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activeTab="0"/>
  </bookViews>
  <sheets>
    <sheet name="Rekapitulace stavby" sheetId="1" r:id="rId1"/>
    <sheet name="Sk22061A - Rekonstrukce s..." sheetId="2" r:id="rId2"/>
    <sheet name="Seznam figur" sheetId="3" r:id="rId3"/>
    <sheet name="Pokyny pro vyplnění" sheetId="4" r:id="rId4"/>
  </sheets>
  <definedNames>
    <definedName name="_xlnm._FilterDatabase" localSheetId="1" hidden="1">'Sk22061A - Rekonstrukce s...'!$C$89:$K$487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figur'!$C$4:$G$62</definedName>
    <definedName name="_xlnm.Print_Area" localSheetId="1">'Sk22061A - Rekonstrukce s...'!$C$4:$J$37,'Sk22061A - Rekonstrukce s...'!$C$43:$J$73,'Sk22061A - Rekonstrukce s...'!$C$79:$K$487</definedName>
    <definedName name="_xlnm.Print_Titles" localSheetId="0">'Rekapitulace stavby'!$52:$52</definedName>
    <definedName name="_xlnm.Print_Titles" localSheetId="1">'Sk22061A - Rekonstrukce s...'!$89:$89</definedName>
    <definedName name="_xlnm.Print_Titles" localSheetId="2">'Seznam figur'!$9:$9</definedName>
  </definedNames>
  <calcPr calcId="191029"/>
</workbook>
</file>

<file path=xl/sharedStrings.xml><?xml version="1.0" encoding="utf-8"?>
<sst xmlns="http://schemas.openxmlformats.org/spreadsheetml/2006/main" count="4648" uniqueCount="877">
  <si>
    <t>Export Komplet</t>
  </si>
  <si>
    <t>VZ</t>
  </si>
  <si>
    <t>2.0</t>
  </si>
  <si>
    <t/>
  </si>
  <si>
    <t>False</t>
  </si>
  <si>
    <t>{b956def0-edeb-4bd8-82f0-c8644510eb36}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</si>
  <si>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</si>
  <si>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</si>
  <si>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</si>
  <si>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</si>
  <si>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</si>
  <si>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</si>
  <si>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</si>
  <si>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</si>
  <si>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</si>
  <si>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Sk22061A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</si>
  <si>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</si>
  <si>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</si>
  <si>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</si>
  <si>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</si>
  <si>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</si>
  <si>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>Šumperk</t>
  </si>
  <si>
    <t>Datum:</t>
  </si>
  <si>
    <t>Zadavatel:</t>
  </si>
  <si>
    <t>IČ:</t>
  </si>
  <si>
    <t>Podniky města Šumperka a.s.</t>
  </si>
  <si>
    <t>DIČ:</t>
  </si>
  <si>
    <t>Uchazeč:</t>
  </si>
  <si>
    <t>Vyplň údaj</t>
  </si>
  <si>
    <t>Projektant:</t>
  </si>
  <si>
    <t>Jiří Lorenc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</si>
  <si>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</si>
  <si>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</si>
  <si>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</si>
  <si>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</si>
  <si>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</si>
  <si>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</si>
  <si>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</si>
  <si>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</si>
  <si>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</si>
  <si>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</si>
  <si>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</si>
  <si>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</si>
  <si>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</si>
  <si>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</si>
  <si>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</si>
  <si>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</si>
  <si>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</si>
  <si>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</si>
  <si>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</si>
  <si>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</si>
  <si>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</si>
  <si>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</si>
  <si>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</si>
  <si>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</si>
  <si>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</si>
  <si>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</si>
  <si>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</si>
  <si>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</si>
  <si>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</si>
  <si>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</si>
  <si>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</si>
  <si>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</si>
  <si>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</si>
  <si>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</si>
  <si>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</si>
  <si>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</si>
  <si>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</si>
  <si>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</si>
  <si>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</si>
  <si>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</si>
  <si>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</si>
  <si>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</si>
  <si>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</si>
  <si>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</si>
  <si>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</si>
  <si>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rýhy</t>
  </si>
  <si>
    <t>98,712</t>
  </si>
  <si>
    <t>2</t>
  </si>
  <si>
    <t>zásyp</t>
  </si>
  <si>
    <t>65,448</t>
  </si>
  <si>
    <t>KRYCÍ LIST SOUPISU PRACÍ</t>
  </si>
  <si>
    <t>přebytek</t>
  </si>
  <si>
    <t>33,264</t>
  </si>
  <si>
    <t>beton</t>
  </si>
  <si>
    <t>3,816</t>
  </si>
  <si>
    <t>kamenivo</t>
  </si>
  <si>
    <t>57,816</t>
  </si>
  <si>
    <t>asfalt</t>
  </si>
  <si>
    <t>17,6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</si>
  <si>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</si>
  <si>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</si>
  <si>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</si>
  <si>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</si>
  <si>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</si>
  <si>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</si>
  <si>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</si>
  <si>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</si>
  <si>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</si>
  <si>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</si>
  <si>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</si>
  <si>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</si>
  <si>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</si>
  <si>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</si>
  <si>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</si>
  <si>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</si>
  <si>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</si>
  <si>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</si>
  <si>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</si>
  <si>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</si>
  <si>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</si>
  <si>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</si>
  <si>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</si>
  <si>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</si>
  <si>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</si>
  <si>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</si>
  <si>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</si>
  <si>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</si>
  <si>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</si>
  <si>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</si>
  <si>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</si>
  <si>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</si>
  <si>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</si>
  <si>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</si>
  <si>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</si>
  <si>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</si>
  <si>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</si>
  <si>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</si>
  <si>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</si>
  <si>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113106343</t>
  </si>
  <si>
    <t>Rozebrání dlažeb při překopech komunikací pro pěší ze zámkové dlažby strojně pl do 15 m2</t>
  </si>
  <si>
    <t>m2</t>
  </si>
  <si>
    <t>CS ÚRS 2022 02</t>
  </si>
  <si>
    <t>4</t>
  </si>
  <si>
    <t>1901869252</t>
  </si>
  <si>
    <t>Online PSC</t>
  </si>
  <si>
    <t>https://podminky.urs.cz/item/CS_URS_2022_02/113106343</t>
  </si>
  <si>
    <t>VV</t>
  </si>
  <si>
    <t>"chodník" 2*2,5</t>
  </si>
  <si>
    <t>Mezisoučet</t>
  </si>
  <si>
    <t>3</t>
  </si>
  <si>
    <t>Součet</t>
  </si>
  <si>
    <t>113106371</t>
  </si>
  <si>
    <t>Rozebrání dlažeb při překopech vozovek ze zámkové dlažby strojně pl do 15 m2</t>
  </si>
  <si>
    <t>1244028918</t>
  </si>
  <si>
    <t>https://podminky.urs.cz/item/CS_URS_2022_02/113106371</t>
  </si>
  <si>
    <t>"zámková dlažba" 2*2,5</t>
  </si>
  <si>
    <t>113107522</t>
  </si>
  <si>
    <t>Odstranění podkladu z kameniva drceného tl přes 100 do 200 mm při překopech strojně pl přes 15 m2</t>
  </si>
  <si>
    <t>1328963743</t>
  </si>
  <si>
    <t>https://podminky.urs.cz/item/CS_URS_2022_02/113107522</t>
  </si>
  <si>
    <t>"asfaltová komunikace"  32*2,2</t>
  </si>
  <si>
    <t>"zámková slažba" 2*2,2</t>
  </si>
  <si>
    <t>"chodník" 2*2,2</t>
  </si>
  <si>
    <t>113107523</t>
  </si>
  <si>
    <t>Odstranění podkladu z kameniva drceného tl přes 200 do 300 mm při překopech strojně pl přes 15 m2</t>
  </si>
  <si>
    <t>-583254849</t>
  </si>
  <si>
    <t>https://podminky.urs.cz/item/CS_URS_2022_02/113107523</t>
  </si>
  <si>
    <t>5</t>
  </si>
  <si>
    <t>113107542</t>
  </si>
  <si>
    <t>Odstranění podkladu živičných tl přes 50 do 100 mm při překopech strojně pl přes 15 m2</t>
  </si>
  <si>
    <t>-147599161</t>
  </si>
  <si>
    <t>https://podminky.urs.cz/item/CS_URS_2022_02/113107542</t>
  </si>
  <si>
    <t>"asfaltová komunikace"  32*2,5</t>
  </si>
  <si>
    <t>6</t>
  </si>
  <si>
    <t>113202111</t>
  </si>
  <si>
    <t>Vytrhání obrub krajníků obrubníků stojatých</t>
  </si>
  <si>
    <t>m</t>
  </si>
  <si>
    <t>-334666674</t>
  </si>
  <si>
    <t>https://podminky.urs.cz/item/CS_URS_2022_02/113202111</t>
  </si>
  <si>
    <t>7</t>
  </si>
  <si>
    <t>113204111</t>
  </si>
  <si>
    <t>Vytrhání obrub záhonových</t>
  </si>
  <si>
    <t>1165399518</t>
  </si>
  <si>
    <t>https://podminky.urs.cz/item/CS_URS_2022_02/113204111</t>
  </si>
  <si>
    <t>3*3</t>
  </si>
  <si>
    <t>8</t>
  </si>
  <si>
    <t>119001421</t>
  </si>
  <si>
    <t>Dočasné zajištění kabelů a kabelových tratí ze 3 volně ložených kabelů</t>
  </si>
  <si>
    <t>-1437152428</t>
  </si>
  <si>
    <t>https://podminky.urs.cz/item/CS_URS_2022_02/119001421</t>
  </si>
  <si>
    <t>9</t>
  </si>
  <si>
    <t>121151203</t>
  </si>
  <si>
    <t>Sejmutí lesní půdy plochy do 100 m2 tl vrstvy přes 150 do 200 mm strojně</t>
  </si>
  <si>
    <t>-625923413</t>
  </si>
  <si>
    <t>https://podminky.urs.cz/item/CS_URS_2022_02/121151203</t>
  </si>
  <si>
    <t>"trávník" (7,6+9,2)*2</t>
  </si>
  <si>
    <t>10</t>
  </si>
  <si>
    <t>132254203</t>
  </si>
  <si>
    <t>Hloubení zapažených rýh šířky přes 800 do 2 000 mm strojně s urovnáním dna do předepsaného profilu a spádu v hornině třídy těžitelnosti I skupiny 3 přes 50 do 100 m3</t>
  </si>
  <si>
    <t>m3</t>
  </si>
  <si>
    <t>1203704125</t>
  </si>
  <si>
    <t>https://podminky.urs.cz/item/CS_URS_2022_02/132254203</t>
  </si>
  <si>
    <t>"chodník" 2*1,8*1,2</t>
  </si>
  <si>
    <t>"zámková dlažba" 2*1,8*0,9</t>
  </si>
  <si>
    <t>"asfaltová komunikace"  32*1,8*0,9</t>
  </si>
  <si>
    <t>"trávník" (7,6+9,2)*1,8*1,3</t>
  </si>
  <si>
    <t>11</t>
  </si>
  <si>
    <t>139001101</t>
  </si>
  <si>
    <t>Příplatek k cenám hloubených vykopávek za ztížení vykopávky v blízkosti podzemního vedení nebo výbušnin pro jakoukoliv třídu horniny</t>
  </si>
  <si>
    <t>412119149</t>
  </si>
  <si>
    <t>https://podminky.urs.cz/item/CS_URS_2022_02/139001101</t>
  </si>
  <si>
    <t>rýhy*0,25</t>
  </si>
  <si>
    <t>12</t>
  </si>
  <si>
    <t>151101101</t>
  </si>
  <si>
    <t>Zřízení příložného pažení a rozepření stěn rýh hl do 2 m</t>
  </si>
  <si>
    <t>1102689599</t>
  </si>
  <si>
    <t>https://podminky.urs.cz/item/CS_URS_2022_02/151101101</t>
  </si>
  <si>
    <t>"chodník" 2*2*1,5</t>
  </si>
  <si>
    <t>"zámková dlažba" 2*2*1,5</t>
  </si>
  <si>
    <t>"asfaltová komunikace"  32*2*1,5</t>
  </si>
  <si>
    <t>"trávník" (7,6+9,2)*2*1,5</t>
  </si>
  <si>
    <t>13</t>
  </si>
  <si>
    <t>151101111</t>
  </si>
  <si>
    <t>Odstranění příložného pažení a rozepření stěn rýh hl do 2 m</t>
  </si>
  <si>
    <t>1466952833</t>
  </si>
  <si>
    <t>https://podminky.urs.cz/item/CS_URS_2022_02/151101111</t>
  </si>
  <si>
    <t>14</t>
  </si>
  <si>
    <t>162751117</t>
  </si>
  <si>
    <t>Vodorovné přemístění přes 9 000 do 10000 m výkopku/sypaniny z horniny třídy těžitelnosti I skupiny 1 až 3</t>
  </si>
  <si>
    <t>1092777077</t>
  </si>
  <si>
    <t>https://podminky.urs.cz/item/CS_URS_2022_02/162751117</t>
  </si>
  <si>
    <t>162751119</t>
  </si>
  <si>
    <t>Příplatek k vodorovnému přemístění výkopku/sypaniny z horniny třídy těžitelnosti I skupiny 1 až 3 ZKD 1000 m přes 10000 m</t>
  </si>
  <si>
    <t>1713040867</t>
  </si>
  <si>
    <t>https://podminky.urs.cz/item/CS_URS_2022_02/162751119</t>
  </si>
  <si>
    <t>přebytek*10</t>
  </si>
  <si>
    <t>16</t>
  </si>
  <si>
    <t>167151101</t>
  </si>
  <si>
    <t>Nakládání výkopku z hornin třídy těžitelnosti I skupiny 1 až 3 do 100 m3</t>
  </si>
  <si>
    <t>2138561591</t>
  </si>
  <si>
    <t>https://podminky.urs.cz/item/CS_URS_2022_02/167151101</t>
  </si>
  <si>
    <t>rýhy-zásyp</t>
  </si>
  <si>
    <t>17</t>
  </si>
  <si>
    <t>171201231</t>
  </si>
  <si>
    <t>Poplatek za uložení zeminy a kamení na recyklační skládce (skládkovné) kód odpadu 17 05 04</t>
  </si>
  <si>
    <t>t</t>
  </si>
  <si>
    <t>-188168031</t>
  </si>
  <si>
    <t>https://podminky.urs.cz/item/CS_URS_2022_02/171201231</t>
  </si>
  <si>
    <t>přebytek*1,85</t>
  </si>
  <si>
    <t>18</t>
  </si>
  <si>
    <t>171251201</t>
  </si>
  <si>
    <t>Uložení sypaniny na skládky nebo meziskládky</t>
  </si>
  <si>
    <t>2130493745</t>
  </si>
  <si>
    <t>https://podminky.urs.cz/item/CS_URS_2022_02/171251201</t>
  </si>
  <si>
    <t>19</t>
  </si>
  <si>
    <t>174151101</t>
  </si>
  <si>
    <t>Zásyp jam, šachet rýh nebo kolem objektů sypaninou se zhutněním</t>
  </si>
  <si>
    <t>363998946</t>
  </si>
  <si>
    <t>https://podminky.urs.cz/item/CS_URS_2022_02/174151101</t>
  </si>
  <si>
    <t>"chodník" 2*1,8*(1,2-0,1-0,25)</t>
  </si>
  <si>
    <t>"zámková dlažba" 2*1,8*(0,9-0,1-0,25)</t>
  </si>
  <si>
    <t>"asfaltová komunikace"  32*1,8*(0,9-0,1-0,25)</t>
  </si>
  <si>
    <t>"trávník" (7,6+9,2)*1,8*(1,3-0,1-0,25)</t>
  </si>
  <si>
    <t>20</t>
  </si>
  <si>
    <t>175151101</t>
  </si>
  <si>
    <t>Obsypání potrubí strojně sypaninou bez prohození, uloženou do 3 m</t>
  </si>
  <si>
    <t>-1700627206</t>
  </si>
  <si>
    <t>https://podminky.urs.cz/item/CS_URS_2022_02/175151101</t>
  </si>
  <si>
    <t>"chodník" 2*1,8*0,25</t>
  </si>
  <si>
    <t>"zámková dlažba" 2*1,8*0,25</t>
  </si>
  <si>
    <t>"asfaltová komunikace"  32*1,8*0,25</t>
  </si>
  <si>
    <t>"trávník" (7,6+9,2)*1,8*0,25</t>
  </si>
  <si>
    <t>M</t>
  </si>
  <si>
    <t>58331351</t>
  </si>
  <si>
    <t>kamenivo těžené drobné frakce 0/4</t>
  </si>
  <si>
    <t>-402177784</t>
  </si>
  <si>
    <t>23,76*2 'Přepočtené koeficientem množství</t>
  </si>
  <si>
    <t>22</t>
  </si>
  <si>
    <t>181411131</t>
  </si>
  <si>
    <t>Založení parkového trávníku výsevem pl do 1000 m2 v rovině a ve svahu do 1:5</t>
  </si>
  <si>
    <t>-300832568</t>
  </si>
  <si>
    <t>https://podminky.urs.cz/item/CS_URS_2022_02/181411131</t>
  </si>
  <si>
    <t>23</t>
  </si>
  <si>
    <t>00572410</t>
  </si>
  <si>
    <t>osivo směs travní parková</t>
  </si>
  <si>
    <t>kg</t>
  </si>
  <si>
    <t>1001569874</t>
  </si>
  <si>
    <t>33,6*0,02 'Přepočtené koeficientem množství</t>
  </si>
  <si>
    <t>24</t>
  </si>
  <si>
    <t>181951111</t>
  </si>
  <si>
    <t>Úprava pláně v hornině třídy těžitelnosti I skupiny 1 až 3 bez zhutnění strojně</t>
  </si>
  <si>
    <t>-1068057510</t>
  </si>
  <si>
    <t>https://podminky.urs.cz/item/CS_URS_2022_02/181951111</t>
  </si>
  <si>
    <t>25</t>
  </si>
  <si>
    <t>181951112</t>
  </si>
  <si>
    <t>Úprava pláně v hornině třídy těžitelnosti I skupiny 1 až 3 se zhutněním strojně</t>
  </si>
  <si>
    <t>303074732</t>
  </si>
  <si>
    <t>https://podminky.urs.cz/item/CS_URS_2022_02/181951112</t>
  </si>
  <si>
    <t>26</t>
  </si>
  <si>
    <t>182351023</t>
  </si>
  <si>
    <t>Rozprostření ornice pl do 100 m2 ve svahu přes 1:5 tl vrstvy do 200 mm strojně</t>
  </si>
  <si>
    <t>-798836576</t>
  </si>
  <si>
    <t>https://podminky.urs.cz/item/CS_URS_2022_02/182351023</t>
  </si>
  <si>
    <t>27</t>
  </si>
  <si>
    <t>SAD1</t>
  </si>
  <si>
    <t>Odstranění a opětovné osazení keřů</t>
  </si>
  <si>
    <t>ks</t>
  </si>
  <si>
    <t>-1857631737</t>
  </si>
  <si>
    <t>Svislé a kompletní konstrukce</t>
  </si>
  <si>
    <t>28</t>
  </si>
  <si>
    <t>312311961</t>
  </si>
  <si>
    <t>Výplňová zeď z betonu prostého tř. C 25/30</t>
  </si>
  <si>
    <t>948391162</t>
  </si>
  <si>
    <t>https://podminky.urs.cz/item/CS_URS_2022_02/312311961</t>
  </si>
  <si>
    <t>0,5</t>
  </si>
  <si>
    <t>Vodorovné konstrukce</t>
  </si>
  <si>
    <t>29</t>
  </si>
  <si>
    <t>451572111</t>
  </si>
  <si>
    <t>Lože pod potrubí otevřený výkop z kameniva drobného těženého</t>
  </si>
  <si>
    <t>-1207684751</t>
  </si>
  <si>
    <t>https://podminky.urs.cz/item/CS_URS_2022_02/451572111</t>
  </si>
  <si>
    <t>"chodník" 2*1,8*0,1</t>
  </si>
  <si>
    <t>"zámková dlažba" 2*1,8*0,1</t>
  </si>
  <si>
    <t>"asfaltová komunikace"  32*1,8*0,1</t>
  </si>
  <si>
    <t>"trávník" (7,6+9,2)*1,8*0,1</t>
  </si>
  <si>
    <t>Komunikace pozemní</t>
  </si>
  <si>
    <t>30</t>
  </si>
  <si>
    <t>564750101</t>
  </si>
  <si>
    <t>Podklad z kameniva hrubého drceného vel. 16-32 mm plochy do 100 m2 tl 150 mm</t>
  </si>
  <si>
    <t>-1236121891</t>
  </si>
  <si>
    <t>https://podminky.urs.cz/item/CS_URS_2022_02/564750101</t>
  </si>
  <si>
    <t>"asfaltová komunikace"  32*2,2*2</t>
  </si>
  <si>
    <t>"zámková slažba" 2*2,2*2</t>
  </si>
  <si>
    <t>31</t>
  </si>
  <si>
    <t>564841012</t>
  </si>
  <si>
    <t>Podklad ze štěrkodrtě ŠD plochy do 100 m2 tl 130 mm</t>
  </si>
  <si>
    <t>-1060374536</t>
  </si>
  <si>
    <t>https://podminky.urs.cz/item/CS_URS_2022_02/564841012</t>
  </si>
  <si>
    <t>32</t>
  </si>
  <si>
    <t>564861011</t>
  </si>
  <si>
    <t>Podklad ze štěrkodrtě ŠD plochy do 100 m2 tl 200 mm</t>
  </si>
  <si>
    <t>124783435</t>
  </si>
  <si>
    <t>https://podminky.urs.cz/item/CS_URS_2022_02/564861011</t>
  </si>
  <si>
    <t>33</t>
  </si>
  <si>
    <t>565125111</t>
  </si>
  <si>
    <t>Asfaltový beton vrstva podkladní ACP 16 (obalované kamenivo OKS) tl 40 mm š do 3 m</t>
  </si>
  <si>
    <t>1008294569</t>
  </si>
  <si>
    <t>https://podminky.urs.cz/item/CS_URS_2022_02/565125111</t>
  </si>
  <si>
    <t>34</t>
  </si>
  <si>
    <t>573111112</t>
  </si>
  <si>
    <t>Postřik živičný infiltrační s posypem z asfaltu množství 1 kg/m2</t>
  </si>
  <si>
    <t>-95734821</t>
  </si>
  <si>
    <t>https://podminky.urs.cz/item/CS_URS_2022_02/573111112</t>
  </si>
  <si>
    <t>35</t>
  </si>
  <si>
    <t>573231108</t>
  </si>
  <si>
    <t>Postřik živičný spojovací ze silniční emulze v množství 0,50 kg/m2</t>
  </si>
  <si>
    <t>-1961762999</t>
  </si>
  <si>
    <t>https://podminky.urs.cz/item/CS_URS_2022_02/573231108</t>
  </si>
  <si>
    <t>36</t>
  </si>
  <si>
    <t>577134211</t>
  </si>
  <si>
    <t>Asfaltový beton vrstva obrusná ACO 11 (ABS) tř. II tl 40 mm š do 3 m z nemodifikovaného asfaltu</t>
  </si>
  <si>
    <t>-289937225</t>
  </si>
  <si>
    <t>https://podminky.urs.cz/item/CS_URS_2022_02/577134211</t>
  </si>
  <si>
    <t>37</t>
  </si>
  <si>
    <t>596211110</t>
  </si>
  <si>
    <t>Kladení zámkové dlažby komunikací pro pěší ručně tl 60 mm skupiny A pl do 50 m2</t>
  </si>
  <si>
    <t>1707339967</t>
  </si>
  <si>
    <t>https://podminky.urs.cz/item/CS_URS_2022_02/596211110</t>
  </si>
  <si>
    <t>38</t>
  </si>
  <si>
    <t>59245015</t>
  </si>
  <si>
    <t>dlažba zámková tvaru I 200x165x60mm přírodní</t>
  </si>
  <si>
    <t>1529439479</t>
  </si>
  <si>
    <t>"chodník" 2*2,5*0,2</t>
  </si>
  <si>
    <t>1*1,03 'Přepočtené koeficientem množství</t>
  </si>
  <si>
    <t>39</t>
  </si>
  <si>
    <t>59245015x</t>
  </si>
  <si>
    <t>dlažba zámková tvaru I 200x165x60mm přírodní - stávající - paletování, manipulace</t>
  </si>
  <si>
    <t>194618696</t>
  </si>
  <si>
    <t>"chodník" 2*2,5*0,8</t>
  </si>
  <si>
    <t>4*1,03 'Přepočtené koeficientem množství</t>
  </si>
  <si>
    <t>40</t>
  </si>
  <si>
    <t>596212210</t>
  </si>
  <si>
    <t>Kladení zámkové dlažby pozemních komunikací ručně tl 80 mm skupiny A pl do 50 m2</t>
  </si>
  <si>
    <t>1065499040</t>
  </si>
  <si>
    <t>https://podminky.urs.cz/item/CS_URS_2022_02/596212210</t>
  </si>
  <si>
    <t>41</t>
  </si>
  <si>
    <t>59245213</t>
  </si>
  <si>
    <t>dlažba zámková tvaru I 196x161x80mm přírodní</t>
  </si>
  <si>
    <t>-1062029612</t>
  </si>
  <si>
    <t>"zámková dlažba" 2*2,5*0,2</t>
  </si>
  <si>
    <t>42</t>
  </si>
  <si>
    <t>59245213x</t>
  </si>
  <si>
    <t>dlažba zámková tvaru I 196x161x80mm přírodní - stávající - paletování, manipulace</t>
  </si>
  <si>
    <t>907227543</t>
  </si>
  <si>
    <t>Úpravy povrchů, podlahy a osazování výplní</t>
  </si>
  <si>
    <t>43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</si>
  <si>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</si>
  <si>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</si>
  <si>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739223006</t>
  </si>
  <si>
    <t>https://podminky.urs.cz/item/CS_URS_2022_02/612325419</t>
  </si>
  <si>
    <t>2*2</t>
  </si>
  <si>
    <t>Trubní vedení</t>
  </si>
  <si>
    <t>44</t>
  </si>
  <si>
    <t>286001811R</t>
  </si>
  <si>
    <t>trubka předizolovaná single, plastová; termoplasticky zesílená médiová trubka (TRSP) se síťkou z aramidového vlákna; DN = 25,0 mm; vnější průměr nosné trubky 32,0 mm; tloušťka stěny vnitřní trubky 2,5 mm; vnější průměr plášť. trub. 91,0 mm; teplota média max 95 °C; tlak média max 1,0 MPa; s kyslíkovou bariérou; Barva kyslíkové bariéry žlutá; součinitel tepelné vodivosti 0,1190 W/mK; součinitel tepelné vodivosti izolace 0,0210 W/mK; ztráta 7,14 W/m; tepelná ztráta za podmínek 80/60 °C; 10 °C zemina; lambda zem 1,0 W/mK; překrytí 800mm; materiál izolace PUR; materiál pláště paralelně zvlněné LLD-PE; certifikovaná class A dle ofi ZG200-2</t>
  </si>
  <si>
    <t>-1631788478</t>
  </si>
  <si>
    <t>45</t>
  </si>
  <si>
    <t>286001813R</t>
  </si>
  <si>
    <t>trubka předizolovaná single, plastová; termoplasticky zesílená médiová trubka (TRSP) se síťkou z aramidového vlákna; DN = 40,0 mm; vnější průměr nosné trubky 50,0 mm; tloušťka stěny vnitřní trubky 3,6 mm; vnější průměr plášť. trub. 111,0 mm; teplota média max 95 °C; tlak média max 1,0 MPa; s kyslíkovou bariérou; Barva kyslíkové bariéry žlutá; součinitel tepelné vodivosti 0,1442 W/mK; součinitel tepelné vodivosti izolace 0,0210 W/mK; ztráta 8,65 W/m; tepelná ztráta za podmínek 80/60 °C; 10 °C zemina; lambda zem 1,0 W/mK; překrytí 800mm; materiál izolace PUR; materiál pláště paralelně zvlněné LLD-PE; certifikovaná class A dle ofi ZG200-2</t>
  </si>
  <si>
    <t>949713256</t>
  </si>
  <si>
    <t>46</t>
  </si>
  <si>
    <t>28601</t>
  </si>
  <si>
    <t>přechod mat. nerez; d50 x 3,2 mm; závit vnější 1 1/2"; spoj lisovaný pro termoplasticky zesílenou médiovou trubku (TRSP); s násuvnou a polymerní objímkou; použití pro: vodu, topení</t>
  </si>
  <si>
    <t>935998537</t>
  </si>
  <si>
    <t>47</t>
  </si>
  <si>
    <t>28602</t>
  </si>
  <si>
    <t>manžeta ukončovací PEX-C; vel. 25-50 mm; DA 76-126 mm</t>
  </si>
  <si>
    <t>1562770274</t>
  </si>
  <si>
    <t>48</t>
  </si>
  <si>
    <t>28603</t>
  </si>
  <si>
    <t>přechod mat. nerez; d32 x 2,6 mm; závit vnější 1"; spoj lisovaný pro termoplasticky zesílenou médiovou trubku (TRSP); s násuvnou a polymerní objímkou; použití pro: vodu, topení</t>
  </si>
  <si>
    <t>743160418</t>
  </si>
  <si>
    <t>49</t>
  </si>
  <si>
    <t>28604</t>
  </si>
  <si>
    <t>-1689311760</t>
  </si>
  <si>
    <t>50</t>
  </si>
  <si>
    <t>28605</t>
  </si>
  <si>
    <t>Šoupě uzavírací DN 40 PN 10, včetně protipříruby a napojení</t>
  </si>
  <si>
    <t>-1241159598</t>
  </si>
  <si>
    <t>51</t>
  </si>
  <si>
    <t>28606</t>
  </si>
  <si>
    <t>Šoupě uzavírací DN 25 PN 10, včetně protipříruby a napojení</t>
  </si>
  <si>
    <t>1422570701</t>
  </si>
  <si>
    <t>52</t>
  </si>
  <si>
    <t>28607</t>
  </si>
  <si>
    <t>Úprava vedení v objektu a napojení rozvodů na stávající systém</t>
  </si>
  <si>
    <t>kpl</t>
  </si>
  <si>
    <t>-1627428056</t>
  </si>
  <si>
    <t>53</t>
  </si>
  <si>
    <t>871275811</t>
  </si>
  <si>
    <t>Bourání stávajícího potrubí z PVC nebo polypropylenu PP v otevřeném výkopu DN do 150</t>
  </si>
  <si>
    <t>-1522759560</t>
  </si>
  <si>
    <t>https://podminky.urs.cz/item/CS_URS_2022_02/871275811</t>
  </si>
  <si>
    <t>60*2</t>
  </si>
  <si>
    <t>54</t>
  </si>
  <si>
    <t>899914111</t>
  </si>
  <si>
    <t>Montáž ocelové chráničky D 159 x 10 mm</t>
  </si>
  <si>
    <t>2128380061</t>
  </si>
  <si>
    <t>https://podminky.urs.cz/item/CS_URS_2022_02/899914111</t>
  </si>
  <si>
    <t>"objekt" 2*0,6</t>
  </si>
  <si>
    <t>"šachta" 2*0,25</t>
  </si>
  <si>
    <t>55</t>
  </si>
  <si>
    <t>14011098</t>
  </si>
  <si>
    <t>trubka ocelová bezešvá hladká jakost 11 353 159x4,5mm</t>
  </si>
  <si>
    <t>1679888802</t>
  </si>
  <si>
    <t>Ostatní konstrukce a práce, bourání</t>
  </si>
  <si>
    <t>56</t>
  </si>
  <si>
    <t>916131213</t>
  </si>
  <si>
    <t>Osazení silničního obrubníku betonového stojatého s boční opěrou do lože z betonu prostého</t>
  </si>
  <si>
    <t>-733153094</t>
  </si>
  <si>
    <t>https://podminky.urs.cz/item/CS_URS_2022_02/916131213</t>
  </si>
  <si>
    <t>57</t>
  </si>
  <si>
    <t>59217031</t>
  </si>
  <si>
    <t>obrubník betonový silniční 1000x150x250mm</t>
  </si>
  <si>
    <t>297622383</t>
  </si>
  <si>
    <t>3*1,02 'Přepočtené koeficientem množství</t>
  </si>
  <si>
    <t>58</t>
  </si>
  <si>
    <t>916231213</t>
  </si>
  <si>
    <t>Osazení chodníkového obrubníku betonového stojatého s boční opěrou do lože z betonu prostého</t>
  </si>
  <si>
    <t>1506458077</t>
  </si>
  <si>
    <t>https://podminky.urs.cz/item/CS_URS_2022_02/916231213</t>
  </si>
  <si>
    <t>59</t>
  </si>
  <si>
    <t>59217016</t>
  </si>
  <si>
    <t>obrubník betonový chodníkový 1000x80x250mm</t>
  </si>
  <si>
    <t>2115494140</t>
  </si>
  <si>
    <t>9*1,02 'Přepočtené koeficientem množství</t>
  </si>
  <si>
    <t>60</t>
  </si>
  <si>
    <t>919121111</t>
  </si>
  <si>
    <t>Těsnění spár zálivkou za studena pro komůrky š 10 mm hl 20 mm s těsnicím profilem</t>
  </si>
  <si>
    <t>1131163283</t>
  </si>
  <si>
    <t>https://podminky.urs.cz/item/CS_URS_2022_02/919121111</t>
  </si>
  <si>
    <t>32*2</t>
  </si>
  <si>
    <t>61</t>
  </si>
  <si>
    <t>919735112</t>
  </si>
  <si>
    <t>Řezání stávajícího živičného krytu hl přes 50 do 100 mm</t>
  </si>
  <si>
    <t>14621591</t>
  </si>
  <si>
    <t>https://podminky.urs.cz/item/CS_URS_2022_02/919735112</t>
  </si>
  <si>
    <t>62</t>
  </si>
  <si>
    <t>977151123</t>
  </si>
  <si>
    <t>Jádrové vrty diamantovými korunkami do stavebních materiálů D přes 130 do 150 mm</t>
  </si>
  <si>
    <t>886761535</t>
  </si>
  <si>
    <t>https://podminky.urs.cz/item/CS_URS_2022_02/977151123</t>
  </si>
  <si>
    <t>63</t>
  </si>
  <si>
    <t>979051121</t>
  </si>
  <si>
    <t>Očištění zámkových dlaždic se spárováním z kameniva těženého při překopech inženýrských sítí</t>
  </si>
  <si>
    <t>2039755516</t>
  </si>
  <si>
    <t>https://podminky.urs.cz/item/CS_URS_2022_02/979051121</t>
  </si>
  <si>
    <t>"zámková slažba" 2*2,5</t>
  </si>
  <si>
    <t>997</t>
  </si>
  <si>
    <t>Přesun sutě</t>
  </si>
  <si>
    <t>64</t>
  </si>
  <si>
    <t>997013813</t>
  </si>
  <si>
    <t>Poplatek za uložení stavebního odpadu na skládce (skládkovné) z plastických hmot zatříděného do Katalogu odpadů pod kódem 17 02 03</t>
  </si>
  <si>
    <t>987818552</t>
  </si>
  <si>
    <t>https://podminky.urs.cz/item/CS_URS_2022_02/997013813</t>
  </si>
  <si>
    <t>65</t>
  </si>
  <si>
    <t>997221551</t>
  </si>
  <si>
    <t>Vodorovná doprava suti bez naložení, ale se složením a s hrubým urovnáním ze sypkých materiálů, na vzdálenost do 1 km</t>
  </si>
  <si>
    <t>1266942604</t>
  </si>
  <si>
    <t>https://podminky.urs.cz/item/CS_URS_2022_02/997221551</t>
  </si>
  <si>
    <t>66</t>
  </si>
  <si>
    <t>997221559</t>
  </si>
  <si>
    <t>Vodorovná doprava suti bez naložení, ale se složením a s hrubým urovnáním Příplatek k ceně za každý další i započatý 1 km přes 1 km</t>
  </si>
  <si>
    <t>1665289820</t>
  </si>
  <si>
    <t>https://podminky.urs.cz/item/CS_URS_2022_02/997221559</t>
  </si>
  <si>
    <t>kamenivo*19</t>
  </si>
  <si>
    <t>67</t>
  </si>
  <si>
    <t>997221561</t>
  </si>
  <si>
    <t>Vodorovná doprava suti bez naložení, ale se složením a s hrubým urovnáním z kusových materiálů, na vzdálenost do 1 km</t>
  </si>
  <si>
    <t>-931049645</t>
  </si>
  <si>
    <t>https://podminky.urs.cz/item/CS_URS_2022_02/997221561</t>
  </si>
  <si>
    <t>68</t>
  </si>
  <si>
    <t>997221569</t>
  </si>
  <si>
    <t>-990342072</t>
  </si>
  <si>
    <t>https://podminky.urs.cz/item/CS_URS_2022_02/997221569</t>
  </si>
  <si>
    <t>asfalt*19</t>
  </si>
  <si>
    <t>beton*19</t>
  </si>
  <si>
    <t>69</t>
  </si>
  <si>
    <t>997221571</t>
  </si>
  <si>
    <t>Vodorovná doprava vybouraných hmot bez naložení, ale se složením a s hrubým urovnáním na vzdálenost do 1 km</t>
  </si>
  <si>
    <t>-1642290274</t>
  </si>
  <si>
    <t>https://podminky.urs.cz/item/CS_URS_2022_02/997221571</t>
  </si>
  <si>
    <t>70</t>
  </si>
  <si>
    <t>997221579</t>
  </si>
  <si>
    <t>Vodorovná doprava vybouraných hmot bez naložení, ale se složením a s hrubým urovnáním na vzdálenost Příplatek k ceně za každý další i započatý 1 km přes 1 km</t>
  </si>
  <si>
    <t>534968714</t>
  </si>
  <si>
    <t>https://podminky.urs.cz/item/CS_URS_2022_02/997221579</t>
  </si>
  <si>
    <t>0,6*19</t>
  </si>
  <si>
    <t>71</t>
  </si>
  <si>
    <t>997221611</t>
  </si>
  <si>
    <t>Nakládání na dopravní prostředky pro vodorovnou dopravu suti</t>
  </si>
  <si>
    <t>1222036149</t>
  </si>
  <si>
    <t>https://podminky.urs.cz/item/CS_URS_2022_02/997221611</t>
  </si>
  <si>
    <t>72</t>
  </si>
  <si>
    <t>997221612</t>
  </si>
  <si>
    <t>Nakládání na dopravní prostředky pro vodorovnou dopravu vybouraných hmot</t>
  </si>
  <si>
    <t>-919633314</t>
  </si>
  <si>
    <t>https://podminky.urs.cz/item/CS_URS_2022_02/997221612</t>
  </si>
  <si>
    <t>0,6</t>
  </si>
  <si>
    <t>73</t>
  </si>
  <si>
    <t>997221861</t>
  </si>
  <si>
    <t>Poplatek za uložení stavebního odpadu na recyklační skládce (skládkovné) z prostého betonu zatříděného do Katalogu odpadů pod kódem 17 01 01</t>
  </si>
  <si>
    <t>624411949</t>
  </si>
  <si>
    <t>https://podminky.urs.cz/item/CS_URS_2022_02/997221861</t>
  </si>
  <si>
    <t>74</t>
  </si>
  <si>
    <t>997221873</t>
  </si>
  <si>
    <t>Poplatek za uložení stavebního odpadu na recyklační skládce (skládkovné) zeminy a kamení zatříděného do Katalogu odpadů pod kódem 17 05 04</t>
  </si>
  <si>
    <t>150246359</t>
  </si>
  <si>
    <t>https://podminky.urs.cz/item/CS_URS_2022_02/997221873</t>
  </si>
  <si>
    <t>75</t>
  </si>
  <si>
    <t>997221875</t>
  </si>
  <si>
    <t>Poplatek za uložení stavebního odpadu na recyklační skládce (skládkovné) asfaltového bez obsahu dehtu zatříděného do Katalogu odpadů pod kódem 17 03 02</t>
  </si>
  <si>
    <t>1403861453</t>
  </si>
  <si>
    <t>https://podminky.urs.cz/item/CS_URS_2022_02/997221875</t>
  </si>
  <si>
    <t>998</t>
  </si>
  <si>
    <t>Přesun hmot</t>
  </si>
  <si>
    <t>76</t>
  </si>
  <si>
    <t>998276101</t>
  </si>
  <si>
    <t>Přesun hmot pro trubní vedení hloubené z trub z plastických hmot nebo sklolaminátových pro vodovody nebo kanalizace v otevřeném výkopu dopravní vzdálenost do 15 m</t>
  </si>
  <si>
    <t>-897960649</t>
  </si>
  <si>
    <t>https://podminky.urs.cz/item/CS_URS_2022_02/998276101</t>
  </si>
  <si>
    <t>PSV</t>
  </si>
  <si>
    <t>Práce a dodávky PSV</t>
  </si>
  <si>
    <t>711</t>
  </si>
  <si>
    <t>Izolace proti vodě, vlhkosti a plynům</t>
  </si>
  <si>
    <t>77</t>
  </si>
  <si>
    <t>711112001</t>
  </si>
  <si>
    <t>Provedení izolace proti zemní vlhkosti svislé za studena nátěrem penetračním</t>
  </si>
  <si>
    <t>924521046</t>
  </si>
  <si>
    <t>https://podminky.urs.cz/item/CS_URS_2022_02/711112001</t>
  </si>
  <si>
    <t>1,8*0,5*2</t>
  </si>
  <si>
    <t>78</t>
  </si>
  <si>
    <t>11163150</t>
  </si>
  <si>
    <t>lak penetrační asfaltový</t>
  </si>
  <si>
    <t>23275139</t>
  </si>
  <si>
    <t>1,8*0,00034 'Přepočtené koeficientem množství</t>
  </si>
  <si>
    <t>79</t>
  </si>
  <si>
    <t>711142559</t>
  </si>
  <si>
    <t>Provedení izolace proti zemní vlhkosti pásy přitavením svislé NAIP</t>
  </si>
  <si>
    <t>-24357391</t>
  </si>
  <si>
    <t>https://podminky.urs.cz/item/CS_URS_2022_02/711142559</t>
  </si>
  <si>
    <t>80</t>
  </si>
  <si>
    <t>62855007</t>
  </si>
  <si>
    <t>pás asfaltový natavitelný modifikovaný SBS tl 4,5mm s vložkou z polyesterové vyztužené rohože a hrubozrnným břidličným posypem na horním povrchu</t>
  </si>
  <si>
    <t>250229205</t>
  </si>
  <si>
    <t>1,8*1,221 'Přepočtené koeficientem množství</t>
  </si>
  <si>
    <t>81</t>
  </si>
  <si>
    <t>711767278</t>
  </si>
  <si>
    <t>Izolace proti vodě opracování trubních prostupů folie s dotmelením na přírubu D do 200 mm</t>
  </si>
  <si>
    <t>kus</t>
  </si>
  <si>
    <t>-45295110</t>
  </si>
  <si>
    <t>https://podminky.urs.cz/item/CS_URS_2022_02/711767278</t>
  </si>
  <si>
    <t>82</t>
  </si>
  <si>
    <t>28342013</t>
  </si>
  <si>
    <t>manžeta těsnící pro prostupy hydroizolací z PVC uzavřená kruhová vnitřní průměr 90-114</t>
  </si>
  <si>
    <t>1410374911</t>
  </si>
  <si>
    <t>83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</si>
  <si>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</si>
  <si>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</si>
  <si>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</si>
  <si>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399321282</t>
  </si>
  <si>
    <t>https://podminky.urs.cz/item/CS_URS_2022_02/998711201</t>
  </si>
  <si>
    <t>784</t>
  </si>
  <si>
    <t>Dokončovací práce - malby a tapety</t>
  </si>
  <si>
    <t>84</t>
  </si>
  <si>
    <t>784111001</t>
  </si>
  <si>
    <t>Oprášení (ometení) podkladu v místnostech výšky do 3,80 m</t>
  </si>
  <si>
    <t>1031217457</t>
  </si>
  <si>
    <t>https://podminky.urs.cz/item/CS_URS_2022_02/784111001</t>
  </si>
  <si>
    <t>85</t>
  </si>
  <si>
    <t>784181101</t>
  </si>
  <si>
    <t>Penetrace podkladu jednonásobná základní akrylátová bezbarvá v místnostech výšky do 3,80 m</t>
  </si>
  <si>
    <t>-1762655031</t>
  </si>
  <si>
    <t>https://podminky.urs.cz/item/CS_URS_2022_02/784181101</t>
  </si>
  <si>
    <t>86</t>
  </si>
  <si>
    <t>784221101</t>
  </si>
  <si>
    <t>Malby z malířských směsí otěruvzdorných za sucha dvojnásobné, bílé za sucha otěruvzdorné dobře v místnostech výšky do 3,80 m</t>
  </si>
  <si>
    <t>1743938356</t>
  </si>
  <si>
    <t>https://podminky.urs.cz/item/CS_URS_2022_02/784221101</t>
  </si>
  <si>
    <t>VRN</t>
  </si>
  <si>
    <t>Vedlejší rozpočtové náklady</t>
  </si>
  <si>
    <t>VRN1</t>
  </si>
  <si>
    <t>Průzkumné, geodetické a projektové práce</t>
  </si>
  <si>
    <t>87</t>
  </si>
  <si>
    <t>012103000x</t>
  </si>
  <si>
    <t>Geodetické práce před výstavbou</t>
  </si>
  <si>
    <t>soubor</t>
  </si>
  <si>
    <t>1024</t>
  </si>
  <si>
    <t>-712723474</t>
  </si>
  <si>
    <t>88</t>
  </si>
  <si>
    <t>012203000</t>
  </si>
  <si>
    <t>Geodetické práce při provádění stavby</t>
  </si>
  <si>
    <t>CS ÚRS 2022 01</t>
  </si>
  <si>
    <t>102338309</t>
  </si>
  <si>
    <t>https://podminky.urs.cz/item/CS_URS_2022_01/012203000</t>
  </si>
  <si>
    <t>89</t>
  </si>
  <si>
    <t>012303000</t>
  </si>
  <si>
    <t>Geodetické práce po výstavbě</t>
  </si>
  <si>
    <t>1207322624</t>
  </si>
  <si>
    <t>https://podminky.urs.cz/item/CS_URS_2022_01/012303000</t>
  </si>
  <si>
    <t>90</t>
  </si>
  <si>
    <t>012403000</t>
  </si>
  <si>
    <t>Kartografické práce</t>
  </si>
  <si>
    <t>-29196875</t>
  </si>
  <si>
    <t>https://podminky.urs.cz/item/CS_URS_2022_01/012403000</t>
  </si>
  <si>
    <t>91</t>
  </si>
  <si>
    <t>013254000</t>
  </si>
  <si>
    <t>Dokumentace skutečného provedení stavby</t>
  </si>
  <si>
    <t>1454153768</t>
  </si>
  <si>
    <t>https://podminky.urs.cz/item/CS_URS_2022_01/013254000</t>
  </si>
  <si>
    <t>VRN3</t>
  </si>
  <si>
    <t>Zařízení staveniště</t>
  </si>
  <si>
    <t>92</t>
  </si>
  <si>
    <t>030001000</t>
  </si>
  <si>
    <t>417358859</t>
  </si>
  <si>
    <t>https://podminky.urs.cz/item/CS_URS_2022_01/030001000</t>
  </si>
  <si>
    <t>93</t>
  </si>
  <si>
    <t>034303000</t>
  </si>
  <si>
    <t>Dopravní značení na staveništi</t>
  </si>
  <si>
    <t>657808496</t>
  </si>
  <si>
    <t>https://podminky.urs.cz/item/CS_URS_2022_01/034303000</t>
  </si>
  <si>
    <t>VRN4</t>
  </si>
  <si>
    <t>Inženýrská činnost</t>
  </si>
  <si>
    <t>94</t>
  </si>
  <si>
    <t>041403000</t>
  </si>
  <si>
    <t>Koordinátor BOZP na staveništi</t>
  </si>
  <si>
    <t>478271985</t>
  </si>
  <si>
    <t>https://podminky.urs.cz/item/CS_URS_2022_01/041403000</t>
  </si>
  <si>
    <t>95</t>
  </si>
  <si>
    <t>045203000</t>
  </si>
  <si>
    <t>Kompletační činnost</t>
  </si>
  <si>
    <t>178032040</t>
  </si>
  <si>
    <t>https://podminky.urs.cz/item/CS_URS_2022_01/045203000</t>
  </si>
  <si>
    <t>96</t>
  </si>
  <si>
    <t>045303000</t>
  </si>
  <si>
    <t>Koordinační činnost</t>
  </si>
  <si>
    <t>-452698838</t>
  </si>
  <si>
    <t>https://podminky.urs.cz/item/CS_URS_2022_01/045303000</t>
  </si>
  <si>
    <t>SEZNAM FIGUR</t>
  </si>
  <si>
    <t>Výměra</t>
  </si>
  <si>
    <t>Použití figury:</t>
  </si>
  <si>
    <t>Vodorovná doprava suti z kusových materiálů do 1 km</t>
  </si>
  <si>
    <t>Příplatek ZKD 1 km u vodorovné dopravy suti z kusových materiálů</t>
  </si>
  <si>
    <t>Nakládání suti na dopravní prostředky pro vodorovnou dopravu</t>
  </si>
  <si>
    <t>Poplatek za uložení stavebního odpadu na recyklační skládce (skládkovné) z prostého betonu pod kódem 17 01 01</t>
  </si>
  <si>
    <t>Vodorovná doprava suti ze sypkých materiálů do 1 km</t>
  </si>
  <si>
    <t>Příplatek ZKD 1 km u vodorovné dopravy suti ze sypkých materiálů</t>
  </si>
  <si>
    <t>Hloubení zapažených rýh š do 2000 mm v hornině třídy těžitelnosti I skupiny 3 objem do 100 m3</t>
  </si>
  <si>
    <t>Příplatek za ztížení vykopávky v blízkosti podzemního vedení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</si>
  <si>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</si>
  <si>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</si>
  <si>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</si>
  <si>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</si>
  <si>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</si>
  <si>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</si>
  <si>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</si>
  <si>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</si>
  <si>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</si>
  <si>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</si>
  <si>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</si>
  <si>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</si>
  <si>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</si>
  <si>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</si>
  <si>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</si>
  <si>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</si>
  <si>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</si>
  <si>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</si>
  <si>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</si>
  <si>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</si>
  <si>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</si>
  <si>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</si>
  <si>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</si>
  <si>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</si>
  <si>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</si>
  <si>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</si>
  <si>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</si>
  <si>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</si>
  <si>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</si>
  <si>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</si>
  <si>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</si>
  <si>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</si>
  <si>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</si>
  <si>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</si>
  <si>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</si>
  <si>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</si>
  <si>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</si>
  <si>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</si>
  <si>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</si>
  <si>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</si>
  <si>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</si>
  <si>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</si>
  <si>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</si>
  <si>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</si>
  <si>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</si>
  <si>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</si>
  <si>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</si>
  <si>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</si>
  <si>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</si>
  <si>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</si>
  <si>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</si>
  <si>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</si>
  <si>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</si>
  <si>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</si>
  <si>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</si>
  <si>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</si>
  <si>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</si>
  <si>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</si>
  <si>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</si>
  <si>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</si>
  <si>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</si>
  <si>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</si>
  <si>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</si>
  <si>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</si>
  <si>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</si>
  <si>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</si>
  <si>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</si>
  <si>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</si>
  <si>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</si>
  <si>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</si>
  <si>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</si>
  <si>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</si>
  <si>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</si>
  <si>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</si>
  <si>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</si>
  <si>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</si>
  <si>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</si>
  <si>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</si>
  <si>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</si>
  <si>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</si>
  <si>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</si>
  <si>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</si>
  <si>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</si>
  <si>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</si>
  <si>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</si>
  <si>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</si>
  <si>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</si>
  <si>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</si>
  <si>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</si>
  <si>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</si>
  <si>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</si>
  <si>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</si>
  <si>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</si>
  <si>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</si>
  <si>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</si>
  <si>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</si>
  <si>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</si>
  <si>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</si>
  <si>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</si>
  <si>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</si>
  <si>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</si>
  <si>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</si>
  <si>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</si>
  <si>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</si>
  <si>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</si>
  <si>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</si>
  <si>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</si>
  <si>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</si>
  <si>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</si>
  <si>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</si>
  <si>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</si>
  <si>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</si>
  <si>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</si>
  <si>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</si>
  <si>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</si>
  <si>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</si>
  <si>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</si>
  <si>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</si>
  <si>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</si>
  <si>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</si>
  <si>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</si>
  <si>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</si>
  <si>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</si>
  <si>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</si>
  <si>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</si>
  <si>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</si>
  <si>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</si>
  <si>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</si>
  <si>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</si>
  <si>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</si>
  <si>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</si>
  <si>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</si>
  <si>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</si>
  <si>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</si>
  <si>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</si>
  <si>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</si>
  <si>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</si>
  <si>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</si>
  <si>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</si>
  <si>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</si>
  <si>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</si>
  <si>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</si>
  <si>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</si>
  <si>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</si>
  <si>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</si>
  <si>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</si>
  <si>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</si>
  <si>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</si>
  <si>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</si>
  <si>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</si>
  <si>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</si>
  <si>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</si>
  <si>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</si>
  <si>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</si>
  <si>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</si>
  <si>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</si>
  <si>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</si>
  <si>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</si>
  <si>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</si>
  <si>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</si>
  <si>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</si>
  <si>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</si>
  <si>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</si>
  <si>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</si>
  <si>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</si>
  <si>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</si>
  <si>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</si>
  <si>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</si>
  <si>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</si>
  <si>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</si>
  <si>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</si>
  <si>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</si>
  <si>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</si>
  <si>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</si>
  <si>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</si>
  <si>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</si>
  <si>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</si>
  <si>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</si>
  <si>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</si>
  <si>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</si>
  <si>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</si>
  <si>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</si>
  <si>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</si>
  <si>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</si>
  <si>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</si>
  <si>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</si>
  <si>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Oprava stávajících, technicky nevyhovujících rozvodů teplé užitkové vody ul. Vrchlického – V1 při tepelném zdroji K11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</si>
</sst>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343" TargetMode="External" /><Relationship Id="rId2" Type="http://schemas.openxmlformats.org/officeDocument/2006/relationships/hyperlink" Target="https://podminky.urs.cz/item/CS_URS_2022_02/113106371" TargetMode="External" /><Relationship Id="rId3" Type="http://schemas.openxmlformats.org/officeDocument/2006/relationships/hyperlink" Target="https://podminky.urs.cz/item/CS_URS_2022_02/113107522" TargetMode="External" /><Relationship Id="rId4" Type="http://schemas.openxmlformats.org/officeDocument/2006/relationships/hyperlink" Target="https://podminky.urs.cz/item/CS_URS_2022_02/113107523" TargetMode="External" /><Relationship Id="rId5" Type="http://schemas.openxmlformats.org/officeDocument/2006/relationships/hyperlink" Target="https://podminky.urs.cz/item/CS_URS_2022_02/113107542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13204111" TargetMode="External" /><Relationship Id="rId8" Type="http://schemas.openxmlformats.org/officeDocument/2006/relationships/hyperlink" Target="https://podminky.urs.cz/item/CS_URS_2022_02/119001421" TargetMode="External" /><Relationship Id="rId9" Type="http://schemas.openxmlformats.org/officeDocument/2006/relationships/hyperlink" Target="https://podminky.urs.cz/item/CS_URS_2022_02/121151203" TargetMode="External" /><Relationship Id="rId10" Type="http://schemas.openxmlformats.org/officeDocument/2006/relationships/hyperlink" Target="https://podminky.urs.cz/item/CS_URS_2022_02/132254203" TargetMode="External" /><Relationship Id="rId11" Type="http://schemas.openxmlformats.org/officeDocument/2006/relationships/hyperlink" Target="https://podminky.urs.cz/item/CS_URS_2022_02/139001101" TargetMode="External" /><Relationship Id="rId12" Type="http://schemas.openxmlformats.org/officeDocument/2006/relationships/hyperlink" Target="https://podminky.urs.cz/item/CS_URS_2022_02/151101101" TargetMode="External" /><Relationship Id="rId13" Type="http://schemas.openxmlformats.org/officeDocument/2006/relationships/hyperlink" Target="https://podminky.urs.cz/item/CS_URS_2022_02/151101111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62751119" TargetMode="External" /><Relationship Id="rId16" Type="http://schemas.openxmlformats.org/officeDocument/2006/relationships/hyperlink" Target="https://podminky.urs.cz/item/CS_URS_2022_02/167151101" TargetMode="External" /><Relationship Id="rId17" Type="http://schemas.openxmlformats.org/officeDocument/2006/relationships/hyperlink" Target="https://podminky.urs.cz/item/CS_URS_2022_02/171201231" TargetMode="External" /><Relationship Id="rId18" Type="http://schemas.openxmlformats.org/officeDocument/2006/relationships/hyperlink" Target="https://podminky.urs.cz/item/CS_URS_2022_02/171251201" TargetMode="External" /><Relationship Id="rId19" Type="http://schemas.openxmlformats.org/officeDocument/2006/relationships/hyperlink" Target="https://podminky.urs.cz/item/CS_URS_2022_02/174151101" TargetMode="External" /><Relationship Id="rId20" Type="http://schemas.openxmlformats.org/officeDocument/2006/relationships/hyperlink" Target="https://podminky.urs.cz/item/CS_URS_2022_02/175151101" TargetMode="External" /><Relationship Id="rId21" Type="http://schemas.openxmlformats.org/officeDocument/2006/relationships/hyperlink" Target="https://podminky.urs.cz/item/CS_URS_2022_02/181411131" TargetMode="External" /><Relationship Id="rId22" Type="http://schemas.openxmlformats.org/officeDocument/2006/relationships/hyperlink" Target="https://podminky.urs.cz/item/CS_URS_2022_02/181951111" TargetMode="External" /><Relationship Id="rId23" Type="http://schemas.openxmlformats.org/officeDocument/2006/relationships/hyperlink" Target="https://podminky.urs.cz/item/CS_URS_2022_02/181951112" TargetMode="External" /><Relationship Id="rId24" Type="http://schemas.openxmlformats.org/officeDocument/2006/relationships/hyperlink" Target="https://podminky.urs.cz/item/CS_URS_2022_02/182351023" TargetMode="External" /><Relationship Id="rId25" Type="http://schemas.openxmlformats.org/officeDocument/2006/relationships/hyperlink" Target="https://podminky.urs.cz/item/CS_URS_2022_02/312311961" TargetMode="External" /><Relationship Id="rId26" Type="http://schemas.openxmlformats.org/officeDocument/2006/relationships/hyperlink" Target="https://podminky.urs.cz/item/CS_URS_2022_02/451572111" TargetMode="External" /><Relationship Id="rId27" Type="http://schemas.openxmlformats.org/officeDocument/2006/relationships/hyperlink" Target="https://podminky.urs.cz/item/CS_URS_2022_02/564750101" TargetMode="External" /><Relationship Id="rId28" Type="http://schemas.openxmlformats.org/officeDocument/2006/relationships/hyperlink" Target="https://podminky.urs.cz/item/CS_URS_2022_02/564841012" TargetMode="External" /><Relationship Id="rId29" Type="http://schemas.openxmlformats.org/officeDocument/2006/relationships/hyperlink" Target="https://podminky.urs.cz/item/CS_URS_2022_02/564861011" TargetMode="External" /><Relationship Id="rId30" Type="http://schemas.openxmlformats.org/officeDocument/2006/relationships/hyperlink" Target="https://podminky.urs.cz/item/CS_URS_2022_02/565125111" TargetMode="External" /><Relationship Id="rId31" Type="http://schemas.openxmlformats.org/officeDocument/2006/relationships/hyperlink" Target="https://podminky.urs.cz/item/CS_URS_2022_02/573111112" TargetMode="External" /><Relationship Id="rId32" Type="http://schemas.openxmlformats.org/officeDocument/2006/relationships/hyperlink" Target="https://podminky.urs.cz/item/CS_URS_2022_02/573231108" TargetMode="External" /><Relationship Id="rId33" Type="http://schemas.openxmlformats.org/officeDocument/2006/relationships/hyperlink" Target="https://podminky.urs.cz/item/CS_URS_2022_02/577134211" TargetMode="External" /><Relationship Id="rId34" Type="http://schemas.openxmlformats.org/officeDocument/2006/relationships/hyperlink" Target="https://podminky.urs.cz/item/CS_URS_2022_02/596211110" TargetMode="External" /><Relationship Id="rId35" Type="http://schemas.openxmlformats.org/officeDocument/2006/relationships/hyperlink" Target="https://podminky.urs.cz/item/CS_URS_2022_02/596212210" TargetMode="External" /><Relationship Id="rId36" Type="http://schemas.openxmlformats.org/officeDocument/2006/relationships/hyperlink" Target="https://podminky.urs.cz/item/CS_URS_2022_02/612325419" TargetMode="External" /><Relationship Id="rId37" Type="http://schemas.openxmlformats.org/officeDocument/2006/relationships/hyperlink" Target="https://podminky.urs.cz/item/CS_URS_2022_02/871275811" TargetMode="External" /><Relationship Id="rId38" Type="http://schemas.openxmlformats.org/officeDocument/2006/relationships/hyperlink" Target="https://podminky.urs.cz/item/CS_URS_2022_02/899914111" TargetMode="External" /><Relationship Id="rId39" Type="http://schemas.openxmlformats.org/officeDocument/2006/relationships/hyperlink" Target="https://podminky.urs.cz/item/CS_URS_2022_02/916131213" TargetMode="External" /><Relationship Id="rId40" Type="http://schemas.openxmlformats.org/officeDocument/2006/relationships/hyperlink" Target="https://podminky.urs.cz/item/CS_URS_2022_02/916231213" TargetMode="External" /><Relationship Id="rId41" Type="http://schemas.openxmlformats.org/officeDocument/2006/relationships/hyperlink" Target="https://podminky.urs.cz/item/CS_URS_2022_02/919121111" TargetMode="External" /><Relationship Id="rId42" Type="http://schemas.openxmlformats.org/officeDocument/2006/relationships/hyperlink" Target="https://podminky.urs.cz/item/CS_URS_2022_02/919735112" TargetMode="External" /><Relationship Id="rId43" Type="http://schemas.openxmlformats.org/officeDocument/2006/relationships/hyperlink" Target="https://podminky.urs.cz/item/CS_URS_2022_02/977151123" TargetMode="External" /><Relationship Id="rId44" Type="http://schemas.openxmlformats.org/officeDocument/2006/relationships/hyperlink" Target="https://podminky.urs.cz/item/CS_URS_2022_02/979051121" TargetMode="External" /><Relationship Id="rId45" Type="http://schemas.openxmlformats.org/officeDocument/2006/relationships/hyperlink" Target="https://podminky.urs.cz/item/CS_URS_2022_02/997013813" TargetMode="External" /><Relationship Id="rId46" Type="http://schemas.openxmlformats.org/officeDocument/2006/relationships/hyperlink" Target="https://podminky.urs.cz/item/CS_URS_2022_02/997221551" TargetMode="External" /><Relationship Id="rId47" Type="http://schemas.openxmlformats.org/officeDocument/2006/relationships/hyperlink" Target="https://podminky.urs.cz/item/CS_URS_2022_02/997221559" TargetMode="External" /><Relationship Id="rId48" Type="http://schemas.openxmlformats.org/officeDocument/2006/relationships/hyperlink" Target="https://podminky.urs.cz/item/CS_URS_2022_02/997221561" TargetMode="External" /><Relationship Id="rId49" Type="http://schemas.openxmlformats.org/officeDocument/2006/relationships/hyperlink" Target="https://podminky.urs.cz/item/CS_URS_2022_02/997221569" TargetMode="External" /><Relationship Id="rId50" Type="http://schemas.openxmlformats.org/officeDocument/2006/relationships/hyperlink" Target="https://podminky.urs.cz/item/CS_URS_2022_02/997221571" TargetMode="External" /><Relationship Id="rId51" Type="http://schemas.openxmlformats.org/officeDocument/2006/relationships/hyperlink" Target="https://podminky.urs.cz/item/CS_URS_2022_02/997221579" TargetMode="External" /><Relationship Id="rId52" Type="http://schemas.openxmlformats.org/officeDocument/2006/relationships/hyperlink" Target="https://podminky.urs.cz/item/CS_URS_2022_02/997221611" TargetMode="External" /><Relationship Id="rId53" Type="http://schemas.openxmlformats.org/officeDocument/2006/relationships/hyperlink" Target="https://podminky.urs.cz/item/CS_URS_2022_02/997221612" TargetMode="External" /><Relationship Id="rId54" Type="http://schemas.openxmlformats.org/officeDocument/2006/relationships/hyperlink" Target="https://podminky.urs.cz/item/CS_URS_2022_02/997221861" TargetMode="External" /><Relationship Id="rId55" Type="http://schemas.openxmlformats.org/officeDocument/2006/relationships/hyperlink" Target="https://podminky.urs.cz/item/CS_URS_2022_02/997221873" TargetMode="External" /><Relationship Id="rId56" Type="http://schemas.openxmlformats.org/officeDocument/2006/relationships/hyperlink" Target="https://podminky.urs.cz/item/CS_URS_2022_02/997221875" TargetMode="External" /><Relationship Id="rId57" Type="http://schemas.openxmlformats.org/officeDocument/2006/relationships/hyperlink" Target="https://podminky.urs.cz/item/CS_URS_2022_02/998276101" TargetMode="External" /><Relationship Id="rId58" Type="http://schemas.openxmlformats.org/officeDocument/2006/relationships/hyperlink" Target="https://podminky.urs.cz/item/CS_URS_2022_02/711112001" TargetMode="External" /><Relationship Id="rId59" Type="http://schemas.openxmlformats.org/officeDocument/2006/relationships/hyperlink" Target="https://podminky.urs.cz/item/CS_URS_2022_02/711142559" TargetMode="External" /><Relationship Id="rId60" Type="http://schemas.openxmlformats.org/officeDocument/2006/relationships/hyperlink" Target="https://podminky.urs.cz/item/CS_URS_2022_02/711767278" TargetMode="External" /><Relationship Id="rId61" Type="http://schemas.openxmlformats.org/officeDocument/2006/relationships/hyperlink" Target="https://podminky.urs.cz/item/CS_URS_2022_02/998711201" TargetMode="External" /><Relationship Id="rId62" Type="http://schemas.openxmlformats.org/officeDocument/2006/relationships/hyperlink" Target="https://podminky.urs.cz/item/CS_URS_2022_02/784111001" TargetMode="External" /><Relationship Id="rId63" Type="http://schemas.openxmlformats.org/officeDocument/2006/relationships/hyperlink" Target="https://podminky.urs.cz/item/CS_URS_2022_02/784181101" TargetMode="External" /><Relationship Id="rId64" Type="http://schemas.openxmlformats.org/officeDocument/2006/relationships/hyperlink" Target="https://podminky.urs.cz/item/CS_URS_2022_02/784221101" TargetMode="External" /><Relationship Id="rId65" Type="http://schemas.openxmlformats.org/officeDocument/2006/relationships/hyperlink" Target="https://podminky.urs.cz/item/CS_URS_2022_01/012203000" TargetMode="External" /><Relationship Id="rId66" Type="http://schemas.openxmlformats.org/officeDocument/2006/relationships/hyperlink" Target="https://podminky.urs.cz/item/CS_URS_2022_01/012303000" TargetMode="External" /><Relationship Id="rId67" Type="http://schemas.openxmlformats.org/officeDocument/2006/relationships/hyperlink" Target="https://podminky.urs.cz/item/CS_URS_2022_01/012403000" TargetMode="External" /><Relationship Id="rId68" Type="http://schemas.openxmlformats.org/officeDocument/2006/relationships/hyperlink" Target="https://podminky.urs.cz/item/CS_URS_2022_01/013254000" TargetMode="External" /><Relationship Id="rId69" Type="http://schemas.openxmlformats.org/officeDocument/2006/relationships/hyperlink" Target="https://podminky.urs.cz/item/CS_URS_2022_01/030001000" TargetMode="External" /><Relationship Id="rId70" Type="http://schemas.openxmlformats.org/officeDocument/2006/relationships/hyperlink" Target="https://podminky.urs.cz/item/CS_URS_2022_01/034303000" TargetMode="External" /><Relationship Id="rId71" Type="http://schemas.openxmlformats.org/officeDocument/2006/relationships/hyperlink" Target="https://podminky.urs.cz/item/CS_URS_2022_01/041403000" TargetMode="External" /><Relationship Id="rId72" Type="http://schemas.openxmlformats.org/officeDocument/2006/relationships/hyperlink" Target="https://podminky.urs.cz/item/CS_URS_2022_01/045203000" TargetMode="External" /><Relationship Id="rId73" Type="http://schemas.openxmlformats.org/officeDocument/2006/relationships/hyperlink" Target="https://podminky.urs.cz/item/CS_URS_2022_01/045303000" TargetMode="External" /><Relationship Id="rId7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4" t="s">
        <v>6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294" t="s">
        <v>15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20"/>
      <c r="BE5" s="291" t="s">
        <v>16</v>
      </c>
      <c r="BS5" s="17" t="s">
        <v>7</v>
      </c>
    </row>
    <row r="6" spans="2:71" ht="36.95" customHeight="1">
      <c r="B6" s="20"/>
      <c r="D6" s="26" t="s">
        <v>17</v>
      </c>
      <c r="K6" s="295" t="s">
        <v>876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R6" s="20"/>
      <c r="BE6" s="292"/>
      <c r="BS6" s="17" t="s">
        <v>7</v>
      </c>
    </row>
    <row r="7" spans="2:71" ht="12" customHeight="1">
      <c r="B7" s="20"/>
      <c r="D7" s="27" t="s">
        <v>18</v>
      </c>
      <c r="K7" s="25" t="s">
        <v>3</v>
      </c>
      <c r="AK7" s="27" t="s">
        <v>19</v>
      </c>
      <c r="AN7" s="25" t="s">
        <v>3</v>
      </c>
      <c r="AR7" s="20"/>
      <c r="BE7" s="292"/>
      <c r="BS7" s="17" t="s">
        <v>7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/>
      <c r="AR8" s="20"/>
      <c r="BE8" s="292"/>
      <c r="BS8" s="17" t="s">
        <v>7</v>
      </c>
    </row>
    <row r="9" spans="2:71" ht="14.45" customHeight="1">
      <c r="B9" s="20"/>
      <c r="AR9" s="20"/>
      <c r="BE9" s="292"/>
      <c r="BS9" s="17" t="s">
        <v>7</v>
      </c>
    </row>
    <row r="10" spans="2:71" ht="12" customHeight="1">
      <c r="B10" s="20"/>
      <c r="D10" s="27" t="s">
        <v>23</v>
      </c>
      <c r="AK10" s="27" t="s">
        <v>24</v>
      </c>
      <c r="AN10" s="25" t="s">
        <v>3</v>
      </c>
      <c r="AR10" s="20"/>
      <c r="BE10" s="292"/>
      <c r="BS10" s="17" t="s">
        <v>7</v>
      </c>
    </row>
    <row r="11" spans="2:71" ht="18.4" customHeight="1">
      <c r="B11" s="20"/>
      <c r="E11" s="25" t="s">
        <v>25</v>
      </c>
      <c r="AK11" s="27" t="s">
        <v>26</v>
      </c>
      <c r="AN11" s="25" t="s">
        <v>3</v>
      </c>
      <c r="AR11" s="20"/>
      <c r="BE11" s="292"/>
      <c r="BS11" s="17" t="s">
        <v>7</v>
      </c>
    </row>
    <row r="12" spans="2:71" ht="6.95" customHeight="1">
      <c r="B12" s="20"/>
      <c r="AR12" s="20"/>
      <c r="BE12" s="292"/>
      <c r="BS12" s="17" t="s">
        <v>7</v>
      </c>
    </row>
    <row r="13" spans="2:7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92"/>
      <c r="BS13" s="17" t="s">
        <v>7</v>
      </c>
    </row>
    <row r="14" spans="2:71" ht="12.75">
      <c r="B14" s="20"/>
      <c r="E14" s="296" t="s">
        <v>28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7" t="s">
        <v>26</v>
      </c>
      <c r="AN14" s="29" t="s">
        <v>28</v>
      </c>
      <c r="AR14" s="20"/>
      <c r="BE14" s="292"/>
      <c r="BS14" s="17" t="s">
        <v>7</v>
      </c>
    </row>
    <row r="15" spans="2:71" ht="6.95" customHeight="1">
      <c r="B15" s="20"/>
      <c r="AR15" s="20"/>
      <c r="BE15" s="292"/>
      <c r="BS15" s="17" t="s">
        <v>4</v>
      </c>
    </row>
    <row r="16" spans="2:71" ht="12" customHeight="1">
      <c r="B16" s="20"/>
      <c r="D16" s="27" t="s">
        <v>29</v>
      </c>
      <c r="AK16" s="27" t="s">
        <v>24</v>
      </c>
      <c r="AN16" s="25" t="s">
        <v>3</v>
      </c>
      <c r="AR16" s="20"/>
      <c r="BE16" s="292"/>
      <c r="BS16" s="17" t="s">
        <v>4</v>
      </c>
    </row>
    <row r="17" spans="2:71" ht="18.4" customHeight="1">
      <c r="B17" s="20"/>
      <c r="E17" s="25" t="s">
        <v>30</v>
      </c>
      <c r="AK17" s="27" t="s">
        <v>26</v>
      </c>
      <c r="AN17" s="25" t="s">
        <v>3</v>
      </c>
      <c r="AR17" s="20"/>
      <c r="BE17" s="292"/>
      <c r="BS17" s="17" t="s">
        <v>31</v>
      </c>
    </row>
    <row r="18" spans="2:71" ht="6.95" customHeight="1">
      <c r="B18" s="20"/>
      <c r="AR18" s="20"/>
      <c r="BE18" s="292"/>
      <c r="BS18" s="17" t="s">
        <v>7</v>
      </c>
    </row>
    <row r="19" spans="2:71" ht="12" customHeight="1">
      <c r="B19" s="20"/>
      <c r="D19" s="27" t="s">
        <v>32</v>
      </c>
      <c r="AK19" s="27" t="s">
        <v>24</v>
      </c>
      <c r="AN19" s="25" t="s">
        <v>3</v>
      </c>
      <c r="AR19" s="20"/>
      <c r="BE19" s="292"/>
      <c r="BS19" s="17" t="s">
        <v>7</v>
      </c>
    </row>
    <row r="20" spans="2:71" ht="18.4" customHeight="1">
      <c r="B20" s="20"/>
      <c r="E20" s="25"/>
      <c r="AK20" s="27" t="s">
        <v>26</v>
      </c>
      <c r="AN20" s="25" t="s">
        <v>3</v>
      </c>
      <c r="AR20" s="20"/>
      <c r="BE20" s="292"/>
      <c r="BS20" s="17" t="s">
        <v>4</v>
      </c>
    </row>
    <row r="21" spans="2:57" ht="6.95" customHeight="1">
      <c r="B21" s="20"/>
      <c r="AR21" s="20"/>
      <c r="BE21" s="292"/>
    </row>
    <row r="22" spans="2:57" ht="12" customHeight="1">
      <c r="B22" s="20"/>
      <c r="D22" s="27" t="s">
        <v>33</v>
      </c>
      <c r="AR22" s="20"/>
      <c r="BE22" s="292"/>
    </row>
    <row r="23" spans="2:57" ht="47.25" customHeight="1">
      <c r="B23" s="20"/>
      <c r="E23" s="298" t="s">
        <v>34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R23" s="20"/>
      <c r="BE23" s="292"/>
    </row>
    <row r="24" spans="2:57" ht="6.95" customHeight="1">
      <c r="B24" s="20"/>
      <c r="AR24" s="20"/>
      <c r="BE24" s="292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92"/>
    </row>
    <row r="26" spans="2:57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9">
        <f>ROUND(AG54,2)</f>
        <v>0</v>
      </c>
      <c r="AL26" s="300"/>
      <c r="AM26" s="300"/>
      <c r="AN26" s="300"/>
      <c r="AO26" s="300"/>
      <c r="AR26" s="32"/>
      <c r="BE26" s="292"/>
    </row>
    <row r="27" spans="2:57" s="1" customFormat="1" ht="6.95" customHeight="1">
      <c r="B27" s="32"/>
      <c r="AR27" s="32"/>
      <c r="BE27" s="292"/>
    </row>
    <row r="28" spans="2:57" s="1" customFormat="1" ht="12.75">
      <c r="B28" s="32"/>
      <c r="L28" s="301" t="s">
        <v>36</v>
      </c>
      <c r="M28" s="301"/>
      <c r="N28" s="301"/>
      <c r="O28" s="301"/>
      <c r="P28" s="301"/>
      <c r="W28" s="301" t="s">
        <v>37</v>
      </c>
      <c r="X28" s="301"/>
      <c r="Y28" s="301"/>
      <c r="Z28" s="301"/>
      <c r="AA28" s="301"/>
      <c r="AB28" s="301"/>
      <c r="AC28" s="301"/>
      <c r="AD28" s="301"/>
      <c r="AE28" s="301"/>
      <c r="AK28" s="301" t="s">
        <v>38</v>
      </c>
      <c r="AL28" s="301"/>
      <c r="AM28" s="301"/>
      <c r="AN28" s="301"/>
      <c r="AO28" s="301"/>
      <c r="AR28" s="32"/>
      <c r="BE28" s="292"/>
    </row>
    <row r="29" spans="2:57" s="2" customFormat="1" ht="14.45" customHeight="1">
      <c r="B29" s="36"/>
      <c r="D29" s="27" t="s">
        <v>39</v>
      </c>
      <c r="F29" s="27" t="s">
        <v>40</v>
      </c>
      <c r="L29" s="281">
        <v>0.21</v>
      </c>
      <c r="M29" s="280"/>
      <c r="N29" s="280"/>
      <c r="O29" s="280"/>
      <c r="P29" s="280"/>
      <c r="W29" s="279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K29" s="279">
        <f>ROUND(AV54,2)</f>
        <v>0</v>
      </c>
      <c r="AL29" s="280"/>
      <c r="AM29" s="280"/>
      <c r="AN29" s="280"/>
      <c r="AO29" s="280"/>
      <c r="AR29" s="36"/>
      <c r="BE29" s="293"/>
    </row>
    <row r="30" spans="2:57" s="2" customFormat="1" ht="14.45" customHeight="1">
      <c r="B30" s="36"/>
      <c r="F30" s="27" t="s">
        <v>41</v>
      </c>
      <c r="L30" s="281">
        <v>0.15</v>
      </c>
      <c r="M30" s="280"/>
      <c r="N30" s="280"/>
      <c r="O30" s="280"/>
      <c r="P30" s="280"/>
      <c r="W30" s="279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K30" s="279">
        <f>ROUND(AW54,2)</f>
        <v>0</v>
      </c>
      <c r="AL30" s="280"/>
      <c r="AM30" s="280"/>
      <c r="AN30" s="280"/>
      <c r="AO30" s="280"/>
      <c r="AR30" s="36"/>
      <c r="BE30" s="293"/>
    </row>
    <row r="31" spans="2:57" s="2" customFormat="1" ht="14.45" customHeight="1" hidden="1">
      <c r="B31" s="36"/>
      <c r="F31" s="27" t="s">
        <v>42</v>
      </c>
      <c r="L31" s="281">
        <v>0.21</v>
      </c>
      <c r="M31" s="280"/>
      <c r="N31" s="280"/>
      <c r="O31" s="280"/>
      <c r="P31" s="280"/>
      <c r="W31" s="279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K31" s="279">
        <v>0</v>
      </c>
      <c r="AL31" s="280"/>
      <c r="AM31" s="280"/>
      <c r="AN31" s="280"/>
      <c r="AO31" s="280"/>
      <c r="AR31" s="36"/>
      <c r="BE31" s="293"/>
    </row>
    <row r="32" spans="2:57" s="2" customFormat="1" ht="14.45" customHeight="1" hidden="1">
      <c r="B32" s="36"/>
      <c r="F32" s="27" t="s">
        <v>43</v>
      </c>
      <c r="L32" s="281">
        <v>0.15</v>
      </c>
      <c r="M32" s="280"/>
      <c r="N32" s="280"/>
      <c r="O32" s="280"/>
      <c r="P32" s="280"/>
      <c r="W32" s="279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K32" s="279">
        <v>0</v>
      </c>
      <c r="AL32" s="280"/>
      <c r="AM32" s="280"/>
      <c r="AN32" s="280"/>
      <c r="AO32" s="280"/>
      <c r="AR32" s="36"/>
      <c r="BE32" s="293"/>
    </row>
    <row r="33" spans="2:44" s="2" customFormat="1" ht="14.45" customHeight="1" hidden="1">
      <c r="B33" s="36"/>
      <c r="F33" s="27" t="s">
        <v>44</v>
      </c>
      <c r="L33" s="281">
        <v>0</v>
      </c>
      <c r="M33" s="280"/>
      <c r="N33" s="280"/>
      <c r="O33" s="280"/>
      <c r="P33" s="280"/>
      <c r="W33" s="279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K33" s="279">
        <v>0</v>
      </c>
      <c r="AL33" s="280"/>
      <c r="AM33" s="280"/>
      <c r="AN33" s="280"/>
      <c r="AO33" s="280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82" t="s">
        <v>47</v>
      </c>
      <c r="Y35" s="283"/>
      <c r="Z35" s="283"/>
      <c r="AA35" s="283"/>
      <c r="AB35" s="283"/>
      <c r="AC35" s="39"/>
      <c r="AD35" s="39"/>
      <c r="AE35" s="39"/>
      <c r="AF35" s="39"/>
      <c r="AG35" s="39"/>
      <c r="AH35" s="39"/>
      <c r="AI35" s="39"/>
      <c r="AJ35" s="39"/>
      <c r="AK35" s="284">
        <f>SUM(AK26:AK33)</f>
        <v>0</v>
      </c>
      <c r="AL35" s="283"/>
      <c r="AM35" s="283"/>
      <c r="AN35" s="283"/>
      <c r="AO35" s="285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48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Sk22061A</v>
      </c>
      <c r="AR44" s="45"/>
    </row>
    <row r="45" spans="2:44" s="4" customFormat="1" ht="36.95" customHeight="1">
      <c r="B45" s="46"/>
      <c r="C45" s="47" t="s">
        <v>17</v>
      </c>
      <c r="L45" s="270" t="str">
        <f>K6</f>
        <v>Oprava stávajících, technicky nevyhovujících rozvodů teplé užitkové vody ul. Vrchlického – V1 při tepelném zdroji K11</v>
      </c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20</v>
      </c>
      <c r="L47" s="48" t="str">
        <f>IF(K8="","",K8)</f>
        <v>Šumperk</v>
      </c>
      <c r="AI47" s="27" t="s">
        <v>22</v>
      </c>
      <c r="AM47" s="272" t="str">
        <f>IF(AN8="","",AN8)</f>
        <v/>
      </c>
      <c r="AN47" s="272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23</v>
      </c>
      <c r="L49" s="3" t="str">
        <f>IF(E11="","",E11)</f>
        <v>Podniky města Šumperka a.s.</v>
      </c>
      <c r="AI49" s="27" t="s">
        <v>29</v>
      </c>
      <c r="AM49" s="273" t="str">
        <f>IF(E17="","",E17)</f>
        <v>Jiří Lorenc</v>
      </c>
      <c r="AN49" s="274"/>
      <c r="AO49" s="274"/>
      <c r="AP49" s="274"/>
      <c r="AR49" s="32"/>
      <c r="AS49" s="275" t="s">
        <v>49</v>
      </c>
      <c r="AT49" s="27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27</v>
      </c>
      <c r="L50" s="3" t="str">
        <f>IF(E14="Vyplň údaj","",E14)</f>
        <v/>
      </c>
      <c r="AI50" s="27" t="s">
        <v>32</v>
      </c>
      <c r="AM50" s="273" t="str">
        <f>IF(E20="","",E20)</f>
        <v/>
      </c>
      <c r="AN50" s="274"/>
      <c r="AO50" s="274"/>
      <c r="AP50" s="274"/>
      <c r="AR50" s="32"/>
      <c r="AS50" s="277"/>
      <c r="AT50" s="278"/>
      <c r="BD50" s="52"/>
    </row>
    <row r="51" spans="2:56" s="1" customFormat="1" ht="10.9" customHeight="1">
      <c r="B51" s="32"/>
      <c r="AR51" s="32"/>
      <c r="AS51" s="277"/>
      <c r="AT51" s="278"/>
      <c r="BD51" s="52"/>
    </row>
    <row r="52" spans="2:56" s="1" customFormat="1" ht="29.25" customHeight="1">
      <c r="B52" s="32"/>
      <c r="C52" s="266" t="s">
        <v>50</v>
      </c>
      <c r="D52" s="267"/>
      <c r="E52" s="267"/>
      <c r="F52" s="267"/>
      <c r="G52" s="267"/>
      <c r="H52" s="53"/>
      <c r="I52" s="268" t="s">
        <v>51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9" t="s">
        <v>52</v>
      </c>
      <c r="AH52" s="267"/>
      <c r="AI52" s="267"/>
      <c r="AJ52" s="267"/>
      <c r="AK52" s="267"/>
      <c r="AL52" s="267"/>
      <c r="AM52" s="267"/>
      <c r="AN52" s="268" t="s">
        <v>53</v>
      </c>
      <c r="AO52" s="267"/>
      <c r="AP52" s="267"/>
      <c r="AQ52" s="54" t="s">
        <v>54</v>
      </c>
      <c r="AR52" s="32"/>
      <c r="AS52" s="55" t="s">
        <v>55</v>
      </c>
      <c r="AT52" s="56" t="s">
        <v>56</v>
      </c>
      <c r="AU52" s="56" t="s">
        <v>57</v>
      </c>
      <c r="AV52" s="56" t="s">
        <v>58</v>
      </c>
      <c r="AW52" s="56" t="s">
        <v>59</v>
      </c>
      <c r="AX52" s="56" t="s">
        <v>60</v>
      </c>
      <c r="AY52" s="56" t="s">
        <v>61</v>
      </c>
      <c r="AZ52" s="56" t="s">
        <v>62</v>
      </c>
      <c r="BA52" s="56" t="s">
        <v>63</v>
      </c>
      <c r="BB52" s="56" t="s">
        <v>64</v>
      </c>
      <c r="BC52" s="56" t="s">
        <v>65</v>
      </c>
      <c r="BD52" s="57" t="s">
        <v>66</v>
      </c>
    </row>
    <row r="53" spans="2:56" s="1" customFormat="1" ht="10.9" customHeight="1">
      <c r="B53" s="32"/>
      <c r="AR53" s="32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67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9">
        <f>ROUND(AG55,2)</f>
        <v>0</v>
      </c>
      <c r="AH54" s="289"/>
      <c r="AI54" s="289"/>
      <c r="AJ54" s="289"/>
      <c r="AK54" s="289"/>
      <c r="AL54" s="289"/>
      <c r="AM54" s="289"/>
      <c r="AN54" s="290">
        <f>SUM(AG54,AT54)</f>
        <v>0</v>
      </c>
      <c r="AO54" s="290"/>
      <c r="AP54" s="290"/>
      <c r="AQ54" s="63" t="s">
        <v>3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68</v>
      </c>
      <c r="BT54" s="68" t="s">
        <v>69</v>
      </c>
      <c r="BV54" s="68" t="s">
        <v>70</v>
      </c>
      <c r="BW54" s="68" t="s">
        <v>5</v>
      </c>
      <c r="BX54" s="68" t="s">
        <v>71</v>
      </c>
      <c r="CL54" s="68" t="s">
        <v>3</v>
      </c>
    </row>
    <row r="55" spans="1:90" s="6" customFormat="1" ht="50.25" customHeight="1">
      <c r="A55" s="69" t="s">
        <v>72</v>
      </c>
      <c r="B55" s="70"/>
      <c r="C55" s="71"/>
      <c r="D55" s="288" t="s">
        <v>15</v>
      </c>
      <c r="E55" s="288"/>
      <c r="F55" s="288"/>
      <c r="G55" s="288"/>
      <c r="H55" s="288"/>
      <c r="I55" s="72"/>
      <c r="J55" s="288" t="s">
        <v>876</v>
      </c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6">
        <f>'Sk22061A - Rekonstrukce s...'!J28</f>
        <v>0</v>
      </c>
      <c r="AH55" s="287"/>
      <c r="AI55" s="287"/>
      <c r="AJ55" s="287"/>
      <c r="AK55" s="287"/>
      <c r="AL55" s="287"/>
      <c r="AM55" s="287"/>
      <c r="AN55" s="286">
        <f>SUM(AG55,AT55)</f>
        <v>0</v>
      </c>
      <c r="AO55" s="287"/>
      <c r="AP55" s="287"/>
      <c r="AQ55" s="73" t="s">
        <v>73</v>
      </c>
      <c r="AR55" s="70"/>
      <c r="AS55" s="74">
        <v>0</v>
      </c>
      <c r="AT55" s="75">
        <f>ROUND(SUM(AV55:AW55),2)</f>
        <v>0</v>
      </c>
      <c r="AU55" s="76">
        <f>'Sk22061A - Rekonstrukce s...'!P90</f>
        <v>0</v>
      </c>
      <c r="AV55" s="75">
        <f>'Sk22061A - Rekonstrukce s...'!J31</f>
        <v>0</v>
      </c>
      <c r="AW55" s="75">
        <f>'Sk22061A - Rekonstrukce s...'!J32</f>
        <v>0</v>
      </c>
      <c r="AX55" s="75">
        <f>'Sk22061A - Rekonstrukce s...'!J33</f>
        <v>0</v>
      </c>
      <c r="AY55" s="75">
        <f>'Sk22061A - Rekonstrukce s...'!J34</f>
        <v>0</v>
      </c>
      <c r="AZ55" s="75">
        <f>'Sk22061A - Rekonstrukce s...'!F31</f>
        <v>0</v>
      </c>
      <c r="BA55" s="75">
        <f>'Sk22061A - Rekonstrukce s...'!F32</f>
        <v>0</v>
      </c>
      <c r="BB55" s="75">
        <f>'Sk22061A - Rekonstrukce s...'!F33</f>
        <v>0</v>
      </c>
      <c r="BC55" s="75">
        <f>'Sk22061A - Rekonstrukce s...'!F34</f>
        <v>0</v>
      </c>
      <c r="BD55" s="77">
        <f>'Sk22061A - Rekonstrukce s...'!F35</f>
        <v>0</v>
      </c>
      <c r="BT55" s="78" t="s">
        <v>74</v>
      </c>
      <c r="BU55" s="78" t="s">
        <v>75</v>
      </c>
      <c r="BV55" s="78" t="s">
        <v>70</v>
      </c>
      <c r="BW55" s="78" t="s">
        <v>5</v>
      </c>
      <c r="BX55" s="78" t="s">
        <v>71</v>
      </c>
      <c r="CL55" s="78" t="s">
        <v>3</v>
      </c>
    </row>
    <row r="56" spans="2:44" s="1" customFormat="1" ht="30" customHeight="1">
      <c r="B56" s="32"/>
      <c r="AR56" s="32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k22061A - Rekonstrukce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88"/>
  <sheetViews>
    <sheetView showGridLines="0" workbookViewId="0" topLeftCell="A1">
      <selection activeCell="E22" sqref="E2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64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5</v>
      </c>
      <c r="AZ2" s="79" t="s">
        <v>76</v>
      </c>
      <c r="BA2" s="79" t="s">
        <v>3</v>
      </c>
      <c r="BB2" s="79" t="s">
        <v>3</v>
      </c>
      <c r="BC2" s="79" t="s">
        <v>77</v>
      </c>
      <c r="BD2" s="79" t="s">
        <v>78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78</v>
      </c>
      <c r="AZ3" s="79" t="s">
        <v>79</v>
      </c>
      <c r="BA3" s="79" t="s">
        <v>3</v>
      </c>
      <c r="BB3" s="79" t="s">
        <v>3</v>
      </c>
      <c r="BC3" s="79" t="s">
        <v>80</v>
      </c>
      <c r="BD3" s="79" t="s">
        <v>78</v>
      </c>
    </row>
    <row r="4" spans="2:56" ht="24.95" customHeight="1">
      <c r="B4" s="20"/>
      <c r="D4" s="21" t="s">
        <v>81</v>
      </c>
      <c r="L4" s="20"/>
      <c r="M4" s="80" t="s">
        <v>11</v>
      </c>
      <c r="AT4" s="17" t="s">
        <v>4</v>
      </c>
      <c r="AZ4" s="79" t="s">
        <v>82</v>
      </c>
      <c r="BA4" s="79" t="s">
        <v>3</v>
      </c>
      <c r="BB4" s="79" t="s">
        <v>3</v>
      </c>
      <c r="BC4" s="79" t="s">
        <v>83</v>
      </c>
      <c r="BD4" s="79" t="s">
        <v>78</v>
      </c>
    </row>
    <row r="5" spans="2:56" ht="6.95" customHeight="1">
      <c r="B5" s="20"/>
      <c r="L5" s="20"/>
      <c r="AZ5" s="79" t="s">
        <v>84</v>
      </c>
      <c r="BA5" s="79" t="s">
        <v>3</v>
      </c>
      <c r="BB5" s="79" t="s">
        <v>3</v>
      </c>
      <c r="BC5" s="79" t="s">
        <v>85</v>
      </c>
      <c r="BD5" s="79" t="s">
        <v>78</v>
      </c>
    </row>
    <row r="6" spans="2:56" s="1" customFormat="1" ht="12" customHeight="1">
      <c r="B6" s="32"/>
      <c r="D6" s="27" t="s">
        <v>17</v>
      </c>
      <c r="L6" s="32"/>
      <c r="AZ6" s="79" t="s">
        <v>86</v>
      </c>
      <c r="BA6" s="79" t="s">
        <v>3</v>
      </c>
      <c r="BB6" s="79" t="s">
        <v>3</v>
      </c>
      <c r="BC6" s="79" t="s">
        <v>87</v>
      </c>
      <c r="BD6" s="79" t="s">
        <v>78</v>
      </c>
    </row>
    <row r="7" spans="2:56" s="1" customFormat="1" ht="30" customHeight="1">
      <c r="B7" s="32"/>
      <c r="E7" s="270" t="s">
        <v>876</v>
      </c>
      <c r="F7" s="302"/>
      <c r="G7" s="302"/>
      <c r="H7" s="302"/>
      <c r="L7" s="32"/>
      <c r="AZ7" s="79" t="s">
        <v>88</v>
      </c>
      <c r="BA7" s="79" t="s">
        <v>3</v>
      </c>
      <c r="BB7" s="79" t="s">
        <v>3</v>
      </c>
      <c r="BC7" s="79" t="s">
        <v>89</v>
      </c>
      <c r="BD7" s="79" t="s">
        <v>78</v>
      </c>
    </row>
    <row r="8" spans="2:12" s="1" customFormat="1" ht="12">
      <c r="B8" s="32"/>
      <c r="L8" s="32"/>
    </row>
    <row r="9" spans="2:12" s="1" customFormat="1" ht="12" customHeight="1">
      <c r="B9" s="32"/>
      <c r="D9" s="27" t="s">
        <v>18</v>
      </c>
      <c r="F9" s="25" t="s">
        <v>3</v>
      </c>
      <c r="I9" s="27" t="s">
        <v>19</v>
      </c>
      <c r="J9" s="25" t="s">
        <v>3</v>
      </c>
      <c r="L9" s="32"/>
    </row>
    <row r="10" spans="2:12" s="1" customFormat="1" ht="12" customHeight="1">
      <c r="B10" s="32"/>
      <c r="D10" s="27" t="s">
        <v>20</v>
      </c>
      <c r="F10" s="25" t="s">
        <v>21</v>
      </c>
      <c r="I10" s="27" t="s">
        <v>22</v>
      </c>
      <c r="J10" s="49">
        <f>'Rekapitulace stavby'!AN8</f>
        <v>0</v>
      </c>
      <c r="L10" s="32"/>
    </row>
    <row r="11" spans="2:12" s="1" customFormat="1" ht="10.9" customHeight="1">
      <c r="B11" s="32"/>
      <c r="L11" s="32"/>
    </row>
    <row r="12" spans="2:12" s="1" customFormat="1" ht="12" customHeight="1">
      <c r="B12" s="32"/>
      <c r="D12" s="27" t="s">
        <v>23</v>
      </c>
      <c r="I12" s="27" t="s">
        <v>24</v>
      </c>
      <c r="J12" s="25" t="s">
        <v>3</v>
      </c>
      <c r="L12" s="32"/>
    </row>
    <row r="13" spans="2:12" s="1" customFormat="1" ht="18" customHeight="1">
      <c r="B13" s="32"/>
      <c r="E13" s="25" t="s">
        <v>25</v>
      </c>
      <c r="I13" s="27" t="s">
        <v>26</v>
      </c>
      <c r="J13" s="25" t="s">
        <v>3</v>
      </c>
      <c r="L13" s="32"/>
    </row>
    <row r="14" spans="2:12" s="1" customFormat="1" ht="6.95" customHeight="1">
      <c r="B14" s="32"/>
      <c r="L14" s="32"/>
    </row>
    <row r="15" spans="2:12" s="1" customFormat="1" ht="12" customHeight="1">
      <c r="B15" s="32"/>
      <c r="D15" s="27" t="s">
        <v>27</v>
      </c>
      <c r="I15" s="27" t="s">
        <v>24</v>
      </c>
      <c r="J15" s="28" t="str">
        <f>'Rekapitulace stavby'!AN13</f>
        <v>Vyplň údaj</v>
      </c>
      <c r="L15" s="32"/>
    </row>
    <row r="16" spans="2:12" s="1" customFormat="1" ht="18" customHeight="1">
      <c r="B16" s="32"/>
      <c r="E16" s="303" t="str">
        <f>'Rekapitulace stavby'!E14</f>
        <v>Vyplň údaj</v>
      </c>
      <c r="F16" s="294"/>
      <c r="G16" s="294"/>
      <c r="H16" s="294"/>
      <c r="I16" s="27" t="s">
        <v>26</v>
      </c>
      <c r="J16" s="28" t="str">
        <f>'Rekapitulace stavby'!AN14</f>
        <v>Vyplň údaj</v>
      </c>
      <c r="L16" s="32"/>
    </row>
    <row r="17" spans="2:12" s="1" customFormat="1" ht="6.95" customHeight="1">
      <c r="B17" s="32"/>
      <c r="L17" s="32"/>
    </row>
    <row r="18" spans="2:12" s="1" customFormat="1" ht="12" customHeight="1">
      <c r="B18" s="32"/>
      <c r="D18" s="27" t="s">
        <v>29</v>
      </c>
      <c r="I18" s="27" t="s">
        <v>24</v>
      </c>
      <c r="J18" s="25" t="s">
        <v>3</v>
      </c>
      <c r="L18" s="32"/>
    </row>
    <row r="19" spans="2:12" s="1" customFormat="1" ht="18" customHeight="1">
      <c r="B19" s="32"/>
      <c r="E19" s="25" t="s">
        <v>30</v>
      </c>
      <c r="I19" s="27" t="s">
        <v>26</v>
      </c>
      <c r="J19" s="25" t="s">
        <v>3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32</v>
      </c>
      <c r="I21" s="27" t="s">
        <v>24</v>
      </c>
      <c r="J21" s="25" t="s">
        <v>3</v>
      </c>
      <c r="L21" s="32"/>
    </row>
    <row r="22" spans="2:12" s="1" customFormat="1" ht="18" customHeight="1">
      <c r="B22" s="32"/>
      <c r="E22" s="25"/>
      <c r="I22" s="27" t="s">
        <v>26</v>
      </c>
      <c r="J22" s="25" t="s">
        <v>3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33</v>
      </c>
      <c r="L24" s="32"/>
    </row>
    <row r="25" spans="2:12" s="7" customFormat="1" ht="47.25" customHeight="1">
      <c r="B25" s="81"/>
      <c r="E25" s="298" t="s">
        <v>34</v>
      </c>
      <c r="F25" s="298"/>
      <c r="G25" s="298"/>
      <c r="H25" s="298"/>
      <c r="L25" s="81"/>
    </row>
    <row r="26" spans="2:12" s="1" customFormat="1" ht="6.95" customHeight="1">
      <c r="B26" s="32"/>
      <c r="L26" s="32"/>
    </row>
    <row r="27" spans="2:12" s="1" customFormat="1" ht="6.95" customHeight="1">
      <c r="B27" s="32"/>
      <c r="D27" s="50"/>
      <c r="E27" s="50"/>
      <c r="F27" s="50"/>
      <c r="G27" s="50"/>
      <c r="H27" s="50"/>
      <c r="I27" s="50"/>
      <c r="J27" s="50"/>
      <c r="K27" s="50"/>
      <c r="L27" s="32"/>
    </row>
    <row r="28" spans="2:12" s="1" customFormat="1" ht="25.35" customHeight="1">
      <c r="B28" s="32"/>
      <c r="D28" s="82" t="s">
        <v>35</v>
      </c>
      <c r="J28" s="62">
        <f>ROUND(J90,2)</f>
        <v>0</v>
      </c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14.45" customHeight="1">
      <c r="B30" s="32"/>
      <c r="F30" s="35" t="s">
        <v>37</v>
      </c>
      <c r="I30" s="35" t="s">
        <v>36</v>
      </c>
      <c r="J30" s="35" t="s">
        <v>38</v>
      </c>
      <c r="L30" s="32"/>
    </row>
    <row r="31" spans="2:12" s="1" customFormat="1" ht="14.45" customHeight="1">
      <c r="B31" s="32"/>
      <c r="D31" s="83" t="s">
        <v>39</v>
      </c>
      <c r="E31" s="27" t="s">
        <v>40</v>
      </c>
      <c r="F31" s="84">
        <f>ROUND((SUM(BE90:BE487)),2)</f>
        <v>0</v>
      </c>
      <c r="I31" s="85">
        <v>0.21</v>
      </c>
      <c r="J31" s="84">
        <f>ROUND(((SUM(BE90:BE487))*I31),2)</f>
        <v>0</v>
      </c>
      <c r="L31" s="32"/>
    </row>
    <row r="32" spans="2:12" s="1" customFormat="1" ht="14.45" customHeight="1">
      <c r="B32" s="32"/>
      <c r="E32" s="27" t="s">
        <v>41</v>
      </c>
      <c r="F32" s="84">
        <f>ROUND((SUM(BF90:BF487)),2)</f>
        <v>0</v>
      </c>
      <c r="I32" s="85">
        <v>0.15</v>
      </c>
      <c r="J32" s="84">
        <f>ROUND(((SUM(BF90:BF487))*I32),2)</f>
        <v>0</v>
      </c>
      <c r="L32" s="32"/>
    </row>
    <row r="33" spans="2:12" s="1" customFormat="1" ht="14.45" customHeight="1" hidden="1">
      <c r="B33" s="32"/>
      <c r="E33" s="27" t="s">
        <v>42</v>
      </c>
      <c r="F33" s="84">
        <f>ROUND((SUM(BG90:BG487)),2)</f>
        <v>0</v>
      </c>
      <c r="I33" s="85">
        <v>0.21</v>
      </c>
      <c r="J33" s="84">
        <f>0</f>
        <v>0</v>
      </c>
      <c r="L33" s="32"/>
    </row>
    <row r="34" spans="2:12" s="1" customFormat="1" ht="14.45" customHeight="1" hidden="1">
      <c r="B34" s="32"/>
      <c r="E34" s="27" t="s">
        <v>43</v>
      </c>
      <c r="F34" s="84">
        <f>ROUND((SUM(BH90:BH487)),2)</f>
        <v>0</v>
      </c>
      <c r="I34" s="85">
        <v>0.15</v>
      </c>
      <c r="J34" s="84">
        <f>0</f>
        <v>0</v>
      </c>
      <c r="L34" s="32"/>
    </row>
    <row r="35" spans="2:12" s="1" customFormat="1" ht="14.45" customHeight="1" hidden="1">
      <c r="B35" s="32"/>
      <c r="E35" s="27" t="s">
        <v>44</v>
      </c>
      <c r="F35" s="84">
        <f>ROUND((SUM(BI90:BI487)),2)</f>
        <v>0</v>
      </c>
      <c r="I35" s="85">
        <v>0</v>
      </c>
      <c r="J35" s="84">
        <f>0</f>
        <v>0</v>
      </c>
      <c r="L35" s="32"/>
    </row>
    <row r="36" spans="2:12" s="1" customFormat="1" ht="6.95" customHeight="1">
      <c r="B36" s="32"/>
      <c r="L36" s="32"/>
    </row>
    <row r="37" spans="2:12" s="1" customFormat="1" ht="25.35" customHeight="1">
      <c r="B37" s="32"/>
      <c r="C37" s="86"/>
      <c r="D37" s="87" t="s">
        <v>45</v>
      </c>
      <c r="E37" s="53"/>
      <c r="F37" s="53"/>
      <c r="G37" s="88" t="s">
        <v>46</v>
      </c>
      <c r="H37" s="89" t="s">
        <v>47</v>
      </c>
      <c r="I37" s="53"/>
      <c r="J37" s="90">
        <f>SUM(J28:J35)</f>
        <v>0</v>
      </c>
      <c r="K37" s="91"/>
      <c r="L37" s="32"/>
    </row>
    <row r="38" spans="2:12" s="1" customFormat="1" ht="14.4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32"/>
    </row>
    <row r="42" spans="2:12" s="1" customFormat="1" ht="6.95" customHeigh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2"/>
    </row>
    <row r="43" spans="2:12" s="1" customFormat="1" ht="24.95" customHeight="1">
      <c r="B43" s="32"/>
      <c r="C43" s="21" t="s">
        <v>90</v>
      </c>
      <c r="L43" s="32"/>
    </row>
    <row r="44" spans="2:12" s="1" customFormat="1" ht="6.95" customHeight="1">
      <c r="B44" s="32"/>
      <c r="L44" s="32"/>
    </row>
    <row r="45" spans="2:12" s="1" customFormat="1" ht="12" customHeight="1">
      <c r="B45" s="32"/>
      <c r="C45" s="27" t="s">
        <v>17</v>
      </c>
      <c r="L45" s="32"/>
    </row>
    <row r="46" spans="2:12" s="1" customFormat="1" ht="30" customHeight="1">
      <c r="B46" s="32"/>
      <c r="E46" s="270" t="str">
        <f>E7</f>
        <v>Oprava stávajících, technicky nevyhovujících rozvodů teplé užitkové vody ul. Vrchlického – V1 při tepelném zdroji K11</v>
      </c>
      <c r="F46" s="302"/>
      <c r="G46" s="302"/>
      <c r="H46" s="302"/>
      <c r="L46" s="32"/>
    </row>
    <row r="47" spans="2:12" s="1" customFormat="1" ht="6.95" customHeight="1">
      <c r="B47" s="32"/>
      <c r="L47" s="32"/>
    </row>
    <row r="48" spans="2:12" s="1" customFormat="1" ht="12" customHeight="1">
      <c r="B48" s="32"/>
      <c r="C48" s="27" t="s">
        <v>20</v>
      </c>
      <c r="F48" s="25" t="str">
        <f>F10</f>
        <v>Šumperk</v>
      </c>
      <c r="I48" s="27" t="s">
        <v>22</v>
      </c>
      <c r="J48" s="49">
        <f>IF(J10="","",J10)</f>
        <v>0</v>
      </c>
      <c r="L48" s="32"/>
    </row>
    <row r="49" spans="2:12" s="1" customFormat="1" ht="6.95" customHeight="1">
      <c r="B49" s="32"/>
      <c r="L49" s="32"/>
    </row>
    <row r="50" spans="2:12" s="1" customFormat="1" ht="15.2" customHeight="1">
      <c r="B50" s="32"/>
      <c r="C50" s="27" t="s">
        <v>23</v>
      </c>
      <c r="F50" s="25" t="str">
        <f>E13</f>
        <v>Podniky města Šumperka a.s.</v>
      </c>
      <c r="I50" s="27" t="s">
        <v>29</v>
      </c>
      <c r="J50" s="30" t="str">
        <f>E19</f>
        <v>Jiří Lorenc</v>
      </c>
      <c r="L50" s="32"/>
    </row>
    <row r="51" spans="2:12" s="1" customFormat="1" ht="15.2" customHeight="1">
      <c r="B51" s="32"/>
      <c r="C51" s="27" t="s">
        <v>27</v>
      </c>
      <c r="F51" s="25" t="str">
        <f>IF(E16="","",E16)</f>
        <v>Vyplň údaj</v>
      </c>
      <c r="I51" s="27" t="s">
        <v>32</v>
      </c>
      <c r="J51" s="30">
        <f>E22</f>
        <v>0</v>
      </c>
      <c r="L51" s="32"/>
    </row>
    <row r="52" spans="2:12" s="1" customFormat="1" ht="10.35" customHeight="1">
      <c r="B52" s="32"/>
      <c r="L52" s="32"/>
    </row>
    <row r="53" spans="2:12" s="1" customFormat="1" ht="29.25" customHeight="1">
      <c r="B53" s="32"/>
      <c r="C53" s="92" t="s">
        <v>91</v>
      </c>
      <c r="D53" s="86"/>
      <c r="E53" s="86"/>
      <c r="F53" s="86"/>
      <c r="G53" s="86"/>
      <c r="H53" s="86"/>
      <c r="I53" s="86"/>
      <c r="J53" s="93" t="s">
        <v>92</v>
      </c>
      <c r="K53" s="86"/>
      <c r="L53" s="32"/>
    </row>
    <row r="54" spans="2:12" s="1" customFormat="1" ht="10.35" customHeight="1">
      <c r="B54" s="32"/>
      <c r="L54" s="32"/>
    </row>
    <row r="55" spans="2:47" s="1" customFormat="1" ht="22.9" customHeight="1">
      <c r="B55" s="32"/>
      <c r="C55" s="94" t="s">
        <v>67</v>
      </c>
      <c r="J55" s="62">
        <f>J90</f>
        <v>0</v>
      </c>
      <c r="L55" s="32"/>
      <c r="AU55" s="17" t="s">
        <v>93</v>
      </c>
    </row>
    <row r="56" spans="2:12" s="8" customFormat="1" ht="24.95" customHeight="1">
      <c r="B56" s="95"/>
      <c r="D56" s="96" t="s">
        <v>94</v>
      </c>
      <c r="E56" s="97"/>
      <c r="F56" s="97"/>
      <c r="G56" s="97"/>
      <c r="H56" s="97"/>
      <c r="I56" s="97"/>
      <c r="J56" s="98">
        <f>J91</f>
        <v>0</v>
      </c>
      <c r="L56" s="95"/>
    </row>
    <row r="57" spans="2:12" s="9" customFormat="1" ht="19.9" customHeight="1">
      <c r="B57" s="99"/>
      <c r="D57" s="100" t="s">
        <v>95</v>
      </c>
      <c r="E57" s="101"/>
      <c r="F57" s="101"/>
      <c r="G57" s="101"/>
      <c r="H57" s="101"/>
      <c r="I57" s="101"/>
      <c r="J57" s="102">
        <f>J92</f>
        <v>0</v>
      </c>
      <c r="L57" s="99"/>
    </row>
    <row r="58" spans="2:12" s="9" customFormat="1" ht="19.9" customHeight="1">
      <c r="B58" s="99"/>
      <c r="D58" s="100" t="s">
        <v>96</v>
      </c>
      <c r="E58" s="101"/>
      <c r="F58" s="101"/>
      <c r="G58" s="101"/>
      <c r="H58" s="101"/>
      <c r="I58" s="101"/>
      <c r="J58" s="102">
        <f>J230</f>
        <v>0</v>
      </c>
      <c r="L58" s="99"/>
    </row>
    <row r="59" spans="2:12" s="9" customFormat="1" ht="19.9" customHeight="1">
      <c r="B59" s="99"/>
      <c r="D59" s="100" t="s">
        <v>97</v>
      </c>
      <c r="E59" s="101"/>
      <c r="F59" s="101"/>
      <c r="G59" s="101"/>
      <c r="H59" s="101"/>
      <c r="I59" s="101"/>
      <c r="J59" s="102">
        <f>J236</f>
        <v>0</v>
      </c>
      <c r="L59" s="99"/>
    </row>
    <row r="60" spans="2:12" s="9" customFormat="1" ht="19.9" customHeight="1">
      <c r="B60" s="99"/>
      <c r="D60" s="100" t="s">
        <v>98</v>
      </c>
      <c r="E60" s="101"/>
      <c r="F60" s="101"/>
      <c r="G60" s="101"/>
      <c r="H60" s="101"/>
      <c r="I60" s="101"/>
      <c r="J60" s="102">
        <f>J245</f>
        <v>0</v>
      </c>
      <c r="L60" s="99"/>
    </row>
    <row r="61" spans="2:12" s="9" customFormat="1" ht="19.9" customHeight="1">
      <c r="B61" s="99"/>
      <c r="D61" s="100" t="s">
        <v>99</v>
      </c>
      <c r="E61" s="101"/>
      <c r="F61" s="101"/>
      <c r="G61" s="101"/>
      <c r="H61" s="101"/>
      <c r="I61" s="101"/>
      <c r="J61" s="102">
        <f>J313</f>
        <v>0</v>
      </c>
      <c r="L61" s="99"/>
    </row>
    <row r="62" spans="2:12" s="9" customFormat="1" ht="19.9" customHeight="1">
      <c r="B62" s="99"/>
      <c r="D62" s="100" t="s">
        <v>100</v>
      </c>
      <c r="E62" s="101"/>
      <c r="F62" s="101"/>
      <c r="G62" s="101"/>
      <c r="H62" s="101"/>
      <c r="I62" s="101"/>
      <c r="J62" s="102">
        <f>J319</f>
        <v>0</v>
      </c>
      <c r="L62" s="99"/>
    </row>
    <row r="63" spans="2:12" s="9" customFormat="1" ht="19.9" customHeight="1">
      <c r="B63" s="99"/>
      <c r="D63" s="100" t="s">
        <v>101</v>
      </c>
      <c r="E63" s="101"/>
      <c r="F63" s="101"/>
      <c r="G63" s="101"/>
      <c r="H63" s="101"/>
      <c r="I63" s="101"/>
      <c r="J63" s="102">
        <f>J341</f>
        <v>0</v>
      </c>
      <c r="L63" s="99"/>
    </row>
    <row r="64" spans="2:12" s="9" customFormat="1" ht="19.9" customHeight="1">
      <c r="B64" s="99"/>
      <c r="D64" s="100" t="s">
        <v>102</v>
      </c>
      <c r="E64" s="101"/>
      <c r="F64" s="101"/>
      <c r="G64" s="101"/>
      <c r="H64" s="101"/>
      <c r="I64" s="101"/>
      <c r="J64" s="102">
        <f>J378</f>
        <v>0</v>
      </c>
      <c r="L64" s="99"/>
    </row>
    <row r="65" spans="2:12" s="9" customFormat="1" ht="19.9" customHeight="1">
      <c r="B65" s="99"/>
      <c r="D65" s="100" t="s">
        <v>103</v>
      </c>
      <c r="E65" s="101"/>
      <c r="F65" s="101"/>
      <c r="G65" s="101"/>
      <c r="H65" s="101"/>
      <c r="I65" s="101"/>
      <c r="J65" s="102">
        <f>J437</f>
        <v>0</v>
      </c>
      <c r="L65" s="99"/>
    </row>
    <row r="66" spans="2:12" s="8" customFormat="1" ht="24.95" customHeight="1">
      <c r="B66" s="95"/>
      <c r="D66" s="96" t="s">
        <v>104</v>
      </c>
      <c r="E66" s="97"/>
      <c r="F66" s="97"/>
      <c r="G66" s="97"/>
      <c r="H66" s="97"/>
      <c r="I66" s="97"/>
      <c r="J66" s="98">
        <f>J440</f>
        <v>0</v>
      </c>
      <c r="L66" s="95"/>
    </row>
    <row r="67" spans="2:12" s="9" customFormat="1" ht="19.9" customHeight="1">
      <c r="B67" s="99"/>
      <c r="D67" s="100" t="s">
        <v>105</v>
      </c>
      <c r="E67" s="101"/>
      <c r="F67" s="101"/>
      <c r="G67" s="101"/>
      <c r="H67" s="101"/>
      <c r="I67" s="101"/>
      <c r="J67" s="102">
        <f>J441</f>
        <v>0</v>
      </c>
      <c r="L67" s="99"/>
    </row>
    <row r="68" spans="2:12" s="9" customFormat="1" ht="19.9" customHeight="1">
      <c r="B68" s="99"/>
      <c r="D68" s="100" t="s">
        <v>106</v>
      </c>
      <c r="E68" s="101"/>
      <c r="F68" s="101"/>
      <c r="G68" s="101"/>
      <c r="H68" s="101"/>
      <c r="I68" s="101"/>
      <c r="J68" s="102">
        <f>J458</f>
        <v>0</v>
      </c>
      <c r="L68" s="99"/>
    </row>
    <row r="69" spans="2:12" s="8" customFormat="1" ht="24.95" customHeight="1">
      <c r="B69" s="95"/>
      <c r="D69" s="96" t="s">
        <v>107</v>
      </c>
      <c r="E69" s="97"/>
      <c r="F69" s="97"/>
      <c r="G69" s="97"/>
      <c r="H69" s="97"/>
      <c r="I69" s="97"/>
      <c r="J69" s="98">
        <f>J465</f>
        <v>0</v>
      </c>
      <c r="L69" s="95"/>
    </row>
    <row r="70" spans="2:12" s="9" customFormat="1" ht="19.9" customHeight="1">
      <c r="B70" s="99"/>
      <c r="D70" s="100" t="s">
        <v>108</v>
      </c>
      <c r="E70" s="101"/>
      <c r="F70" s="101"/>
      <c r="G70" s="101"/>
      <c r="H70" s="101"/>
      <c r="I70" s="101"/>
      <c r="J70" s="102">
        <f>J466</f>
        <v>0</v>
      </c>
      <c r="L70" s="99"/>
    </row>
    <row r="71" spans="2:12" s="9" customFormat="1" ht="19.9" customHeight="1">
      <c r="B71" s="99"/>
      <c r="D71" s="100" t="s">
        <v>109</v>
      </c>
      <c r="E71" s="101"/>
      <c r="F71" s="101"/>
      <c r="G71" s="101"/>
      <c r="H71" s="101"/>
      <c r="I71" s="101"/>
      <c r="J71" s="102">
        <f>J476</f>
        <v>0</v>
      </c>
      <c r="L71" s="99"/>
    </row>
    <row r="72" spans="2:12" s="9" customFormat="1" ht="19.9" customHeight="1">
      <c r="B72" s="99"/>
      <c r="D72" s="100" t="s">
        <v>110</v>
      </c>
      <c r="E72" s="101"/>
      <c r="F72" s="101"/>
      <c r="G72" s="101"/>
      <c r="H72" s="101"/>
      <c r="I72" s="101"/>
      <c r="J72" s="102">
        <f>J481</f>
        <v>0</v>
      </c>
      <c r="L72" s="99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111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17</v>
      </c>
      <c r="L81" s="32"/>
    </row>
    <row r="82" spans="2:12" s="1" customFormat="1" ht="30" customHeight="1">
      <c r="B82" s="32"/>
      <c r="E82" s="270" t="str">
        <f>E7</f>
        <v>Oprava stávajících, technicky nevyhovujících rozvodů teplé užitkové vody ul. Vrchlického – V1 při tepelném zdroji K11</v>
      </c>
      <c r="F82" s="302"/>
      <c r="G82" s="302"/>
      <c r="H82" s="302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20</v>
      </c>
      <c r="F84" s="25" t="str">
        <f>F10</f>
        <v>Šumperk</v>
      </c>
      <c r="I84" s="27" t="s">
        <v>22</v>
      </c>
      <c r="J84" s="49">
        <f>IF(J10="","",J10)</f>
        <v>0</v>
      </c>
      <c r="L84" s="32"/>
    </row>
    <row r="85" spans="2:12" s="1" customFormat="1" ht="6.95" customHeight="1">
      <c r="B85" s="32"/>
      <c r="L85" s="32"/>
    </row>
    <row r="86" spans="2:12" s="1" customFormat="1" ht="15.2" customHeight="1">
      <c r="B86" s="32"/>
      <c r="C86" s="27" t="s">
        <v>23</v>
      </c>
      <c r="F86" s="25" t="str">
        <f>E13</f>
        <v>Podniky města Šumperka a.s.</v>
      </c>
      <c r="I86" s="27" t="s">
        <v>29</v>
      </c>
      <c r="J86" s="30" t="str">
        <f>E19</f>
        <v>Jiří Lorenc</v>
      </c>
      <c r="L86" s="32"/>
    </row>
    <row r="87" spans="2:12" s="1" customFormat="1" ht="15.2" customHeight="1">
      <c r="B87" s="32"/>
      <c r="C87" s="27" t="s">
        <v>27</v>
      </c>
      <c r="F87" s="25" t="str">
        <f>IF(E16="","",E16)</f>
        <v>Vyplň údaj</v>
      </c>
      <c r="I87" s="27" t="s">
        <v>32</v>
      </c>
      <c r="J87" s="30">
        <f>E22</f>
        <v>0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3"/>
      <c r="C89" s="104" t="s">
        <v>112</v>
      </c>
      <c r="D89" s="105" t="s">
        <v>54</v>
      </c>
      <c r="E89" s="105" t="s">
        <v>50</v>
      </c>
      <c r="F89" s="105" t="s">
        <v>51</v>
      </c>
      <c r="G89" s="105" t="s">
        <v>113</v>
      </c>
      <c r="H89" s="105" t="s">
        <v>114</v>
      </c>
      <c r="I89" s="105" t="s">
        <v>115</v>
      </c>
      <c r="J89" s="105" t="s">
        <v>92</v>
      </c>
      <c r="K89" s="106" t="s">
        <v>116</v>
      </c>
      <c r="L89" s="103"/>
      <c r="M89" s="55" t="s">
        <v>3</v>
      </c>
      <c r="N89" s="56" t="s">
        <v>39</v>
      </c>
      <c r="O89" s="56" t="s">
        <v>117</v>
      </c>
      <c r="P89" s="56" t="s">
        <v>118</v>
      </c>
      <c r="Q89" s="56" t="s">
        <v>119</v>
      </c>
      <c r="R89" s="56" t="s">
        <v>120</v>
      </c>
      <c r="S89" s="56" t="s">
        <v>121</v>
      </c>
      <c r="T89" s="57" t="s">
        <v>122</v>
      </c>
    </row>
    <row r="90" spans="2:63" s="1" customFormat="1" ht="22.9" customHeight="1">
      <c r="B90" s="32"/>
      <c r="C90" s="60" t="s">
        <v>123</v>
      </c>
      <c r="J90" s="107">
        <f>BK90</f>
        <v>0</v>
      </c>
      <c r="L90" s="32"/>
      <c r="M90" s="58"/>
      <c r="N90" s="50"/>
      <c r="O90" s="50"/>
      <c r="P90" s="108">
        <f>P91+P440+P465</f>
        <v>0</v>
      </c>
      <c r="Q90" s="50"/>
      <c r="R90" s="108">
        <f>R91+R440+R465</f>
        <v>53.384680939999996</v>
      </c>
      <c r="S90" s="50"/>
      <c r="T90" s="109">
        <f>T91+T440+T465</f>
        <v>79.83229999999999</v>
      </c>
      <c r="AT90" s="17" t="s">
        <v>68</v>
      </c>
      <c r="AU90" s="17" t="s">
        <v>93</v>
      </c>
      <c r="BK90" s="110">
        <f>BK91+BK440+BK465</f>
        <v>0</v>
      </c>
    </row>
    <row r="91" spans="2:63" s="11" customFormat="1" ht="25.9" customHeight="1">
      <c r="B91" s="111"/>
      <c r="D91" s="112" t="s">
        <v>68</v>
      </c>
      <c r="E91" s="113" t="s">
        <v>124</v>
      </c>
      <c r="F91" s="113" t="s">
        <v>125</v>
      </c>
      <c r="I91" s="114"/>
      <c r="J91" s="115">
        <f>BK91</f>
        <v>0</v>
      </c>
      <c r="L91" s="111"/>
      <c r="M91" s="116"/>
      <c r="P91" s="117">
        <f>P92+P230+P236+P245+P313+P319+P341+P378+P437</f>
        <v>0</v>
      </c>
      <c r="R91" s="117">
        <f>R92+R230+R236+R245+R313+R319+R341+R378+R437</f>
        <v>53.366885999999994</v>
      </c>
      <c r="T91" s="118">
        <f>T92+T230+T236+T245+T313+T319+T341+T378+T437</f>
        <v>79.83229999999999</v>
      </c>
      <c r="AR91" s="112" t="s">
        <v>74</v>
      </c>
      <c r="AT91" s="119" t="s">
        <v>68</v>
      </c>
      <c r="AU91" s="119" t="s">
        <v>69</v>
      </c>
      <c r="AY91" s="112" t="s">
        <v>126</v>
      </c>
      <c r="BK91" s="120">
        <f>BK92+BK230+BK236+BK245+BK313+BK319+BK341+BK378+BK437</f>
        <v>0</v>
      </c>
    </row>
    <row r="92" spans="2:63" s="11" customFormat="1" ht="22.9" customHeight="1">
      <c r="B92" s="111"/>
      <c r="D92" s="112" t="s">
        <v>68</v>
      </c>
      <c r="E92" s="121" t="s">
        <v>74</v>
      </c>
      <c r="F92" s="121" t="s">
        <v>127</v>
      </c>
      <c r="I92" s="114"/>
      <c r="J92" s="122">
        <f>BK92</f>
        <v>0</v>
      </c>
      <c r="L92" s="111"/>
      <c r="M92" s="116"/>
      <c r="P92" s="117">
        <f>SUM(P93:P229)</f>
        <v>0</v>
      </c>
      <c r="R92" s="117">
        <f>SUM(R93:R229)</f>
        <v>47.720148</v>
      </c>
      <c r="T92" s="118">
        <f>SUM(T93:T229)</f>
        <v>79.166</v>
      </c>
      <c r="AR92" s="112" t="s">
        <v>74</v>
      </c>
      <c r="AT92" s="119" t="s">
        <v>68</v>
      </c>
      <c r="AU92" s="119" t="s">
        <v>74</v>
      </c>
      <c r="AY92" s="112" t="s">
        <v>126</v>
      </c>
      <c r="BK92" s="120">
        <f>SUM(BK93:BK229)</f>
        <v>0</v>
      </c>
    </row>
    <row r="93" spans="2:65" s="1" customFormat="1" ht="16.5" customHeight="1">
      <c r="B93" s="123"/>
      <c r="C93" s="124" t="s">
        <v>74</v>
      </c>
      <c r="D93" s="124" t="s">
        <v>128</v>
      </c>
      <c r="E93" s="125" t="s">
        <v>129</v>
      </c>
      <c r="F93" s="126" t="s">
        <v>130</v>
      </c>
      <c r="G93" s="127" t="s">
        <v>131</v>
      </c>
      <c r="H93" s="128">
        <v>5</v>
      </c>
      <c r="I93" s="129"/>
      <c r="J93" s="130">
        <f>ROUND(I93*H93,2)</f>
        <v>0</v>
      </c>
      <c r="K93" s="126" t="s">
        <v>132</v>
      </c>
      <c r="L93" s="32"/>
      <c r="M93" s="131" t="s">
        <v>3</v>
      </c>
      <c r="N93" s="132" t="s">
        <v>40</v>
      </c>
      <c r="P93" s="133">
        <f>O93*H93</f>
        <v>0</v>
      </c>
      <c r="Q93" s="133">
        <v>0</v>
      </c>
      <c r="R93" s="133">
        <f>Q93*H93</f>
        <v>0</v>
      </c>
      <c r="S93" s="133">
        <v>0.26</v>
      </c>
      <c r="T93" s="134">
        <f>S93*H93</f>
        <v>1.3</v>
      </c>
      <c r="AR93" s="135" t="s">
        <v>133</v>
      </c>
      <c r="AT93" s="135" t="s">
        <v>128</v>
      </c>
      <c r="AU93" s="135" t="s">
        <v>78</v>
      </c>
      <c r="AY93" s="17" t="s">
        <v>126</v>
      </c>
      <c r="BE93" s="136">
        <f>IF(N93="základní",J93,0)</f>
        <v>0</v>
      </c>
      <c r="BF93" s="136">
        <f>IF(N93="snížená",J93,0)</f>
        <v>0</v>
      </c>
      <c r="BG93" s="136">
        <f>IF(N93="zákl. přenesená",J93,0)</f>
        <v>0</v>
      </c>
      <c r="BH93" s="136">
        <f>IF(N93="sníž. přenesená",J93,0)</f>
        <v>0</v>
      </c>
      <c r="BI93" s="136">
        <f>IF(N93="nulová",J93,0)</f>
        <v>0</v>
      </c>
      <c r="BJ93" s="17" t="s">
        <v>74</v>
      </c>
      <c r="BK93" s="136">
        <f>ROUND(I93*H93,2)</f>
        <v>0</v>
      </c>
      <c r="BL93" s="17" t="s">
        <v>133</v>
      </c>
      <c r="BM93" s="135" t="s">
        <v>134</v>
      </c>
    </row>
    <row r="94" spans="2:47" s="1" customFormat="1" ht="12">
      <c r="B94" s="32"/>
      <c r="D94" s="137" t="s">
        <v>135</v>
      </c>
      <c r="F94" s="138" t="s">
        <v>136</v>
      </c>
      <c r="I94" s="139"/>
      <c r="L94" s="32"/>
      <c r="M94" s="140"/>
      <c r="T94" s="52"/>
      <c r="AT94" s="17" t="s">
        <v>135</v>
      </c>
      <c r="AU94" s="17" t="s">
        <v>78</v>
      </c>
    </row>
    <row r="95" spans="2:51" s="12" customFormat="1" ht="12">
      <c r="B95" s="141"/>
      <c r="D95" s="142" t="s">
        <v>137</v>
      </c>
      <c r="E95" s="143" t="s">
        <v>3</v>
      </c>
      <c r="F95" s="144" t="s">
        <v>138</v>
      </c>
      <c r="H95" s="145">
        <v>5</v>
      </c>
      <c r="I95" s="146"/>
      <c r="L95" s="141"/>
      <c r="M95" s="147"/>
      <c r="T95" s="148"/>
      <c r="AT95" s="143" t="s">
        <v>137</v>
      </c>
      <c r="AU95" s="143" t="s">
        <v>78</v>
      </c>
      <c r="AV95" s="12" t="s">
        <v>78</v>
      </c>
      <c r="AW95" s="12" t="s">
        <v>31</v>
      </c>
      <c r="AX95" s="12" t="s">
        <v>69</v>
      </c>
      <c r="AY95" s="143" t="s">
        <v>126</v>
      </c>
    </row>
    <row r="96" spans="2:51" s="13" customFormat="1" ht="12">
      <c r="B96" s="149"/>
      <c r="D96" s="142" t="s">
        <v>137</v>
      </c>
      <c r="E96" s="150" t="s">
        <v>3</v>
      </c>
      <c r="F96" s="151" t="s">
        <v>139</v>
      </c>
      <c r="H96" s="152">
        <v>5</v>
      </c>
      <c r="I96" s="153"/>
      <c r="L96" s="149"/>
      <c r="M96" s="154"/>
      <c r="T96" s="155"/>
      <c r="AT96" s="150" t="s">
        <v>137</v>
      </c>
      <c r="AU96" s="150" t="s">
        <v>78</v>
      </c>
      <c r="AV96" s="13" t="s">
        <v>140</v>
      </c>
      <c r="AW96" s="13" t="s">
        <v>31</v>
      </c>
      <c r="AX96" s="13" t="s">
        <v>69</v>
      </c>
      <c r="AY96" s="150" t="s">
        <v>126</v>
      </c>
    </row>
    <row r="97" spans="2:51" s="14" customFormat="1" ht="12">
      <c r="B97" s="156"/>
      <c r="D97" s="142" t="s">
        <v>137</v>
      </c>
      <c r="E97" s="157" t="s">
        <v>3</v>
      </c>
      <c r="F97" s="158" t="s">
        <v>141</v>
      </c>
      <c r="H97" s="159">
        <v>5</v>
      </c>
      <c r="I97" s="160"/>
      <c r="L97" s="156"/>
      <c r="M97" s="161"/>
      <c r="T97" s="162"/>
      <c r="AT97" s="157" t="s">
        <v>137</v>
      </c>
      <c r="AU97" s="157" t="s">
        <v>78</v>
      </c>
      <c r="AV97" s="14" t="s">
        <v>133</v>
      </c>
      <c r="AW97" s="14" t="s">
        <v>31</v>
      </c>
      <c r="AX97" s="14" t="s">
        <v>74</v>
      </c>
      <c r="AY97" s="157" t="s">
        <v>126</v>
      </c>
    </row>
    <row r="98" spans="2:65" s="1" customFormat="1" ht="16.5" customHeight="1">
      <c r="B98" s="123"/>
      <c r="C98" s="124" t="s">
        <v>78</v>
      </c>
      <c r="D98" s="124" t="s">
        <v>128</v>
      </c>
      <c r="E98" s="125" t="s">
        <v>142</v>
      </c>
      <c r="F98" s="126" t="s">
        <v>143</v>
      </c>
      <c r="G98" s="127" t="s">
        <v>131</v>
      </c>
      <c r="H98" s="128">
        <v>5</v>
      </c>
      <c r="I98" s="129"/>
      <c r="J98" s="130">
        <f>ROUND(I98*H98,2)</f>
        <v>0</v>
      </c>
      <c r="K98" s="126" t="s">
        <v>132</v>
      </c>
      <c r="L98" s="32"/>
      <c r="M98" s="131" t="s">
        <v>3</v>
      </c>
      <c r="N98" s="132" t="s">
        <v>40</v>
      </c>
      <c r="P98" s="133">
        <f>O98*H98</f>
        <v>0</v>
      </c>
      <c r="Q98" s="133">
        <v>0</v>
      </c>
      <c r="R98" s="133">
        <f>Q98*H98</f>
        <v>0</v>
      </c>
      <c r="S98" s="133">
        <v>0.295</v>
      </c>
      <c r="T98" s="134">
        <f>S98*H98</f>
        <v>1.4749999999999999</v>
      </c>
      <c r="AR98" s="135" t="s">
        <v>133</v>
      </c>
      <c r="AT98" s="135" t="s">
        <v>128</v>
      </c>
      <c r="AU98" s="135" t="s">
        <v>78</v>
      </c>
      <c r="AY98" s="17" t="s">
        <v>126</v>
      </c>
      <c r="BE98" s="136">
        <f>IF(N98="základní",J98,0)</f>
        <v>0</v>
      </c>
      <c r="BF98" s="136">
        <f>IF(N98="snížená",J98,0)</f>
        <v>0</v>
      </c>
      <c r="BG98" s="136">
        <f>IF(N98="zákl. přenesená",J98,0)</f>
        <v>0</v>
      </c>
      <c r="BH98" s="136">
        <f>IF(N98="sníž. přenesená",J98,0)</f>
        <v>0</v>
      </c>
      <c r="BI98" s="136">
        <f>IF(N98="nulová",J98,0)</f>
        <v>0</v>
      </c>
      <c r="BJ98" s="17" t="s">
        <v>74</v>
      </c>
      <c r="BK98" s="136">
        <f>ROUND(I98*H98,2)</f>
        <v>0</v>
      </c>
      <c r="BL98" s="17" t="s">
        <v>133</v>
      </c>
      <c r="BM98" s="135" t="s">
        <v>144</v>
      </c>
    </row>
    <row r="99" spans="2:47" s="1" customFormat="1" ht="12">
      <c r="B99" s="32"/>
      <c r="D99" s="137" t="s">
        <v>135</v>
      </c>
      <c r="F99" s="138" t="s">
        <v>145</v>
      </c>
      <c r="I99" s="139"/>
      <c r="L99" s="32"/>
      <c r="M99" s="140"/>
      <c r="T99" s="52"/>
      <c r="AT99" s="17" t="s">
        <v>135</v>
      </c>
      <c r="AU99" s="17" t="s">
        <v>78</v>
      </c>
    </row>
    <row r="100" spans="2:51" s="12" customFormat="1" ht="12">
      <c r="B100" s="141"/>
      <c r="D100" s="142" t="s">
        <v>137</v>
      </c>
      <c r="E100" s="143" t="s">
        <v>3</v>
      </c>
      <c r="F100" s="144" t="s">
        <v>146</v>
      </c>
      <c r="H100" s="145">
        <v>5</v>
      </c>
      <c r="I100" s="146"/>
      <c r="L100" s="141"/>
      <c r="M100" s="147"/>
      <c r="T100" s="148"/>
      <c r="AT100" s="143" t="s">
        <v>137</v>
      </c>
      <c r="AU100" s="143" t="s">
        <v>78</v>
      </c>
      <c r="AV100" s="12" t="s">
        <v>78</v>
      </c>
      <c r="AW100" s="12" t="s">
        <v>31</v>
      </c>
      <c r="AX100" s="12" t="s">
        <v>69</v>
      </c>
      <c r="AY100" s="143" t="s">
        <v>126</v>
      </c>
    </row>
    <row r="101" spans="2:51" s="13" customFormat="1" ht="12">
      <c r="B101" s="149"/>
      <c r="D101" s="142" t="s">
        <v>137</v>
      </c>
      <c r="E101" s="150" t="s">
        <v>3</v>
      </c>
      <c r="F101" s="151" t="s">
        <v>139</v>
      </c>
      <c r="H101" s="152">
        <v>5</v>
      </c>
      <c r="I101" s="153"/>
      <c r="L101" s="149"/>
      <c r="M101" s="154"/>
      <c r="T101" s="155"/>
      <c r="AT101" s="150" t="s">
        <v>137</v>
      </c>
      <c r="AU101" s="150" t="s">
        <v>78</v>
      </c>
      <c r="AV101" s="13" t="s">
        <v>140</v>
      </c>
      <c r="AW101" s="13" t="s">
        <v>31</v>
      </c>
      <c r="AX101" s="13" t="s">
        <v>69</v>
      </c>
      <c r="AY101" s="150" t="s">
        <v>126</v>
      </c>
    </row>
    <row r="102" spans="2:51" s="14" customFormat="1" ht="12">
      <c r="B102" s="156"/>
      <c r="D102" s="142" t="s">
        <v>137</v>
      </c>
      <c r="E102" s="157" t="s">
        <v>3</v>
      </c>
      <c r="F102" s="158" t="s">
        <v>141</v>
      </c>
      <c r="H102" s="159">
        <v>5</v>
      </c>
      <c r="I102" s="160"/>
      <c r="L102" s="156"/>
      <c r="M102" s="161"/>
      <c r="T102" s="162"/>
      <c r="AT102" s="157" t="s">
        <v>137</v>
      </c>
      <c r="AU102" s="157" t="s">
        <v>78</v>
      </c>
      <c r="AV102" s="14" t="s">
        <v>133</v>
      </c>
      <c r="AW102" s="14" t="s">
        <v>31</v>
      </c>
      <c r="AX102" s="14" t="s">
        <v>74</v>
      </c>
      <c r="AY102" s="157" t="s">
        <v>126</v>
      </c>
    </row>
    <row r="103" spans="2:65" s="1" customFormat="1" ht="21.75" customHeight="1">
      <c r="B103" s="123"/>
      <c r="C103" s="124" t="s">
        <v>140</v>
      </c>
      <c r="D103" s="124" t="s">
        <v>128</v>
      </c>
      <c r="E103" s="125" t="s">
        <v>147</v>
      </c>
      <c r="F103" s="126" t="s">
        <v>148</v>
      </c>
      <c r="G103" s="127" t="s">
        <v>131</v>
      </c>
      <c r="H103" s="128">
        <v>79.2</v>
      </c>
      <c r="I103" s="129"/>
      <c r="J103" s="130">
        <f>ROUND(I103*H103,2)</f>
        <v>0</v>
      </c>
      <c r="K103" s="126" t="s">
        <v>132</v>
      </c>
      <c r="L103" s="32"/>
      <c r="M103" s="131" t="s">
        <v>3</v>
      </c>
      <c r="N103" s="132" t="s">
        <v>40</v>
      </c>
      <c r="P103" s="133">
        <f>O103*H103</f>
        <v>0</v>
      </c>
      <c r="Q103" s="133">
        <v>0</v>
      </c>
      <c r="R103" s="133">
        <f>Q103*H103</f>
        <v>0</v>
      </c>
      <c r="S103" s="133">
        <v>0.29</v>
      </c>
      <c r="T103" s="134">
        <f>S103*H103</f>
        <v>22.968</v>
      </c>
      <c r="AR103" s="135" t="s">
        <v>133</v>
      </c>
      <c r="AT103" s="135" t="s">
        <v>128</v>
      </c>
      <c r="AU103" s="135" t="s">
        <v>78</v>
      </c>
      <c r="AY103" s="17" t="s">
        <v>126</v>
      </c>
      <c r="BE103" s="136">
        <f>IF(N103="základní",J103,0)</f>
        <v>0</v>
      </c>
      <c r="BF103" s="136">
        <f>IF(N103="snížená",J103,0)</f>
        <v>0</v>
      </c>
      <c r="BG103" s="136">
        <f>IF(N103="zákl. přenesená",J103,0)</f>
        <v>0</v>
      </c>
      <c r="BH103" s="136">
        <f>IF(N103="sníž. přenesená",J103,0)</f>
        <v>0</v>
      </c>
      <c r="BI103" s="136">
        <f>IF(N103="nulová",J103,0)</f>
        <v>0</v>
      </c>
      <c r="BJ103" s="17" t="s">
        <v>74</v>
      </c>
      <c r="BK103" s="136">
        <f>ROUND(I103*H103,2)</f>
        <v>0</v>
      </c>
      <c r="BL103" s="17" t="s">
        <v>133</v>
      </c>
      <c r="BM103" s="135" t="s">
        <v>149</v>
      </c>
    </row>
    <row r="104" spans="2:47" s="1" customFormat="1" ht="12">
      <c r="B104" s="32"/>
      <c r="D104" s="137" t="s">
        <v>135</v>
      </c>
      <c r="F104" s="138" t="s">
        <v>150</v>
      </c>
      <c r="I104" s="139"/>
      <c r="L104" s="32"/>
      <c r="M104" s="140"/>
      <c r="T104" s="52"/>
      <c r="AT104" s="17" t="s">
        <v>135</v>
      </c>
      <c r="AU104" s="17" t="s">
        <v>78</v>
      </c>
    </row>
    <row r="105" spans="2:51" s="12" customFormat="1" ht="12">
      <c r="B105" s="141"/>
      <c r="D105" s="142" t="s">
        <v>137</v>
      </c>
      <c r="E105" s="143" t="s">
        <v>3</v>
      </c>
      <c r="F105" s="144" t="s">
        <v>151</v>
      </c>
      <c r="H105" s="145">
        <v>70.4</v>
      </c>
      <c r="I105" s="146"/>
      <c r="L105" s="141"/>
      <c r="M105" s="147"/>
      <c r="T105" s="148"/>
      <c r="AT105" s="143" t="s">
        <v>137</v>
      </c>
      <c r="AU105" s="143" t="s">
        <v>78</v>
      </c>
      <c r="AV105" s="12" t="s">
        <v>78</v>
      </c>
      <c r="AW105" s="12" t="s">
        <v>31</v>
      </c>
      <c r="AX105" s="12" t="s">
        <v>69</v>
      </c>
      <c r="AY105" s="143" t="s">
        <v>126</v>
      </c>
    </row>
    <row r="106" spans="2:51" s="12" customFormat="1" ht="12">
      <c r="B106" s="141"/>
      <c r="D106" s="142" t="s">
        <v>137</v>
      </c>
      <c r="E106" s="143" t="s">
        <v>3</v>
      </c>
      <c r="F106" s="144" t="s">
        <v>152</v>
      </c>
      <c r="H106" s="145">
        <v>4.4</v>
      </c>
      <c r="I106" s="146"/>
      <c r="L106" s="141"/>
      <c r="M106" s="147"/>
      <c r="T106" s="148"/>
      <c r="AT106" s="143" t="s">
        <v>137</v>
      </c>
      <c r="AU106" s="143" t="s">
        <v>78</v>
      </c>
      <c r="AV106" s="12" t="s">
        <v>78</v>
      </c>
      <c r="AW106" s="12" t="s">
        <v>31</v>
      </c>
      <c r="AX106" s="12" t="s">
        <v>69</v>
      </c>
      <c r="AY106" s="143" t="s">
        <v>126</v>
      </c>
    </row>
    <row r="107" spans="2:51" s="12" customFormat="1" ht="12">
      <c r="B107" s="141"/>
      <c r="D107" s="142" t="s">
        <v>137</v>
      </c>
      <c r="E107" s="143" t="s">
        <v>3</v>
      </c>
      <c r="F107" s="144" t="s">
        <v>153</v>
      </c>
      <c r="H107" s="145">
        <v>4.4</v>
      </c>
      <c r="I107" s="146"/>
      <c r="L107" s="141"/>
      <c r="M107" s="147"/>
      <c r="T107" s="148"/>
      <c r="AT107" s="143" t="s">
        <v>137</v>
      </c>
      <c r="AU107" s="143" t="s">
        <v>78</v>
      </c>
      <c r="AV107" s="12" t="s">
        <v>78</v>
      </c>
      <c r="AW107" s="12" t="s">
        <v>31</v>
      </c>
      <c r="AX107" s="12" t="s">
        <v>69</v>
      </c>
      <c r="AY107" s="143" t="s">
        <v>126</v>
      </c>
    </row>
    <row r="108" spans="2:51" s="13" customFormat="1" ht="12">
      <c r="B108" s="149"/>
      <c r="D108" s="142" t="s">
        <v>137</v>
      </c>
      <c r="E108" s="150" t="s">
        <v>3</v>
      </c>
      <c r="F108" s="151" t="s">
        <v>139</v>
      </c>
      <c r="H108" s="152">
        <v>79.2</v>
      </c>
      <c r="I108" s="153"/>
      <c r="L108" s="149"/>
      <c r="M108" s="154"/>
      <c r="T108" s="155"/>
      <c r="AT108" s="150" t="s">
        <v>137</v>
      </c>
      <c r="AU108" s="150" t="s">
        <v>78</v>
      </c>
      <c r="AV108" s="13" t="s">
        <v>140</v>
      </c>
      <c r="AW108" s="13" t="s">
        <v>31</v>
      </c>
      <c r="AX108" s="13" t="s">
        <v>69</v>
      </c>
      <c r="AY108" s="150" t="s">
        <v>126</v>
      </c>
    </row>
    <row r="109" spans="2:51" s="14" customFormat="1" ht="12">
      <c r="B109" s="156"/>
      <c r="D109" s="142" t="s">
        <v>137</v>
      </c>
      <c r="E109" s="157" t="s">
        <v>3</v>
      </c>
      <c r="F109" s="158" t="s">
        <v>141</v>
      </c>
      <c r="H109" s="159">
        <v>79.2</v>
      </c>
      <c r="I109" s="160"/>
      <c r="L109" s="156"/>
      <c r="M109" s="161"/>
      <c r="T109" s="162"/>
      <c r="AT109" s="157" t="s">
        <v>137</v>
      </c>
      <c r="AU109" s="157" t="s">
        <v>78</v>
      </c>
      <c r="AV109" s="14" t="s">
        <v>133</v>
      </c>
      <c r="AW109" s="14" t="s">
        <v>31</v>
      </c>
      <c r="AX109" s="14" t="s">
        <v>74</v>
      </c>
      <c r="AY109" s="157" t="s">
        <v>126</v>
      </c>
    </row>
    <row r="110" spans="2:65" s="1" customFormat="1" ht="21.75" customHeight="1">
      <c r="B110" s="123"/>
      <c r="C110" s="124" t="s">
        <v>133</v>
      </c>
      <c r="D110" s="124" t="s">
        <v>128</v>
      </c>
      <c r="E110" s="125" t="s">
        <v>154</v>
      </c>
      <c r="F110" s="126" t="s">
        <v>155</v>
      </c>
      <c r="G110" s="127" t="s">
        <v>131</v>
      </c>
      <c r="H110" s="128">
        <v>79.2</v>
      </c>
      <c r="I110" s="129"/>
      <c r="J110" s="130">
        <f>ROUND(I110*H110,2)</f>
        <v>0</v>
      </c>
      <c r="K110" s="126" t="s">
        <v>132</v>
      </c>
      <c r="L110" s="32"/>
      <c r="M110" s="131" t="s">
        <v>3</v>
      </c>
      <c r="N110" s="132" t="s">
        <v>40</v>
      </c>
      <c r="P110" s="133">
        <f>O110*H110</f>
        <v>0</v>
      </c>
      <c r="Q110" s="133">
        <v>0</v>
      </c>
      <c r="R110" s="133">
        <f>Q110*H110</f>
        <v>0</v>
      </c>
      <c r="S110" s="133">
        <v>0.44</v>
      </c>
      <c r="T110" s="134">
        <f>S110*H110</f>
        <v>34.848</v>
      </c>
      <c r="AR110" s="135" t="s">
        <v>133</v>
      </c>
      <c r="AT110" s="135" t="s">
        <v>128</v>
      </c>
      <c r="AU110" s="135" t="s">
        <v>78</v>
      </c>
      <c r="AY110" s="17" t="s">
        <v>126</v>
      </c>
      <c r="BE110" s="136">
        <f>IF(N110="základní",J110,0)</f>
        <v>0</v>
      </c>
      <c r="BF110" s="136">
        <f>IF(N110="snížená",J110,0)</f>
        <v>0</v>
      </c>
      <c r="BG110" s="136">
        <f>IF(N110="zákl. přenesená",J110,0)</f>
        <v>0</v>
      </c>
      <c r="BH110" s="136">
        <f>IF(N110="sníž. přenesená",J110,0)</f>
        <v>0</v>
      </c>
      <c r="BI110" s="136">
        <f>IF(N110="nulová",J110,0)</f>
        <v>0</v>
      </c>
      <c r="BJ110" s="17" t="s">
        <v>74</v>
      </c>
      <c r="BK110" s="136">
        <f>ROUND(I110*H110,2)</f>
        <v>0</v>
      </c>
      <c r="BL110" s="17" t="s">
        <v>133</v>
      </c>
      <c r="BM110" s="135" t="s">
        <v>156</v>
      </c>
    </row>
    <row r="111" spans="2:47" s="1" customFormat="1" ht="12">
      <c r="B111" s="32"/>
      <c r="D111" s="137" t="s">
        <v>135</v>
      </c>
      <c r="F111" s="138" t="s">
        <v>157</v>
      </c>
      <c r="I111" s="139"/>
      <c r="L111" s="32"/>
      <c r="M111" s="140"/>
      <c r="T111" s="52"/>
      <c r="AT111" s="17" t="s">
        <v>135</v>
      </c>
      <c r="AU111" s="17" t="s">
        <v>78</v>
      </c>
    </row>
    <row r="112" spans="2:51" s="12" customFormat="1" ht="12">
      <c r="B112" s="141"/>
      <c r="D112" s="142" t="s">
        <v>137</v>
      </c>
      <c r="E112" s="143" t="s">
        <v>3</v>
      </c>
      <c r="F112" s="144" t="s">
        <v>151</v>
      </c>
      <c r="H112" s="145">
        <v>70.4</v>
      </c>
      <c r="I112" s="146"/>
      <c r="L112" s="141"/>
      <c r="M112" s="147"/>
      <c r="T112" s="148"/>
      <c r="AT112" s="143" t="s">
        <v>137</v>
      </c>
      <c r="AU112" s="143" t="s">
        <v>78</v>
      </c>
      <c r="AV112" s="12" t="s">
        <v>78</v>
      </c>
      <c r="AW112" s="12" t="s">
        <v>31</v>
      </c>
      <c r="AX112" s="12" t="s">
        <v>69</v>
      </c>
      <c r="AY112" s="143" t="s">
        <v>126</v>
      </c>
    </row>
    <row r="113" spans="2:51" s="12" customFormat="1" ht="12">
      <c r="B113" s="141"/>
      <c r="D113" s="142" t="s">
        <v>137</v>
      </c>
      <c r="E113" s="143" t="s">
        <v>3</v>
      </c>
      <c r="F113" s="144" t="s">
        <v>152</v>
      </c>
      <c r="H113" s="145">
        <v>4.4</v>
      </c>
      <c r="I113" s="146"/>
      <c r="L113" s="141"/>
      <c r="M113" s="147"/>
      <c r="T113" s="148"/>
      <c r="AT113" s="143" t="s">
        <v>137</v>
      </c>
      <c r="AU113" s="143" t="s">
        <v>78</v>
      </c>
      <c r="AV113" s="12" t="s">
        <v>78</v>
      </c>
      <c r="AW113" s="12" t="s">
        <v>31</v>
      </c>
      <c r="AX113" s="12" t="s">
        <v>69</v>
      </c>
      <c r="AY113" s="143" t="s">
        <v>126</v>
      </c>
    </row>
    <row r="114" spans="2:51" s="12" customFormat="1" ht="12">
      <c r="B114" s="141"/>
      <c r="D114" s="142" t="s">
        <v>137</v>
      </c>
      <c r="E114" s="143" t="s">
        <v>3</v>
      </c>
      <c r="F114" s="144" t="s">
        <v>153</v>
      </c>
      <c r="H114" s="145">
        <v>4.4</v>
      </c>
      <c r="I114" s="146"/>
      <c r="L114" s="141"/>
      <c r="M114" s="147"/>
      <c r="T114" s="148"/>
      <c r="AT114" s="143" t="s">
        <v>137</v>
      </c>
      <c r="AU114" s="143" t="s">
        <v>78</v>
      </c>
      <c r="AV114" s="12" t="s">
        <v>78</v>
      </c>
      <c r="AW114" s="12" t="s">
        <v>31</v>
      </c>
      <c r="AX114" s="12" t="s">
        <v>69</v>
      </c>
      <c r="AY114" s="143" t="s">
        <v>126</v>
      </c>
    </row>
    <row r="115" spans="2:51" s="13" customFormat="1" ht="12">
      <c r="B115" s="149"/>
      <c r="D115" s="142" t="s">
        <v>137</v>
      </c>
      <c r="E115" s="150" t="s">
        <v>3</v>
      </c>
      <c r="F115" s="151" t="s">
        <v>139</v>
      </c>
      <c r="H115" s="152">
        <v>79.2</v>
      </c>
      <c r="I115" s="153"/>
      <c r="L115" s="149"/>
      <c r="M115" s="154"/>
      <c r="T115" s="155"/>
      <c r="AT115" s="150" t="s">
        <v>137</v>
      </c>
      <c r="AU115" s="150" t="s">
        <v>78</v>
      </c>
      <c r="AV115" s="13" t="s">
        <v>140</v>
      </c>
      <c r="AW115" s="13" t="s">
        <v>31</v>
      </c>
      <c r="AX115" s="13" t="s">
        <v>69</v>
      </c>
      <c r="AY115" s="150" t="s">
        <v>126</v>
      </c>
    </row>
    <row r="116" spans="2:51" s="14" customFormat="1" ht="12">
      <c r="B116" s="156"/>
      <c r="D116" s="142" t="s">
        <v>137</v>
      </c>
      <c r="E116" s="157" t="s">
        <v>3</v>
      </c>
      <c r="F116" s="158" t="s">
        <v>141</v>
      </c>
      <c r="H116" s="159">
        <v>79.2</v>
      </c>
      <c r="I116" s="160"/>
      <c r="L116" s="156"/>
      <c r="M116" s="161"/>
      <c r="T116" s="162"/>
      <c r="AT116" s="157" t="s">
        <v>137</v>
      </c>
      <c r="AU116" s="157" t="s">
        <v>78</v>
      </c>
      <c r="AV116" s="14" t="s">
        <v>133</v>
      </c>
      <c r="AW116" s="14" t="s">
        <v>31</v>
      </c>
      <c r="AX116" s="14" t="s">
        <v>74</v>
      </c>
      <c r="AY116" s="157" t="s">
        <v>126</v>
      </c>
    </row>
    <row r="117" spans="2:65" s="1" customFormat="1" ht="16.5" customHeight="1">
      <c r="B117" s="123"/>
      <c r="C117" s="124" t="s">
        <v>158</v>
      </c>
      <c r="D117" s="124" t="s">
        <v>128</v>
      </c>
      <c r="E117" s="125" t="s">
        <v>159</v>
      </c>
      <c r="F117" s="126" t="s">
        <v>160</v>
      </c>
      <c r="G117" s="127" t="s">
        <v>131</v>
      </c>
      <c r="H117" s="128">
        <v>80</v>
      </c>
      <c r="I117" s="129"/>
      <c r="J117" s="130">
        <f>ROUND(I117*H117,2)</f>
        <v>0</v>
      </c>
      <c r="K117" s="126" t="s">
        <v>132</v>
      </c>
      <c r="L117" s="32"/>
      <c r="M117" s="131" t="s">
        <v>3</v>
      </c>
      <c r="N117" s="132" t="s">
        <v>40</v>
      </c>
      <c r="P117" s="133">
        <f>O117*H117</f>
        <v>0</v>
      </c>
      <c r="Q117" s="133">
        <v>0</v>
      </c>
      <c r="R117" s="133">
        <f>Q117*H117</f>
        <v>0</v>
      </c>
      <c r="S117" s="133">
        <v>0.22</v>
      </c>
      <c r="T117" s="134">
        <f>S117*H117</f>
        <v>17.6</v>
      </c>
      <c r="AR117" s="135" t="s">
        <v>133</v>
      </c>
      <c r="AT117" s="135" t="s">
        <v>128</v>
      </c>
      <c r="AU117" s="135" t="s">
        <v>78</v>
      </c>
      <c r="AY117" s="17" t="s">
        <v>126</v>
      </c>
      <c r="BE117" s="136">
        <f>IF(N117="základní",J117,0)</f>
        <v>0</v>
      </c>
      <c r="BF117" s="136">
        <f>IF(N117="snížená",J117,0)</f>
        <v>0</v>
      </c>
      <c r="BG117" s="136">
        <f>IF(N117="zákl. přenesená",J117,0)</f>
        <v>0</v>
      </c>
      <c r="BH117" s="136">
        <f>IF(N117="sníž. přenesená",J117,0)</f>
        <v>0</v>
      </c>
      <c r="BI117" s="136">
        <f>IF(N117="nulová",J117,0)</f>
        <v>0</v>
      </c>
      <c r="BJ117" s="17" t="s">
        <v>74</v>
      </c>
      <c r="BK117" s="136">
        <f>ROUND(I117*H117,2)</f>
        <v>0</v>
      </c>
      <c r="BL117" s="17" t="s">
        <v>133</v>
      </c>
      <c r="BM117" s="135" t="s">
        <v>161</v>
      </c>
    </row>
    <row r="118" spans="2:47" s="1" customFormat="1" ht="12">
      <c r="B118" s="32"/>
      <c r="D118" s="137" t="s">
        <v>135</v>
      </c>
      <c r="F118" s="138" t="s">
        <v>162</v>
      </c>
      <c r="I118" s="139"/>
      <c r="L118" s="32"/>
      <c r="M118" s="140"/>
      <c r="T118" s="52"/>
      <c r="AT118" s="17" t="s">
        <v>135</v>
      </c>
      <c r="AU118" s="17" t="s">
        <v>78</v>
      </c>
    </row>
    <row r="119" spans="2:51" s="12" customFormat="1" ht="12">
      <c r="B119" s="141"/>
      <c r="D119" s="142" t="s">
        <v>137</v>
      </c>
      <c r="E119" s="143" t="s">
        <v>3</v>
      </c>
      <c r="F119" s="144" t="s">
        <v>163</v>
      </c>
      <c r="H119" s="145">
        <v>80</v>
      </c>
      <c r="I119" s="146"/>
      <c r="L119" s="141"/>
      <c r="M119" s="147"/>
      <c r="T119" s="148"/>
      <c r="AT119" s="143" t="s">
        <v>137</v>
      </c>
      <c r="AU119" s="143" t="s">
        <v>78</v>
      </c>
      <c r="AV119" s="12" t="s">
        <v>78</v>
      </c>
      <c r="AW119" s="12" t="s">
        <v>31</v>
      </c>
      <c r="AX119" s="12" t="s">
        <v>69</v>
      </c>
      <c r="AY119" s="143" t="s">
        <v>126</v>
      </c>
    </row>
    <row r="120" spans="2:51" s="13" customFormat="1" ht="12">
      <c r="B120" s="149"/>
      <c r="D120" s="142" t="s">
        <v>137</v>
      </c>
      <c r="E120" s="150" t="s">
        <v>3</v>
      </c>
      <c r="F120" s="151" t="s">
        <v>139</v>
      </c>
      <c r="H120" s="152">
        <v>80</v>
      </c>
      <c r="I120" s="153"/>
      <c r="L120" s="149"/>
      <c r="M120" s="154"/>
      <c r="T120" s="155"/>
      <c r="AT120" s="150" t="s">
        <v>137</v>
      </c>
      <c r="AU120" s="150" t="s">
        <v>78</v>
      </c>
      <c r="AV120" s="13" t="s">
        <v>140</v>
      </c>
      <c r="AW120" s="13" t="s">
        <v>31</v>
      </c>
      <c r="AX120" s="13" t="s">
        <v>69</v>
      </c>
      <c r="AY120" s="150" t="s">
        <v>126</v>
      </c>
    </row>
    <row r="121" spans="2:51" s="14" customFormat="1" ht="12">
      <c r="B121" s="156"/>
      <c r="D121" s="142" t="s">
        <v>137</v>
      </c>
      <c r="E121" s="157" t="s">
        <v>3</v>
      </c>
      <c r="F121" s="158" t="s">
        <v>141</v>
      </c>
      <c r="H121" s="159">
        <v>80</v>
      </c>
      <c r="I121" s="160"/>
      <c r="L121" s="156"/>
      <c r="M121" s="161"/>
      <c r="T121" s="162"/>
      <c r="AT121" s="157" t="s">
        <v>137</v>
      </c>
      <c r="AU121" s="157" t="s">
        <v>78</v>
      </c>
      <c r="AV121" s="14" t="s">
        <v>133</v>
      </c>
      <c r="AW121" s="14" t="s">
        <v>31</v>
      </c>
      <c r="AX121" s="14" t="s">
        <v>74</v>
      </c>
      <c r="AY121" s="157" t="s">
        <v>126</v>
      </c>
    </row>
    <row r="122" spans="2:65" s="1" customFormat="1" ht="16.5" customHeight="1">
      <c r="B122" s="123"/>
      <c r="C122" s="124" t="s">
        <v>164</v>
      </c>
      <c r="D122" s="124" t="s">
        <v>128</v>
      </c>
      <c r="E122" s="125" t="s">
        <v>165</v>
      </c>
      <c r="F122" s="126" t="s">
        <v>166</v>
      </c>
      <c r="G122" s="127" t="s">
        <v>167</v>
      </c>
      <c r="H122" s="128">
        <v>3</v>
      </c>
      <c r="I122" s="129"/>
      <c r="J122" s="130">
        <f>ROUND(I122*H122,2)</f>
        <v>0</v>
      </c>
      <c r="K122" s="126" t="s">
        <v>132</v>
      </c>
      <c r="L122" s="32"/>
      <c r="M122" s="131" t="s">
        <v>3</v>
      </c>
      <c r="N122" s="132" t="s">
        <v>40</v>
      </c>
      <c r="P122" s="133">
        <f>O122*H122</f>
        <v>0</v>
      </c>
      <c r="Q122" s="133">
        <v>0</v>
      </c>
      <c r="R122" s="133">
        <f>Q122*H122</f>
        <v>0</v>
      </c>
      <c r="S122" s="133">
        <v>0.205</v>
      </c>
      <c r="T122" s="134">
        <f>S122*H122</f>
        <v>0.615</v>
      </c>
      <c r="AR122" s="135" t="s">
        <v>133</v>
      </c>
      <c r="AT122" s="135" t="s">
        <v>128</v>
      </c>
      <c r="AU122" s="135" t="s">
        <v>78</v>
      </c>
      <c r="AY122" s="17" t="s">
        <v>126</v>
      </c>
      <c r="BE122" s="136">
        <f>IF(N122="základní",J122,0)</f>
        <v>0</v>
      </c>
      <c r="BF122" s="136">
        <f>IF(N122="snížená",J122,0)</f>
        <v>0</v>
      </c>
      <c r="BG122" s="136">
        <f>IF(N122="zákl. přenesená",J122,0)</f>
        <v>0</v>
      </c>
      <c r="BH122" s="136">
        <f>IF(N122="sníž. přenesená",J122,0)</f>
        <v>0</v>
      </c>
      <c r="BI122" s="136">
        <f>IF(N122="nulová",J122,0)</f>
        <v>0</v>
      </c>
      <c r="BJ122" s="17" t="s">
        <v>74</v>
      </c>
      <c r="BK122" s="136">
        <f>ROUND(I122*H122,2)</f>
        <v>0</v>
      </c>
      <c r="BL122" s="17" t="s">
        <v>133</v>
      </c>
      <c r="BM122" s="135" t="s">
        <v>168</v>
      </c>
    </row>
    <row r="123" spans="2:47" s="1" customFormat="1" ht="12">
      <c r="B123" s="32"/>
      <c r="D123" s="137" t="s">
        <v>135</v>
      </c>
      <c r="F123" s="138" t="s">
        <v>169</v>
      </c>
      <c r="I123" s="139"/>
      <c r="L123" s="32"/>
      <c r="M123" s="140"/>
      <c r="T123" s="52"/>
      <c r="AT123" s="17" t="s">
        <v>135</v>
      </c>
      <c r="AU123" s="17" t="s">
        <v>78</v>
      </c>
    </row>
    <row r="124" spans="2:51" s="12" customFormat="1" ht="12">
      <c r="B124" s="141"/>
      <c r="D124" s="142" t="s">
        <v>137</v>
      </c>
      <c r="E124" s="143" t="s">
        <v>3</v>
      </c>
      <c r="F124" s="144" t="s">
        <v>140</v>
      </c>
      <c r="H124" s="145">
        <v>3</v>
      </c>
      <c r="I124" s="146"/>
      <c r="L124" s="141"/>
      <c r="M124" s="147"/>
      <c r="T124" s="148"/>
      <c r="AT124" s="143" t="s">
        <v>137</v>
      </c>
      <c r="AU124" s="143" t="s">
        <v>78</v>
      </c>
      <c r="AV124" s="12" t="s">
        <v>78</v>
      </c>
      <c r="AW124" s="12" t="s">
        <v>31</v>
      </c>
      <c r="AX124" s="12" t="s">
        <v>69</v>
      </c>
      <c r="AY124" s="143" t="s">
        <v>126</v>
      </c>
    </row>
    <row r="125" spans="2:51" s="13" customFormat="1" ht="12">
      <c r="B125" s="149"/>
      <c r="D125" s="142" t="s">
        <v>137</v>
      </c>
      <c r="E125" s="150" t="s">
        <v>3</v>
      </c>
      <c r="F125" s="151" t="s">
        <v>139</v>
      </c>
      <c r="H125" s="152">
        <v>3</v>
      </c>
      <c r="I125" s="153"/>
      <c r="L125" s="149"/>
      <c r="M125" s="154"/>
      <c r="T125" s="155"/>
      <c r="AT125" s="150" t="s">
        <v>137</v>
      </c>
      <c r="AU125" s="150" t="s">
        <v>78</v>
      </c>
      <c r="AV125" s="13" t="s">
        <v>140</v>
      </c>
      <c r="AW125" s="13" t="s">
        <v>31</v>
      </c>
      <c r="AX125" s="13" t="s">
        <v>69</v>
      </c>
      <c r="AY125" s="150" t="s">
        <v>126</v>
      </c>
    </row>
    <row r="126" spans="2:51" s="14" customFormat="1" ht="12">
      <c r="B126" s="156"/>
      <c r="D126" s="142" t="s">
        <v>137</v>
      </c>
      <c r="E126" s="157" t="s">
        <v>3</v>
      </c>
      <c r="F126" s="158" t="s">
        <v>141</v>
      </c>
      <c r="H126" s="159">
        <v>3</v>
      </c>
      <c r="I126" s="160"/>
      <c r="L126" s="156"/>
      <c r="M126" s="161"/>
      <c r="T126" s="162"/>
      <c r="AT126" s="157" t="s">
        <v>137</v>
      </c>
      <c r="AU126" s="157" t="s">
        <v>78</v>
      </c>
      <c r="AV126" s="14" t="s">
        <v>133</v>
      </c>
      <c r="AW126" s="14" t="s">
        <v>31</v>
      </c>
      <c r="AX126" s="14" t="s">
        <v>74</v>
      </c>
      <c r="AY126" s="157" t="s">
        <v>126</v>
      </c>
    </row>
    <row r="127" spans="2:65" s="1" customFormat="1" ht="16.5" customHeight="1">
      <c r="B127" s="123"/>
      <c r="C127" s="124" t="s">
        <v>170</v>
      </c>
      <c r="D127" s="124" t="s">
        <v>128</v>
      </c>
      <c r="E127" s="125" t="s">
        <v>171</v>
      </c>
      <c r="F127" s="126" t="s">
        <v>172</v>
      </c>
      <c r="G127" s="127" t="s">
        <v>167</v>
      </c>
      <c r="H127" s="128">
        <v>9</v>
      </c>
      <c r="I127" s="129"/>
      <c r="J127" s="130">
        <f>ROUND(I127*H127,2)</f>
        <v>0</v>
      </c>
      <c r="K127" s="126" t="s">
        <v>132</v>
      </c>
      <c r="L127" s="32"/>
      <c r="M127" s="131" t="s">
        <v>3</v>
      </c>
      <c r="N127" s="132" t="s">
        <v>40</v>
      </c>
      <c r="P127" s="133">
        <f>O127*H127</f>
        <v>0</v>
      </c>
      <c r="Q127" s="133">
        <v>0</v>
      </c>
      <c r="R127" s="133">
        <f>Q127*H127</f>
        <v>0</v>
      </c>
      <c r="S127" s="133">
        <v>0.04</v>
      </c>
      <c r="T127" s="134">
        <f>S127*H127</f>
        <v>0.36</v>
      </c>
      <c r="AR127" s="135" t="s">
        <v>133</v>
      </c>
      <c r="AT127" s="135" t="s">
        <v>128</v>
      </c>
      <c r="AU127" s="135" t="s">
        <v>78</v>
      </c>
      <c r="AY127" s="17" t="s">
        <v>126</v>
      </c>
      <c r="BE127" s="136">
        <f>IF(N127="základní",J127,0)</f>
        <v>0</v>
      </c>
      <c r="BF127" s="136">
        <f>IF(N127="snížená",J127,0)</f>
        <v>0</v>
      </c>
      <c r="BG127" s="136">
        <f>IF(N127="zákl. přenesená",J127,0)</f>
        <v>0</v>
      </c>
      <c r="BH127" s="136">
        <f>IF(N127="sníž. přenesená",J127,0)</f>
        <v>0</v>
      </c>
      <c r="BI127" s="136">
        <f>IF(N127="nulová",J127,0)</f>
        <v>0</v>
      </c>
      <c r="BJ127" s="17" t="s">
        <v>74</v>
      </c>
      <c r="BK127" s="136">
        <f>ROUND(I127*H127,2)</f>
        <v>0</v>
      </c>
      <c r="BL127" s="17" t="s">
        <v>133</v>
      </c>
      <c r="BM127" s="135" t="s">
        <v>173</v>
      </c>
    </row>
    <row r="128" spans="2:47" s="1" customFormat="1" ht="12">
      <c r="B128" s="32"/>
      <c r="D128" s="137" t="s">
        <v>135</v>
      </c>
      <c r="F128" s="138" t="s">
        <v>174</v>
      </c>
      <c r="I128" s="139"/>
      <c r="L128" s="32"/>
      <c r="M128" s="140"/>
      <c r="T128" s="52"/>
      <c r="AT128" s="17" t="s">
        <v>135</v>
      </c>
      <c r="AU128" s="17" t="s">
        <v>78</v>
      </c>
    </row>
    <row r="129" spans="2:51" s="12" customFormat="1" ht="12">
      <c r="B129" s="141"/>
      <c r="D129" s="142" t="s">
        <v>137</v>
      </c>
      <c r="E129" s="143" t="s">
        <v>3</v>
      </c>
      <c r="F129" s="144" t="s">
        <v>175</v>
      </c>
      <c r="H129" s="145">
        <v>9</v>
      </c>
      <c r="I129" s="146"/>
      <c r="L129" s="141"/>
      <c r="M129" s="147"/>
      <c r="T129" s="148"/>
      <c r="AT129" s="143" t="s">
        <v>137</v>
      </c>
      <c r="AU129" s="143" t="s">
        <v>78</v>
      </c>
      <c r="AV129" s="12" t="s">
        <v>78</v>
      </c>
      <c r="AW129" s="12" t="s">
        <v>31</v>
      </c>
      <c r="AX129" s="12" t="s">
        <v>69</v>
      </c>
      <c r="AY129" s="143" t="s">
        <v>126</v>
      </c>
    </row>
    <row r="130" spans="2:51" s="13" customFormat="1" ht="12">
      <c r="B130" s="149"/>
      <c r="D130" s="142" t="s">
        <v>137</v>
      </c>
      <c r="E130" s="150" t="s">
        <v>3</v>
      </c>
      <c r="F130" s="151" t="s">
        <v>139</v>
      </c>
      <c r="H130" s="152">
        <v>9</v>
      </c>
      <c r="I130" s="153"/>
      <c r="L130" s="149"/>
      <c r="M130" s="154"/>
      <c r="T130" s="155"/>
      <c r="AT130" s="150" t="s">
        <v>137</v>
      </c>
      <c r="AU130" s="150" t="s">
        <v>78</v>
      </c>
      <c r="AV130" s="13" t="s">
        <v>140</v>
      </c>
      <c r="AW130" s="13" t="s">
        <v>31</v>
      </c>
      <c r="AX130" s="13" t="s">
        <v>69</v>
      </c>
      <c r="AY130" s="150" t="s">
        <v>126</v>
      </c>
    </row>
    <row r="131" spans="2:51" s="14" customFormat="1" ht="12">
      <c r="B131" s="156"/>
      <c r="D131" s="142" t="s">
        <v>137</v>
      </c>
      <c r="E131" s="157" t="s">
        <v>3</v>
      </c>
      <c r="F131" s="158" t="s">
        <v>141</v>
      </c>
      <c r="H131" s="159">
        <v>9</v>
      </c>
      <c r="I131" s="160"/>
      <c r="L131" s="156"/>
      <c r="M131" s="161"/>
      <c r="T131" s="162"/>
      <c r="AT131" s="157" t="s">
        <v>137</v>
      </c>
      <c r="AU131" s="157" t="s">
        <v>78</v>
      </c>
      <c r="AV131" s="14" t="s">
        <v>133</v>
      </c>
      <c r="AW131" s="14" t="s">
        <v>31</v>
      </c>
      <c r="AX131" s="14" t="s">
        <v>74</v>
      </c>
      <c r="AY131" s="157" t="s">
        <v>126</v>
      </c>
    </row>
    <row r="132" spans="2:65" s="1" customFormat="1" ht="16.5" customHeight="1">
      <c r="B132" s="123"/>
      <c r="C132" s="124" t="s">
        <v>176</v>
      </c>
      <c r="D132" s="124" t="s">
        <v>128</v>
      </c>
      <c r="E132" s="125" t="s">
        <v>177</v>
      </c>
      <c r="F132" s="126" t="s">
        <v>178</v>
      </c>
      <c r="G132" s="127" t="s">
        <v>167</v>
      </c>
      <c r="H132" s="128">
        <v>1.8</v>
      </c>
      <c r="I132" s="129"/>
      <c r="J132" s="130">
        <f>ROUND(I132*H132,2)</f>
        <v>0</v>
      </c>
      <c r="K132" s="126" t="s">
        <v>132</v>
      </c>
      <c r="L132" s="32"/>
      <c r="M132" s="131" t="s">
        <v>3</v>
      </c>
      <c r="N132" s="132" t="s">
        <v>40</v>
      </c>
      <c r="P132" s="133">
        <f>O132*H132</f>
        <v>0</v>
      </c>
      <c r="Q132" s="133">
        <v>0.0369</v>
      </c>
      <c r="R132" s="133">
        <f>Q132*H132</f>
        <v>0.06642</v>
      </c>
      <c r="S132" s="133">
        <v>0</v>
      </c>
      <c r="T132" s="134">
        <f>S132*H132</f>
        <v>0</v>
      </c>
      <c r="AR132" s="135" t="s">
        <v>133</v>
      </c>
      <c r="AT132" s="135" t="s">
        <v>128</v>
      </c>
      <c r="AU132" s="135" t="s">
        <v>78</v>
      </c>
      <c r="AY132" s="17" t="s">
        <v>126</v>
      </c>
      <c r="BE132" s="136">
        <f>IF(N132="základní",J132,0)</f>
        <v>0</v>
      </c>
      <c r="BF132" s="136">
        <f>IF(N132="snížená",J132,0)</f>
        <v>0</v>
      </c>
      <c r="BG132" s="136">
        <f>IF(N132="zákl. přenesená",J132,0)</f>
        <v>0</v>
      </c>
      <c r="BH132" s="136">
        <f>IF(N132="sníž. přenesená",J132,0)</f>
        <v>0</v>
      </c>
      <c r="BI132" s="136">
        <f>IF(N132="nulová",J132,0)</f>
        <v>0</v>
      </c>
      <c r="BJ132" s="17" t="s">
        <v>74</v>
      </c>
      <c r="BK132" s="136">
        <f>ROUND(I132*H132,2)</f>
        <v>0</v>
      </c>
      <c r="BL132" s="17" t="s">
        <v>133</v>
      </c>
      <c r="BM132" s="135" t="s">
        <v>179</v>
      </c>
    </row>
    <row r="133" spans="2:47" s="1" customFormat="1" ht="12">
      <c r="B133" s="32"/>
      <c r="D133" s="137" t="s">
        <v>135</v>
      </c>
      <c r="F133" s="138" t="s">
        <v>180</v>
      </c>
      <c r="I133" s="139"/>
      <c r="L133" s="32"/>
      <c r="M133" s="140"/>
      <c r="T133" s="52"/>
      <c r="AT133" s="17" t="s">
        <v>135</v>
      </c>
      <c r="AU133" s="17" t="s">
        <v>78</v>
      </c>
    </row>
    <row r="134" spans="2:65" s="1" customFormat="1" ht="16.5" customHeight="1">
      <c r="B134" s="123"/>
      <c r="C134" s="124" t="s">
        <v>181</v>
      </c>
      <c r="D134" s="124" t="s">
        <v>128</v>
      </c>
      <c r="E134" s="125" t="s">
        <v>182</v>
      </c>
      <c r="F134" s="126" t="s">
        <v>183</v>
      </c>
      <c r="G134" s="127" t="s">
        <v>131</v>
      </c>
      <c r="H134" s="128">
        <v>33.6</v>
      </c>
      <c r="I134" s="129"/>
      <c r="J134" s="130">
        <f>ROUND(I134*H134,2)</f>
        <v>0</v>
      </c>
      <c r="K134" s="126" t="s">
        <v>132</v>
      </c>
      <c r="L134" s="32"/>
      <c r="M134" s="131" t="s">
        <v>3</v>
      </c>
      <c r="N134" s="132" t="s">
        <v>40</v>
      </c>
      <c r="P134" s="133">
        <f>O134*H134</f>
        <v>0</v>
      </c>
      <c r="Q134" s="133">
        <v>0</v>
      </c>
      <c r="R134" s="133">
        <f>Q134*H134</f>
        <v>0</v>
      </c>
      <c r="S134" s="133">
        <v>0</v>
      </c>
      <c r="T134" s="134">
        <f>S134*H134</f>
        <v>0</v>
      </c>
      <c r="AR134" s="135" t="s">
        <v>133</v>
      </c>
      <c r="AT134" s="135" t="s">
        <v>128</v>
      </c>
      <c r="AU134" s="135" t="s">
        <v>78</v>
      </c>
      <c r="AY134" s="17" t="s">
        <v>126</v>
      </c>
      <c r="BE134" s="136">
        <f>IF(N134="základní",J134,0)</f>
        <v>0</v>
      </c>
      <c r="BF134" s="136">
        <f>IF(N134="snížená",J134,0)</f>
        <v>0</v>
      </c>
      <c r="BG134" s="136">
        <f>IF(N134="zákl. přenesená",J134,0)</f>
        <v>0</v>
      </c>
      <c r="BH134" s="136">
        <f>IF(N134="sníž. přenesená",J134,0)</f>
        <v>0</v>
      </c>
      <c r="BI134" s="136">
        <f>IF(N134="nulová",J134,0)</f>
        <v>0</v>
      </c>
      <c r="BJ134" s="17" t="s">
        <v>74</v>
      </c>
      <c r="BK134" s="136">
        <f>ROUND(I134*H134,2)</f>
        <v>0</v>
      </c>
      <c r="BL134" s="17" t="s">
        <v>133</v>
      </c>
      <c r="BM134" s="135" t="s">
        <v>184</v>
      </c>
    </row>
    <row r="135" spans="2:47" s="1" customFormat="1" ht="12">
      <c r="B135" s="32"/>
      <c r="D135" s="137" t="s">
        <v>135</v>
      </c>
      <c r="F135" s="138" t="s">
        <v>185</v>
      </c>
      <c r="I135" s="139"/>
      <c r="L135" s="32"/>
      <c r="M135" s="140"/>
      <c r="T135" s="52"/>
      <c r="AT135" s="17" t="s">
        <v>135</v>
      </c>
      <c r="AU135" s="17" t="s">
        <v>78</v>
      </c>
    </row>
    <row r="136" spans="2:51" s="12" customFormat="1" ht="12">
      <c r="B136" s="141"/>
      <c r="D136" s="142" t="s">
        <v>137</v>
      </c>
      <c r="E136" s="143" t="s">
        <v>3</v>
      </c>
      <c r="F136" s="144" t="s">
        <v>186</v>
      </c>
      <c r="H136" s="145">
        <v>33.6</v>
      </c>
      <c r="I136" s="146"/>
      <c r="L136" s="141"/>
      <c r="M136" s="147"/>
      <c r="T136" s="148"/>
      <c r="AT136" s="143" t="s">
        <v>137</v>
      </c>
      <c r="AU136" s="143" t="s">
        <v>78</v>
      </c>
      <c r="AV136" s="12" t="s">
        <v>78</v>
      </c>
      <c r="AW136" s="12" t="s">
        <v>31</v>
      </c>
      <c r="AX136" s="12" t="s">
        <v>69</v>
      </c>
      <c r="AY136" s="143" t="s">
        <v>126</v>
      </c>
    </row>
    <row r="137" spans="2:51" s="13" customFormat="1" ht="12">
      <c r="B137" s="149"/>
      <c r="D137" s="142" t="s">
        <v>137</v>
      </c>
      <c r="E137" s="150" t="s">
        <v>3</v>
      </c>
      <c r="F137" s="151" t="s">
        <v>139</v>
      </c>
      <c r="H137" s="152">
        <v>33.6</v>
      </c>
      <c r="I137" s="153"/>
      <c r="L137" s="149"/>
      <c r="M137" s="154"/>
      <c r="T137" s="155"/>
      <c r="AT137" s="150" t="s">
        <v>137</v>
      </c>
      <c r="AU137" s="150" t="s">
        <v>78</v>
      </c>
      <c r="AV137" s="13" t="s">
        <v>140</v>
      </c>
      <c r="AW137" s="13" t="s">
        <v>31</v>
      </c>
      <c r="AX137" s="13" t="s">
        <v>69</v>
      </c>
      <c r="AY137" s="150" t="s">
        <v>126</v>
      </c>
    </row>
    <row r="138" spans="2:51" s="14" customFormat="1" ht="12">
      <c r="B138" s="156"/>
      <c r="D138" s="142" t="s">
        <v>137</v>
      </c>
      <c r="E138" s="157" t="s">
        <v>3</v>
      </c>
      <c r="F138" s="158" t="s">
        <v>141</v>
      </c>
      <c r="H138" s="159">
        <v>33.6</v>
      </c>
      <c r="I138" s="160"/>
      <c r="L138" s="156"/>
      <c r="M138" s="161"/>
      <c r="T138" s="162"/>
      <c r="AT138" s="157" t="s">
        <v>137</v>
      </c>
      <c r="AU138" s="157" t="s">
        <v>78</v>
      </c>
      <c r="AV138" s="14" t="s">
        <v>133</v>
      </c>
      <c r="AW138" s="14" t="s">
        <v>31</v>
      </c>
      <c r="AX138" s="14" t="s">
        <v>74</v>
      </c>
      <c r="AY138" s="157" t="s">
        <v>126</v>
      </c>
    </row>
    <row r="139" spans="2:65" s="1" customFormat="1" ht="24.2" customHeight="1">
      <c r="B139" s="123"/>
      <c r="C139" s="124" t="s">
        <v>187</v>
      </c>
      <c r="D139" s="124" t="s">
        <v>128</v>
      </c>
      <c r="E139" s="125" t="s">
        <v>188</v>
      </c>
      <c r="F139" s="126" t="s">
        <v>189</v>
      </c>
      <c r="G139" s="127" t="s">
        <v>190</v>
      </c>
      <c r="H139" s="128">
        <v>98.712</v>
      </c>
      <c r="I139" s="129"/>
      <c r="J139" s="130">
        <f>ROUND(I139*H139,2)</f>
        <v>0</v>
      </c>
      <c r="K139" s="126" t="s">
        <v>132</v>
      </c>
      <c r="L139" s="32"/>
      <c r="M139" s="131" t="s">
        <v>3</v>
      </c>
      <c r="N139" s="132" t="s">
        <v>40</v>
      </c>
      <c r="P139" s="133">
        <f>O139*H139</f>
        <v>0</v>
      </c>
      <c r="Q139" s="133">
        <v>0</v>
      </c>
      <c r="R139" s="133">
        <f>Q139*H139</f>
        <v>0</v>
      </c>
      <c r="S139" s="133">
        <v>0</v>
      </c>
      <c r="T139" s="134">
        <f>S139*H139</f>
        <v>0</v>
      </c>
      <c r="AR139" s="135" t="s">
        <v>133</v>
      </c>
      <c r="AT139" s="135" t="s">
        <v>128</v>
      </c>
      <c r="AU139" s="135" t="s">
        <v>78</v>
      </c>
      <c r="AY139" s="17" t="s">
        <v>126</v>
      </c>
      <c r="BE139" s="136">
        <f>IF(N139="základní",J139,0)</f>
        <v>0</v>
      </c>
      <c r="BF139" s="136">
        <f>IF(N139="snížená",J139,0)</f>
        <v>0</v>
      </c>
      <c r="BG139" s="136">
        <f>IF(N139="zákl. přenesená",J139,0)</f>
        <v>0</v>
      </c>
      <c r="BH139" s="136">
        <f>IF(N139="sníž. přenesená",J139,0)</f>
        <v>0</v>
      </c>
      <c r="BI139" s="136">
        <f>IF(N139="nulová",J139,0)</f>
        <v>0</v>
      </c>
      <c r="BJ139" s="17" t="s">
        <v>74</v>
      </c>
      <c r="BK139" s="136">
        <f>ROUND(I139*H139,2)</f>
        <v>0</v>
      </c>
      <c r="BL139" s="17" t="s">
        <v>133</v>
      </c>
      <c r="BM139" s="135" t="s">
        <v>191</v>
      </c>
    </row>
    <row r="140" spans="2:47" s="1" customFormat="1" ht="12">
      <c r="B140" s="32"/>
      <c r="D140" s="137" t="s">
        <v>135</v>
      </c>
      <c r="F140" s="138" t="s">
        <v>192</v>
      </c>
      <c r="I140" s="139"/>
      <c r="L140" s="32"/>
      <c r="M140" s="140"/>
      <c r="T140" s="52"/>
      <c r="AT140" s="17" t="s">
        <v>135</v>
      </c>
      <c r="AU140" s="17" t="s">
        <v>78</v>
      </c>
    </row>
    <row r="141" spans="2:51" s="12" customFormat="1" ht="12">
      <c r="B141" s="141"/>
      <c r="D141" s="142" t="s">
        <v>137</v>
      </c>
      <c r="E141" s="143" t="s">
        <v>3</v>
      </c>
      <c r="F141" s="144" t="s">
        <v>193</v>
      </c>
      <c r="H141" s="145">
        <v>4.32</v>
      </c>
      <c r="I141" s="146"/>
      <c r="L141" s="141"/>
      <c r="M141" s="147"/>
      <c r="T141" s="148"/>
      <c r="AT141" s="143" t="s">
        <v>137</v>
      </c>
      <c r="AU141" s="143" t="s">
        <v>78</v>
      </c>
      <c r="AV141" s="12" t="s">
        <v>78</v>
      </c>
      <c r="AW141" s="12" t="s">
        <v>31</v>
      </c>
      <c r="AX141" s="12" t="s">
        <v>69</v>
      </c>
      <c r="AY141" s="143" t="s">
        <v>126</v>
      </c>
    </row>
    <row r="142" spans="2:51" s="12" customFormat="1" ht="12">
      <c r="B142" s="141"/>
      <c r="D142" s="142" t="s">
        <v>137</v>
      </c>
      <c r="E142" s="143" t="s">
        <v>3</v>
      </c>
      <c r="F142" s="144" t="s">
        <v>194</v>
      </c>
      <c r="H142" s="145">
        <v>3.24</v>
      </c>
      <c r="I142" s="146"/>
      <c r="L142" s="141"/>
      <c r="M142" s="147"/>
      <c r="T142" s="148"/>
      <c r="AT142" s="143" t="s">
        <v>137</v>
      </c>
      <c r="AU142" s="143" t="s">
        <v>78</v>
      </c>
      <c r="AV142" s="12" t="s">
        <v>78</v>
      </c>
      <c r="AW142" s="12" t="s">
        <v>31</v>
      </c>
      <c r="AX142" s="12" t="s">
        <v>69</v>
      </c>
      <c r="AY142" s="143" t="s">
        <v>126</v>
      </c>
    </row>
    <row r="143" spans="2:51" s="12" customFormat="1" ht="12">
      <c r="B143" s="141"/>
      <c r="D143" s="142" t="s">
        <v>137</v>
      </c>
      <c r="E143" s="143" t="s">
        <v>3</v>
      </c>
      <c r="F143" s="144" t="s">
        <v>195</v>
      </c>
      <c r="H143" s="145">
        <v>51.84</v>
      </c>
      <c r="I143" s="146"/>
      <c r="L143" s="141"/>
      <c r="M143" s="147"/>
      <c r="T143" s="148"/>
      <c r="AT143" s="143" t="s">
        <v>137</v>
      </c>
      <c r="AU143" s="143" t="s">
        <v>78</v>
      </c>
      <c r="AV143" s="12" t="s">
        <v>78</v>
      </c>
      <c r="AW143" s="12" t="s">
        <v>31</v>
      </c>
      <c r="AX143" s="12" t="s">
        <v>69</v>
      </c>
      <c r="AY143" s="143" t="s">
        <v>126</v>
      </c>
    </row>
    <row r="144" spans="2:51" s="12" customFormat="1" ht="12">
      <c r="B144" s="141"/>
      <c r="D144" s="142" t="s">
        <v>137</v>
      </c>
      <c r="E144" s="143" t="s">
        <v>3</v>
      </c>
      <c r="F144" s="144" t="s">
        <v>196</v>
      </c>
      <c r="H144" s="145">
        <v>39.312</v>
      </c>
      <c r="I144" s="146"/>
      <c r="L144" s="141"/>
      <c r="M144" s="147"/>
      <c r="T144" s="148"/>
      <c r="AT144" s="143" t="s">
        <v>137</v>
      </c>
      <c r="AU144" s="143" t="s">
        <v>78</v>
      </c>
      <c r="AV144" s="12" t="s">
        <v>78</v>
      </c>
      <c r="AW144" s="12" t="s">
        <v>31</v>
      </c>
      <c r="AX144" s="12" t="s">
        <v>69</v>
      </c>
      <c r="AY144" s="143" t="s">
        <v>126</v>
      </c>
    </row>
    <row r="145" spans="2:51" s="13" customFormat="1" ht="12">
      <c r="B145" s="149"/>
      <c r="D145" s="142" t="s">
        <v>137</v>
      </c>
      <c r="E145" s="150" t="s">
        <v>3</v>
      </c>
      <c r="F145" s="151" t="s">
        <v>139</v>
      </c>
      <c r="H145" s="152">
        <v>98.712</v>
      </c>
      <c r="I145" s="153"/>
      <c r="L145" s="149"/>
      <c r="M145" s="154"/>
      <c r="T145" s="155"/>
      <c r="AT145" s="150" t="s">
        <v>137</v>
      </c>
      <c r="AU145" s="150" t="s">
        <v>78</v>
      </c>
      <c r="AV145" s="13" t="s">
        <v>140</v>
      </c>
      <c r="AW145" s="13" t="s">
        <v>31</v>
      </c>
      <c r="AX145" s="13" t="s">
        <v>69</v>
      </c>
      <c r="AY145" s="150" t="s">
        <v>126</v>
      </c>
    </row>
    <row r="146" spans="2:51" s="14" customFormat="1" ht="12">
      <c r="B146" s="156"/>
      <c r="D146" s="142" t="s">
        <v>137</v>
      </c>
      <c r="E146" s="157" t="s">
        <v>76</v>
      </c>
      <c r="F146" s="158" t="s">
        <v>141</v>
      </c>
      <c r="H146" s="159">
        <v>98.712</v>
      </c>
      <c r="I146" s="160"/>
      <c r="L146" s="156"/>
      <c r="M146" s="161"/>
      <c r="T146" s="162"/>
      <c r="AT146" s="157" t="s">
        <v>137</v>
      </c>
      <c r="AU146" s="157" t="s">
        <v>78</v>
      </c>
      <c r="AV146" s="14" t="s">
        <v>133</v>
      </c>
      <c r="AW146" s="14" t="s">
        <v>31</v>
      </c>
      <c r="AX146" s="14" t="s">
        <v>74</v>
      </c>
      <c r="AY146" s="157" t="s">
        <v>126</v>
      </c>
    </row>
    <row r="147" spans="2:65" s="1" customFormat="1" ht="24.2" customHeight="1">
      <c r="B147" s="123"/>
      <c r="C147" s="124" t="s">
        <v>197</v>
      </c>
      <c r="D147" s="124" t="s">
        <v>128</v>
      </c>
      <c r="E147" s="125" t="s">
        <v>198</v>
      </c>
      <c r="F147" s="126" t="s">
        <v>199</v>
      </c>
      <c r="G147" s="127" t="s">
        <v>190</v>
      </c>
      <c r="H147" s="128">
        <v>24.678</v>
      </c>
      <c r="I147" s="129"/>
      <c r="J147" s="130">
        <f>ROUND(I147*H147,2)</f>
        <v>0</v>
      </c>
      <c r="K147" s="126" t="s">
        <v>132</v>
      </c>
      <c r="L147" s="32"/>
      <c r="M147" s="131" t="s">
        <v>3</v>
      </c>
      <c r="N147" s="132" t="s">
        <v>40</v>
      </c>
      <c r="P147" s="133">
        <f>O147*H147</f>
        <v>0</v>
      </c>
      <c r="Q147" s="133">
        <v>0</v>
      </c>
      <c r="R147" s="133">
        <f>Q147*H147</f>
        <v>0</v>
      </c>
      <c r="S147" s="133">
        <v>0</v>
      </c>
      <c r="T147" s="134">
        <f>S147*H147</f>
        <v>0</v>
      </c>
      <c r="AR147" s="135" t="s">
        <v>133</v>
      </c>
      <c r="AT147" s="135" t="s">
        <v>128</v>
      </c>
      <c r="AU147" s="135" t="s">
        <v>78</v>
      </c>
      <c r="AY147" s="17" t="s">
        <v>126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7" t="s">
        <v>74</v>
      </c>
      <c r="BK147" s="136">
        <f>ROUND(I147*H147,2)</f>
        <v>0</v>
      </c>
      <c r="BL147" s="17" t="s">
        <v>133</v>
      </c>
      <c r="BM147" s="135" t="s">
        <v>200</v>
      </c>
    </row>
    <row r="148" spans="2:47" s="1" customFormat="1" ht="12">
      <c r="B148" s="32"/>
      <c r="D148" s="137" t="s">
        <v>135</v>
      </c>
      <c r="F148" s="138" t="s">
        <v>201</v>
      </c>
      <c r="I148" s="139"/>
      <c r="L148" s="32"/>
      <c r="M148" s="140"/>
      <c r="T148" s="52"/>
      <c r="AT148" s="17" t="s">
        <v>135</v>
      </c>
      <c r="AU148" s="17" t="s">
        <v>78</v>
      </c>
    </row>
    <row r="149" spans="2:51" s="12" customFormat="1" ht="12">
      <c r="B149" s="141"/>
      <c r="D149" s="142" t="s">
        <v>137</v>
      </c>
      <c r="E149" s="143" t="s">
        <v>3</v>
      </c>
      <c r="F149" s="144" t="s">
        <v>202</v>
      </c>
      <c r="H149" s="145">
        <v>24.678</v>
      </c>
      <c r="I149" s="146"/>
      <c r="L149" s="141"/>
      <c r="M149" s="147"/>
      <c r="T149" s="148"/>
      <c r="AT149" s="143" t="s">
        <v>137</v>
      </c>
      <c r="AU149" s="143" t="s">
        <v>78</v>
      </c>
      <c r="AV149" s="12" t="s">
        <v>78</v>
      </c>
      <c r="AW149" s="12" t="s">
        <v>31</v>
      </c>
      <c r="AX149" s="12" t="s">
        <v>69</v>
      </c>
      <c r="AY149" s="143" t="s">
        <v>126</v>
      </c>
    </row>
    <row r="150" spans="2:51" s="13" customFormat="1" ht="12">
      <c r="B150" s="149"/>
      <c r="D150" s="142" t="s">
        <v>137</v>
      </c>
      <c r="E150" s="150" t="s">
        <v>3</v>
      </c>
      <c r="F150" s="151" t="s">
        <v>139</v>
      </c>
      <c r="H150" s="152">
        <v>24.678</v>
      </c>
      <c r="I150" s="153"/>
      <c r="L150" s="149"/>
      <c r="M150" s="154"/>
      <c r="T150" s="155"/>
      <c r="AT150" s="150" t="s">
        <v>137</v>
      </c>
      <c r="AU150" s="150" t="s">
        <v>78</v>
      </c>
      <c r="AV150" s="13" t="s">
        <v>140</v>
      </c>
      <c r="AW150" s="13" t="s">
        <v>31</v>
      </c>
      <c r="AX150" s="13" t="s">
        <v>69</v>
      </c>
      <c r="AY150" s="150" t="s">
        <v>126</v>
      </c>
    </row>
    <row r="151" spans="2:51" s="14" customFormat="1" ht="12">
      <c r="B151" s="156"/>
      <c r="D151" s="142" t="s">
        <v>137</v>
      </c>
      <c r="E151" s="157" t="s">
        <v>3</v>
      </c>
      <c r="F151" s="158" t="s">
        <v>141</v>
      </c>
      <c r="H151" s="159">
        <v>24.678</v>
      </c>
      <c r="I151" s="160"/>
      <c r="L151" s="156"/>
      <c r="M151" s="161"/>
      <c r="T151" s="162"/>
      <c r="AT151" s="157" t="s">
        <v>137</v>
      </c>
      <c r="AU151" s="157" t="s">
        <v>78</v>
      </c>
      <c r="AV151" s="14" t="s">
        <v>133</v>
      </c>
      <c r="AW151" s="14" t="s">
        <v>31</v>
      </c>
      <c r="AX151" s="14" t="s">
        <v>74</v>
      </c>
      <c r="AY151" s="157" t="s">
        <v>126</v>
      </c>
    </row>
    <row r="152" spans="2:65" s="1" customFormat="1" ht="16.5" customHeight="1">
      <c r="B152" s="123"/>
      <c r="C152" s="124" t="s">
        <v>203</v>
      </c>
      <c r="D152" s="124" t="s">
        <v>128</v>
      </c>
      <c r="E152" s="125" t="s">
        <v>204</v>
      </c>
      <c r="F152" s="126" t="s">
        <v>205</v>
      </c>
      <c r="G152" s="127" t="s">
        <v>131</v>
      </c>
      <c r="H152" s="128">
        <v>158.4</v>
      </c>
      <c r="I152" s="129"/>
      <c r="J152" s="130">
        <f>ROUND(I152*H152,2)</f>
        <v>0</v>
      </c>
      <c r="K152" s="126" t="s">
        <v>132</v>
      </c>
      <c r="L152" s="32"/>
      <c r="M152" s="131" t="s">
        <v>3</v>
      </c>
      <c r="N152" s="132" t="s">
        <v>40</v>
      </c>
      <c r="P152" s="133">
        <f>O152*H152</f>
        <v>0</v>
      </c>
      <c r="Q152" s="133">
        <v>0.00084</v>
      </c>
      <c r="R152" s="133">
        <f>Q152*H152</f>
        <v>0.133056</v>
      </c>
      <c r="S152" s="133">
        <v>0</v>
      </c>
      <c r="T152" s="134">
        <f>S152*H152</f>
        <v>0</v>
      </c>
      <c r="AR152" s="135" t="s">
        <v>133</v>
      </c>
      <c r="AT152" s="135" t="s">
        <v>128</v>
      </c>
      <c r="AU152" s="135" t="s">
        <v>78</v>
      </c>
      <c r="AY152" s="17" t="s">
        <v>126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7" t="s">
        <v>74</v>
      </c>
      <c r="BK152" s="136">
        <f>ROUND(I152*H152,2)</f>
        <v>0</v>
      </c>
      <c r="BL152" s="17" t="s">
        <v>133</v>
      </c>
      <c r="BM152" s="135" t="s">
        <v>206</v>
      </c>
    </row>
    <row r="153" spans="2:47" s="1" customFormat="1" ht="12">
      <c r="B153" s="32"/>
      <c r="D153" s="137" t="s">
        <v>135</v>
      </c>
      <c r="F153" s="138" t="s">
        <v>207</v>
      </c>
      <c r="I153" s="139"/>
      <c r="L153" s="32"/>
      <c r="M153" s="140"/>
      <c r="T153" s="52"/>
      <c r="AT153" s="17" t="s">
        <v>135</v>
      </c>
      <c r="AU153" s="17" t="s">
        <v>78</v>
      </c>
    </row>
    <row r="154" spans="2:51" s="12" customFormat="1" ht="12">
      <c r="B154" s="141"/>
      <c r="D154" s="142" t="s">
        <v>137</v>
      </c>
      <c r="E154" s="143" t="s">
        <v>3</v>
      </c>
      <c r="F154" s="144" t="s">
        <v>208</v>
      </c>
      <c r="H154" s="145">
        <v>6</v>
      </c>
      <c r="I154" s="146"/>
      <c r="L154" s="141"/>
      <c r="M154" s="147"/>
      <c r="T154" s="148"/>
      <c r="AT154" s="143" t="s">
        <v>137</v>
      </c>
      <c r="AU154" s="143" t="s">
        <v>78</v>
      </c>
      <c r="AV154" s="12" t="s">
        <v>78</v>
      </c>
      <c r="AW154" s="12" t="s">
        <v>31</v>
      </c>
      <c r="AX154" s="12" t="s">
        <v>69</v>
      </c>
      <c r="AY154" s="143" t="s">
        <v>126</v>
      </c>
    </row>
    <row r="155" spans="2:51" s="12" customFormat="1" ht="12">
      <c r="B155" s="141"/>
      <c r="D155" s="142" t="s">
        <v>137</v>
      </c>
      <c r="E155" s="143" t="s">
        <v>3</v>
      </c>
      <c r="F155" s="144" t="s">
        <v>209</v>
      </c>
      <c r="H155" s="145">
        <v>6</v>
      </c>
      <c r="I155" s="146"/>
      <c r="L155" s="141"/>
      <c r="M155" s="147"/>
      <c r="T155" s="148"/>
      <c r="AT155" s="143" t="s">
        <v>137</v>
      </c>
      <c r="AU155" s="143" t="s">
        <v>78</v>
      </c>
      <c r="AV155" s="12" t="s">
        <v>78</v>
      </c>
      <c r="AW155" s="12" t="s">
        <v>31</v>
      </c>
      <c r="AX155" s="12" t="s">
        <v>69</v>
      </c>
      <c r="AY155" s="143" t="s">
        <v>126</v>
      </c>
    </row>
    <row r="156" spans="2:51" s="12" customFormat="1" ht="12">
      <c r="B156" s="141"/>
      <c r="D156" s="142" t="s">
        <v>137</v>
      </c>
      <c r="E156" s="143" t="s">
        <v>3</v>
      </c>
      <c r="F156" s="144" t="s">
        <v>210</v>
      </c>
      <c r="H156" s="145">
        <v>96</v>
      </c>
      <c r="I156" s="146"/>
      <c r="L156" s="141"/>
      <c r="M156" s="147"/>
      <c r="T156" s="148"/>
      <c r="AT156" s="143" t="s">
        <v>137</v>
      </c>
      <c r="AU156" s="143" t="s">
        <v>78</v>
      </c>
      <c r="AV156" s="12" t="s">
        <v>78</v>
      </c>
      <c r="AW156" s="12" t="s">
        <v>31</v>
      </c>
      <c r="AX156" s="12" t="s">
        <v>69</v>
      </c>
      <c r="AY156" s="143" t="s">
        <v>126</v>
      </c>
    </row>
    <row r="157" spans="2:51" s="12" customFormat="1" ht="12">
      <c r="B157" s="141"/>
      <c r="D157" s="142" t="s">
        <v>137</v>
      </c>
      <c r="E157" s="143" t="s">
        <v>3</v>
      </c>
      <c r="F157" s="144" t="s">
        <v>211</v>
      </c>
      <c r="H157" s="145">
        <v>50.4</v>
      </c>
      <c r="I157" s="146"/>
      <c r="L157" s="141"/>
      <c r="M157" s="147"/>
      <c r="T157" s="148"/>
      <c r="AT157" s="143" t="s">
        <v>137</v>
      </c>
      <c r="AU157" s="143" t="s">
        <v>78</v>
      </c>
      <c r="AV157" s="12" t="s">
        <v>78</v>
      </c>
      <c r="AW157" s="12" t="s">
        <v>31</v>
      </c>
      <c r="AX157" s="12" t="s">
        <v>69</v>
      </c>
      <c r="AY157" s="143" t="s">
        <v>126</v>
      </c>
    </row>
    <row r="158" spans="2:51" s="13" customFormat="1" ht="12">
      <c r="B158" s="149"/>
      <c r="D158" s="142" t="s">
        <v>137</v>
      </c>
      <c r="E158" s="150" t="s">
        <v>3</v>
      </c>
      <c r="F158" s="151" t="s">
        <v>139</v>
      </c>
      <c r="H158" s="152">
        <v>158.4</v>
      </c>
      <c r="I158" s="153"/>
      <c r="L158" s="149"/>
      <c r="M158" s="154"/>
      <c r="T158" s="155"/>
      <c r="AT158" s="150" t="s">
        <v>137</v>
      </c>
      <c r="AU158" s="150" t="s">
        <v>78</v>
      </c>
      <c r="AV158" s="13" t="s">
        <v>140</v>
      </c>
      <c r="AW158" s="13" t="s">
        <v>31</v>
      </c>
      <c r="AX158" s="13" t="s">
        <v>69</v>
      </c>
      <c r="AY158" s="150" t="s">
        <v>126</v>
      </c>
    </row>
    <row r="159" spans="2:51" s="14" customFormat="1" ht="12">
      <c r="B159" s="156"/>
      <c r="D159" s="142" t="s">
        <v>137</v>
      </c>
      <c r="E159" s="157" t="s">
        <v>3</v>
      </c>
      <c r="F159" s="158" t="s">
        <v>141</v>
      </c>
      <c r="H159" s="159">
        <v>158.4</v>
      </c>
      <c r="I159" s="160"/>
      <c r="L159" s="156"/>
      <c r="M159" s="161"/>
      <c r="T159" s="162"/>
      <c r="AT159" s="157" t="s">
        <v>137</v>
      </c>
      <c r="AU159" s="157" t="s">
        <v>78</v>
      </c>
      <c r="AV159" s="14" t="s">
        <v>133</v>
      </c>
      <c r="AW159" s="14" t="s">
        <v>31</v>
      </c>
      <c r="AX159" s="14" t="s">
        <v>74</v>
      </c>
      <c r="AY159" s="157" t="s">
        <v>126</v>
      </c>
    </row>
    <row r="160" spans="2:65" s="1" customFormat="1" ht="16.5" customHeight="1">
      <c r="B160" s="123"/>
      <c r="C160" s="124" t="s">
        <v>212</v>
      </c>
      <c r="D160" s="124" t="s">
        <v>128</v>
      </c>
      <c r="E160" s="125" t="s">
        <v>213</v>
      </c>
      <c r="F160" s="126" t="s">
        <v>214</v>
      </c>
      <c r="G160" s="127" t="s">
        <v>131</v>
      </c>
      <c r="H160" s="128">
        <v>158.4</v>
      </c>
      <c r="I160" s="129"/>
      <c r="J160" s="130">
        <f>ROUND(I160*H160,2)</f>
        <v>0</v>
      </c>
      <c r="K160" s="126" t="s">
        <v>132</v>
      </c>
      <c r="L160" s="32"/>
      <c r="M160" s="131" t="s">
        <v>3</v>
      </c>
      <c r="N160" s="132" t="s">
        <v>40</v>
      </c>
      <c r="P160" s="133">
        <f>O160*H160</f>
        <v>0</v>
      </c>
      <c r="Q160" s="133">
        <v>0</v>
      </c>
      <c r="R160" s="133">
        <f>Q160*H160</f>
        <v>0</v>
      </c>
      <c r="S160" s="133">
        <v>0</v>
      </c>
      <c r="T160" s="134">
        <f>S160*H160</f>
        <v>0</v>
      </c>
      <c r="AR160" s="135" t="s">
        <v>133</v>
      </c>
      <c r="AT160" s="135" t="s">
        <v>128</v>
      </c>
      <c r="AU160" s="135" t="s">
        <v>78</v>
      </c>
      <c r="AY160" s="17" t="s">
        <v>126</v>
      </c>
      <c r="BE160" s="136">
        <f>IF(N160="základní",J160,0)</f>
        <v>0</v>
      </c>
      <c r="BF160" s="136">
        <f>IF(N160="snížená",J160,0)</f>
        <v>0</v>
      </c>
      <c r="BG160" s="136">
        <f>IF(N160="zákl. přenesená",J160,0)</f>
        <v>0</v>
      </c>
      <c r="BH160" s="136">
        <f>IF(N160="sníž. přenesená",J160,0)</f>
        <v>0</v>
      </c>
      <c r="BI160" s="136">
        <f>IF(N160="nulová",J160,0)</f>
        <v>0</v>
      </c>
      <c r="BJ160" s="17" t="s">
        <v>74</v>
      </c>
      <c r="BK160" s="136">
        <f>ROUND(I160*H160,2)</f>
        <v>0</v>
      </c>
      <c r="BL160" s="17" t="s">
        <v>133</v>
      </c>
      <c r="BM160" s="135" t="s">
        <v>215</v>
      </c>
    </row>
    <row r="161" spans="2:47" s="1" customFormat="1" ht="12">
      <c r="B161" s="32"/>
      <c r="D161" s="137" t="s">
        <v>135</v>
      </c>
      <c r="F161" s="138" t="s">
        <v>216</v>
      </c>
      <c r="I161" s="139"/>
      <c r="L161" s="32"/>
      <c r="M161" s="140"/>
      <c r="T161" s="52"/>
      <c r="AT161" s="17" t="s">
        <v>135</v>
      </c>
      <c r="AU161" s="17" t="s">
        <v>78</v>
      </c>
    </row>
    <row r="162" spans="2:65" s="1" customFormat="1" ht="21.75" customHeight="1">
      <c r="B162" s="123"/>
      <c r="C162" s="124" t="s">
        <v>217</v>
      </c>
      <c r="D162" s="124" t="s">
        <v>128</v>
      </c>
      <c r="E162" s="125" t="s">
        <v>218</v>
      </c>
      <c r="F162" s="126" t="s">
        <v>219</v>
      </c>
      <c r="G162" s="127" t="s">
        <v>190</v>
      </c>
      <c r="H162" s="128">
        <v>33.264</v>
      </c>
      <c r="I162" s="129"/>
      <c r="J162" s="130">
        <f>ROUND(I162*H162,2)</f>
        <v>0</v>
      </c>
      <c r="K162" s="126" t="s">
        <v>132</v>
      </c>
      <c r="L162" s="32"/>
      <c r="M162" s="131" t="s">
        <v>3</v>
      </c>
      <c r="N162" s="132" t="s">
        <v>40</v>
      </c>
      <c r="P162" s="133">
        <f>O162*H162</f>
        <v>0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133</v>
      </c>
      <c r="AT162" s="135" t="s">
        <v>128</v>
      </c>
      <c r="AU162" s="135" t="s">
        <v>78</v>
      </c>
      <c r="AY162" s="17" t="s">
        <v>126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7" t="s">
        <v>74</v>
      </c>
      <c r="BK162" s="136">
        <f>ROUND(I162*H162,2)</f>
        <v>0</v>
      </c>
      <c r="BL162" s="17" t="s">
        <v>133</v>
      </c>
      <c r="BM162" s="135" t="s">
        <v>220</v>
      </c>
    </row>
    <row r="163" spans="2:47" s="1" customFormat="1" ht="12">
      <c r="B163" s="32"/>
      <c r="D163" s="137" t="s">
        <v>135</v>
      </c>
      <c r="F163" s="138" t="s">
        <v>221</v>
      </c>
      <c r="I163" s="139"/>
      <c r="L163" s="32"/>
      <c r="M163" s="140"/>
      <c r="T163" s="52"/>
      <c r="AT163" s="17" t="s">
        <v>135</v>
      </c>
      <c r="AU163" s="17" t="s">
        <v>78</v>
      </c>
    </row>
    <row r="164" spans="2:51" s="12" customFormat="1" ht="12">
      <c r="B164" s="141"/>
      <c r="D164" s="142" t="s">
        <v>137</v>
      </c>
      <c r="E164" s="143" t="s">
        <v>3</v>
      </c>
      <c r="F164" s="144" t="s">
        <v>82</v>
      </c>
      <c r="H164" s="145">
        <v>33.264</v>
      </c>
      <c r="I164" s="146"/>
      <c r="L164" s="141"/>
      <c r="M164" s="147"/>
      <c r="T164" s="148"/>
      <c r="AT164" s="143" t="s">
        <v>137</v>
      </c>
      <c r="AU164" s="143" t="s">
        <v>78</v>
      </c>
      <c r="AV164" s="12" t="s">
        <v>78</v>
      </c>
      <c r="AW164" s="12" t="s">
        <v>31</v>
      </c>
      <c r="AX164" s="12" t="s">
        <v>69</v>
      </c>
      <c r="AY164" s="143" t="s">
        <v>126</v>
      </c>
    </row>
    <row r="165" spans="2:51" s="13" customFormat="1" ht="12">
      <c r="B165" s="149"/>
      <c r="D165" s="142" t="s">
        <v>137</v>
      </c>
      <c r="E165" s="150" t="s">
        <v>3</v>
      </c>
      <c r="F165" s="151" t="s">
        <v>139</v>
      </c>
      <c r="H165" s="152">
        <v>33.264</v>
      </c>
      <c r="I165" s="153"/>
      <c r="L165" s="149"/>
      <c r="M165" s="154"/>
      <c r="T165" s="155"/>
      <c r="AT165" s="150" t="s">
        <v>137</v>
      </c>
      <c r="AU165" s="150" t="s">
        <v>78</v>
      </c>
      <c r="AV165" s="13" t="s">
        <v>140</v>
      </c>
      <c r="AW165" s="13" t="s">
        <v>31</v>
      </c>
      <c r="AX165" s="13" t="s">
        <v>69</v>
      </c>
      <c r="AY165" s="150" t="s">
        <v>126</v>
      </c>
    </row>
    <row r="166" spans="2:51" s="14" customFormat="1" ht="12">
      <c r="B166" s="156"/>
      <c r="D166" s="142" t="s">
        <v>137</v>
      </c>
      <c r="E166" s="157" t="s">
        <v>3</v>
      </c>
      <c r="F166" s="158" t="s">
        <v>141</v>
      </c>
      <c r="H166" s="159">
        <v>33.264</v>
      </c>
      <c r="I166" s="160"/>
      <c r="L166" s="156"/>
      <c r="M166" s="161"/>
      <c r="T166" s="162"/>
      <c r="AT166" s="157" t="s">
        <v>137</v>
      </c>
      <c r="AU166" s="157" t="s">
        <v>78</v>
      </c>
      <c r="AV166" s="14" t="s">
        <v>133</v>
      </c>
      <c r="AW166" s="14" t="s">
        <v>31</v>
      </c>
      <c r="AX166" s="14" t="s">
        <v>74</v>
      </c>
      <c r="AY166" s="157" t="s">
        <v>126</v>
      </c>
    </row>
    <row r="167" spans="2:65" s="1" customFormat="1" ht="24.2" customHeight="1">
      <c r="B167" s="123"/>
      <c r="C167" s="124" t="s">
        <v>9</v>
      </c>
      <c r="D167" s="124" t="s">
        <v>128</v>
      </c>
      <c r="E167" s="125" t="s">
        <v>222</v>
      </c>
      <c r="F167" s="126" t="s">
        <v>223</v>
      </c>
      <c r="G167" s="127" t="s">
        <v>190</v>
      </c>
      <c r="H167" s="128">
        <v>332.64</v>
      </c>
      <c r="I167" s="129"/>
      <c r="J167" s="130">
        <f>ROUND(I167*H167,2)</f>
        <v>0</v>
      </c>
      <c r="K167" s="126" t="s">
        <v>132</v>
      </c>
      <c r="L167" s="32"/>
      <c r="M167" s="131" t="s">
        <v>3</v>
      </c>
      <c r="N167" s="132" t="s">
        <v>40</v>
      </c>
      <c r="P167" s="133">
        <f>O167*H167</f>
        <v>0</v>
      </c>
      <c r="Q167" s="133">
        <v>0</v>
      </c>
      <c r="R167" s="133">
        <f>Q167*H167</f>
        <v>0</v>
      </c>
      <c r="S167" s="133">
        <v>0</v>
      </c>
      <c r="T167" s="134">
        <f>S167*H167</f>
        <v>0</v>
      </c>
      <c r="AR167" s="135" t="s">
        <v>133</v>
      </c>
      <c r="AT167" s="135" t="s">
        <v>128</v>
      </c>
      <c r="AU167" s="135" t="s">
        <v>78</v>
      </c>
      <c r="AY167" s="17" t="s">
        <v>126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7" t="s">
        <v>74</v>
      </c>
      <c r="BK167" s="136">
        <f>ROUND(I167*H167,2)</f>
        <v>0</v>
      </c>
      <c r="BL167" s="17" t="s">
        <v>133</v>
      </c>
      <c r="BM167" s="135" t="s">
        <v>224</v>
      </c>
    </row>
    <row r="168" spans="2:47" s="1" customFormat="1" ht="12">
      <c r="B168" s="32"/>
      <c r="D168" s="137" t="s">
        <v>135</v>
      </c>
      <c r="F168" s="138" t="s">
        <v>225</v>
      </c>
      <c r="I168" s="139"/>
      <c r="L168" s="32"/>
      <c r="M168" s="140"/>
      <c r="T168" s="52"/>
      <c r="AT168" s="17" t="s">
        <v>135</v>
      </c>
      <c r="AU168" s="17" t="s">
        <v>78</v>
      </c>
    </row>
    <row r="169" spans="2:51" s="12" customFormat="1" ht="12">
      <c r="B169" s="141"/>
      <c r="D169" s="142" t="s">
        <v>137</v>
      </c>
      <c r="E169" s="143" t="s">
        <v>3</v>
      </c>
      <c r="F169" s="144" t="s">
        <v>226</v>
      </c>
      <c r="H169" s="145">
        <v>332.64</v>
      </c>
      <c r="I169" s="146"/>
      <c r="L169" s="141"/>
      <c r="M169" s="147"/>
      <c r="T169" s="148"/>
      <c r="AT169" s="143" t="s">
        <v>137</v>
      </c>
      <c r="AU169" s="143" t="s">
        <v>78</v>
      </c>
      <c r="AV169" s="12" t="s">
        <v>78</v>
      </c>
      <c r="AW169" s="12" t="s">
        <v>31</v>
      </c>
      <c r="AX169" s="12" t="s">
        <v>69</v>
      </c>
      <c r="AY169" s="143" t="s">
        <v>126</v>
      </c>
    </row>
    <row r="170" spans="2:51" s="13" customFormat="1" ht="12">
      <c r="B170" s="149"/>
      <c r="D170" s="142" t="s">
        <v>137</v>
      </c>
      <c r="E170" s="150" t="s">
        <v>3</v>
      </c>
      <c r="F170" s="151" t="s">
        <v>139</v>
      </c>
      <c r="H170" s="152">
        <v>332.64</v>
      </c>
      <c r="I170" s="153"/>
      <c r="L170" s="149"/>
      <c r="M170" s="154"/>
      <c r="T170" s="155"/>
      <c r="AT170" s="150" t="s">
        <v>137</v>
      </c>
      <c r="AU170" s="150" t="s">
        <v>78</v>
      </c>
      <c r="AV170" s="13" t="s">
        <v>140</v>
      </c>
      <c r="AW170" s="13" t="s">
        <v>31</v>
      </c>
      <c r="AX170" s="13" t="s">
        <v>69</v>
      </c>
      <c r="AY170" s="150" t="s">
        <v>126</v>
      </c>
    </row>
    <row r="171" spans="2:51" s="14" customFormat="1" ht="12">
      <c r="B171" s="156"/>
      <c r="D171" s="142" t="s">
        <v>137</v>
      </c>
      <c r="E171" s="157" t="s">
        <v>3</v>
      </c>
      <c r="F171" s="158" t="s">
        <v>141</v>
      </c>
      <c r="H171" s="159">
        <v>332.64</v>
      </c>
      <c r="I171" s="160"/>
      <c r="L171" s="156"/>
      <c r="M171" s="161"/>
      <c r="T171" s="162"/>
      <c r="AT171" s="157" t="s">
        <v>137</v>
      </c>
      <c r="AU171" s="157" t="s">
        <v>78</v>
      </c>
      <c r="AV171" s="14" t="s">
        <v>133</v>
      </c>
      <c r="AW171" s="14" t="s">
        <v>31</v>
      </c>
      <c r="AX171" s="14" t="s">
        <v>74</v>
      </c>
      <c r="AY171" s="157" t="s">
        <v>126</v>
      </c>
    </row>
    <row r="172" spans="2:65" s="1" customFormat="1" ht="16.5" customHeight="1">
      <c r="B172" s="123"/>
      <c r="C172" s="124" t="s">
        <v>227</v>
      </c>
      <c r="D172" s="124" t="s">
        <v>128</v>
      </c>
      <c r="E172" s="125" t="s">
        <v>228</v>
      </c>
      <c r="F172" s="126" t="s">
        <v>229</v>
      </c>
      <c r="G172" s="127" t="s">
        <v>190</v>
      </c>
      <c r="H172" s="128">
        <v>33.264</v>
      </c>
      <c r="I172" s="129"/>
      <c r="J172" s="130">
        <f>ROUND(I172*H172,2)</f>
        <v>0</v>
      </c>
      <c r="K172" s="126" t="s">
        <v>132</v>
      </c>
      <c r="L172" s="32"/>
      <c r="M172" s="131" t="s">
        <v>3</v>
      </c>
      <c r="N172" s="132" t="s">
        <v>40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133</v>
      </c>
      <c r="AT172" s="135" t="s">
        <v>128</v>
      </c>
      <c r="AU172" s="135" t="s">
        <v>78</v>
      </c>
      <c r="AY172" s="17" t="s">
        <v>126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7" t="s">
        <v>74</v>
      </c>
      <c r="BK172" s="136">
        <f>ROUND(I172*H172,2)</f>
        <v>0</v>
      </c>
      <c r="BL172" s="17" t="s">
        <v>133</v>
      </c>
      <c r="BM172" s="135" t="s">
        <v>230</v>
      </c>
    </row>
    <row r="173" spans="2:47" s="1" customFormat="1" ht="12">
      <c r="B173" s="32"/>
      <c r="D173" s="137" t="s">
        <v>135</v>
      </c>
      <c r="F173" s="138" t="s">
        <v>231</v>
      </c>
      <c r="I173" s="139"/>
      <c r="L173" s="32"/>
      <c r="M173" s="140"/>
      <c r="T173" s="52"/>
      <c r="AT173" s="17" t="s">
        <v>135</v>
      </c>
      <c r="AU173" s="17" t="s">
        <v>78</v>
      </c>
    </row>
    <row r="174" spans="2:51" s="12" customFormat="1" ht="12">
      <c r="B174" s="141"/>
      <c r="D174" s="142" t="s">
        <v>137</v>
      </c>
      <c r="E174" s="143" t="s">
        <v>3</v>
      </c>
      <c r="F174" s="144" t="s">
        <v>232</v>
      </c>
      <c r="H174" s="145">
        <v>33.264</v>
      </c>
      <c r="I174" s="146"/>
      <c r="L174" s="141"/>
      <c r="M174" s="147"/>
      <c r="T174" s="148"/>
      <c r="AT174" s="143" t="s">
        <v>137</v>
      </c>
      <c r="AU174" s="143" t="s">
        <v>78</v>
      </c>
      <c r="AV174" s="12" t="s">
        <v>78</v>
      </c>
      <c r="AW174" s="12" t="s">
        <v>31</v>
      </c>
      <c r="AX174" s="12" t="s">
        <v>69</v>
      </c>
      <c r="AY174" s="143" t="s">
        <v>126</v>
      </c>
    </row>
    <row r="175" spans="2:51" s="13" customFormat="1" ht="12">
      <c r="B175" s="149"/>
      <c r="D175" s="142" t="s">
        <v>137</v>
      </c>
      <c r="E175" s="150" t="s">
        <v>3</v>
      </c>
      <c r="F175" s="151" t="s">
        <v>139</v>
      </c>
      <c r="H175" s="152">
        <v>33.264</v>
      </c>
      <c r="I175" s="153"/>
      <c r="L175" s="149"/>
      <c r="M175" s="154"/>
      <c r="T175" s="155"/>
      <c r="AT175" s="150" t="s">
        <v>137</v>
      </c>
      <c r="AU175" s="150" t="s">
        <v>78</v>
      </c>
      <c r="AV175" s="13" t="s">
        <v>140</v>
      </c>
      <c r="AW175" s="13" t="s">
        <v>31</v>
      </c>
      <c r="AX175" s="13" t="s">
        <v>69</v>
      </c>
      <c r="AY175" s="150" t="s">
        <v>126</v>
      </c>
    </row>
    <row r="176" spans="2:51" s="14" customFormat="1" ht="12">
      <c r="B176" s="156"/>
      <c r="D176" s="142" t="s">
        <v>137</v>
      </c>
      <c r="E176" s="157" t="s">
        <v>82</v>
      </c>
      <c r="F176" s="158" t="s">
        <v>141</v>
      </c>
      <c r="H176" s="159">
        <v>33.264</v>
      </c>
      <c r="I176" s="160"/>
      <c r="L176" s="156"/>
      <c r="M176" s="161"/>
      <c r="T176" s="162"/>
      <c r="AT176" s="157" t="s">
        <v>137</v>
      </c>
      <c r="AU176" s="157" t="s">
        <v>78</v>
      </c>
      <c r="AV176" s="14" t="s">
        <v>133</v>
      </c>
      <c r="AW176" s="14" t="s">
        <v>31</v>
      </c>
      <c r="AX176" s="14" t="s">
        <v>74</v>
      </c>
      <c r="AY176" s="157" t="s">
        <v>126</v>
      </c>
    </row>
    <row r="177" spans="2:65" s="1" customFormat="1" ht="16.5" customHeight="1">
      <c r="B177" s="123"/>
      <c r="C177" s="124" t="s">
        <v>233</v>
      </c>
      <c r="D177" s="124" t="s">
        <v>128</v>
      </c>
      <c r="E177" s="125" t="s">
        <v>234</v>
      </c>
      <c r="F177" s="126" t="s">
        <v>235</v>
      </c>
      <c r="G177" s="127" t="s">
        <v>236</v>
      </c>
      <c r="H177" s="128">
        <v>61.538</v>
      </c>
      <c r="I177" s="129"/>
      <c r="J177" s="130">
        <f>ROUND(I177*H177,2)</f>
        <v>0</v>
      </c>
      <c r="K177" s="126" t="s">
        <v>132</v>
      </c>
      <c r="L177" s="32"/>
      <c r="M177" s="131" t="s">
        <v>3</v>
      </c>
      <c r="N177" s="132" t="s">
        <v>40</v>
      </c>
      <c r="P177" s="133">
        <f>O177*H177</f>
        <v>0</v>
      </c>
      <c r="Q177" s="133">
        <v>0</v>
      </c>
      <c r="R177" s="133">
        <f>Q177*H177</f>
        <v>0</v>
      </c>
      <c r="S177" s="133">
        <v>0</v>
      </c>
      <c r="T177" s="134">
        <f>S177*H177</f>
        <v>0</v>
      </c>
      <c r="AR177" s="135" t="s">
        <v>133</v>
      </c>
      <c r="AT177" s="135" t="s">
        <v>128</v>
      </c>
      <c r="AU177" s="135" t="s">
        <v>78</v>
      </c>
      <c r="AY177" s="17" t="s">
        <v>126</v>
      </c>
      <c r="BE177" s="136">
        <f>IF(N177="základní",J177,0)</f>
        <v>0</v>
      </c>
      <c r="BF177" s="136">
        <f>IF(N177="snížená",J177,0)</f>
        <v>0</v>
      </c>
      <c r="BG177" s="136">
        <f>IF(N177="zákl. přenesená",J177,0)</f>
        <v>0</v>
      </c>
      <c r="BH177" s="136">
        <f>IF(N177="sníž. přenesená",J177,0)</f>
        <v>0</v>
      </c>
      <c r="BI177" s="136">
        <f>IF(N177="nulová",J177,0)</f>
        <v>0</v>
      </c>
      <c r="BJ177" s="17" t="s">
        <v>74</v>
      </c>
      <c r="BK177" s="136">
        <f>ROUND(I177*H177,2)</f>
        <v>0</v>
      </c>
      <c r="BL177" s="17" t="s">
        <v>133</v>
      </c>
      <c r="BM177" s="135" t="s">
        <v>237</v>
      </c>
    </row>
    <row r="178" spans="2:47" s="1" customFormat="1" ht="12">
      <c r="B178" s="32"/>
      <c r="D178" s="137" t="s">
        <v>135</v>
      </c>
      <c r="F178" s="138" t="s">
        <v>238</v>
      </c>
      <c r="I178" s="139"/>
      <c r="L178" s="32"/>
      <c r="M178" s="140"/>
      <c r="T178" s="52"/>
      <c r="AT178" s="17" t="s">
        <v>135</v>
      </c>
      <c r="AU178" s="17" t="s">
        <v>78</v>
      </c>
    </row>
    <row r="179" spans="2:51" s="12" customFormat="1" ht="12">
      <c r="B179" s="141"/>
      <c r="D179" s="142" t="s">
        <v>137</v>
      </c>
      <c r="E179" s="143" t="s">
        <v>3</v>
      </c>
      <c r="F179" s="144" t="s">
        <v>239</v>
      </c>
      <c r="H179" s="145">
        <v>61.538</v>
      </c>
      <c r="I179" s="146"/>
      <c r="L179" s="141"/>
      <c r="M179" s="147"/>
      <c r="T179" s="148"/>
      <c r="AT179" s="143" t="s">
        <v>137</v>
      </c>
      <c r="AU179" s="143" t="s">
        <v>78</v>
      </c>
      <c r="AV179" s="12" t="s">
        <v>78</v>
      </c>
      <c r="AW179" s="12" t="s">
        <v>31</v>
      </c>
      <c r="AX179" s="12" t="s">
        <v>69</v>
      </c>
      <c r="AY179" s="143" t="s">
        <v>126</v>
      </c>
    </row>
    <row r="180" spans="2:51" s="13" customFormat="1" ht="12">
      <c r="B180" s="149"/>
      <c r="D180" s="142" t="s">
        <v>137</v>
      </c>
      <c r="E180" s="150" t="s">
        <v>3</v>
      </c>
      <c r="F180" s="151" t="s">
        <v>139</v>
      </c>
      <c r="H180" s="152">
        <v>61.538</v>
      </c>
      <c r="I180" s="153"/>
      <c r="L180" s="149"/>
      <c r="M180" s="154"/>
      <c r="T180" s="155"/>
      <c r="AT180" s="150" t="s">
        <v>137</v>
      </c>
      <c r="AU180" s="150" t="s">
        <v>78</v>
      </c>
      <c r="AV180" s="13" t="s">
        <v>140</v>
      </c>
      <c r="AW180" s="13" t="s">
        <v>31</v>
      </c>
      <c r="AX180" s="13" t="s">
        <v>69</v>
      </c>
      <c r="AY180" s="150" t="s">
        <v>126</v>
      </c>
    </row>
    <row r="181" spans="2:51" s="14" customFormat="1" ht="12">
      <c r="B181" s="156"/>
      <c r="D181" s="142" t="s">
        <v>137</v>
      </c>
      <c r="E181" s="157" t="s">
        <v>3</v>
      </c>
      <c r="F181" s="158" t="s">
        <v>141</v>
      </c>
      <c r="H181" s="159">
        <v>61.538</v>
      </c>
      <c r="I181" s="160"/>
      <c r="L181" s="156"/>
      <c r="M181" s="161"/>
      <c r="T181" s="162"/>
      <c r="AT181" s="157" t="s">
        <v>137</v>
      </c>
      <c r="AU181" s="157" t="s">
        <v>78</v>
      </c>
      <c r="AV181" s="14" t="s">
        <v>133</v>
      </c>
      <c r="AW181" s="14" t="s">
        <v>31</v>
      </c>
      <c r="AX181" s="14" t="s">
        <v>74</v>
      </c>
      <c r="AY181" s="157" t="s">
        <v>126</v>
      </c>
    </row>
    <row r="182" spans="2:65" s="1" customFormat="1" ht="16.5" customHeight="1">
      <c r="B182" s="123"/>
      <c r="C182" s="124" t="s">
        <v>240</v>
      </c>
      <c r="D182" s="124" t="s">
        <v>128</v>
      </c>
      <c r="E182" s="125" t="s">
        <v>241</v>
      </c>
      <c r="F182" s="126" t="s">
        <v>242</v>
      </c>
      <c r="G182" s="127" t="s">
        <v>190</v>
      </c>
      <c r="H182" s="128">
        <v>33.264</v>
      </c>
      <c r="I182" s="129"/>
      <c r="J182" s="130">
        <f>ROUND(I182*H182,2)</f>
        <v>0</v>
      </c>
      <c r="K182" s="126" t="s">
        <v>132</v>
      </c>
      <c r="L182" s="32"/>
      <c r="M182" s="131" t="s">
        <v>3</v>
      </c>
      <c r="N182" s="132" t="s">
        <v>40</v>
      </c>
      <c r="P182" s="133">
        <f>O182*H182</f>
        <v>0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133</v>
      </c>
      <c r="AT182" s="135" t="s">
        <v>128</v>
      </c>
      <c r="AU182" s="135" t="s">
        <v>78</v>
      </c>
      <c r="AY182" s="17" t="s">
        <v>126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7" t="s">
        <v>74</v>
      </c>
      <c r="BK182" s="136">
        <f>ROUND(I182*H182,2)</f>
        <v>0</v>
      </c>
      <c r="BL182" s="17" t="s">
        <v>133</v>
      </c>
      <c r="BM182" s="135" t="s">
        <v>243</v>
      </c>
    </row>
    <row r="183" spans="2:47" s="1" customFormat="1" ht="12">
      <c r="B183" s="32"/>
      <c r="D183" s="137" t="s">
        <v>135</v>
      </c>
      <c r="F183" s="138" t="s">
        <v>244</v>
      </c>
      <c r="I183" s="139"/>
      <c r="L183" s="32"/>
      <c r="M183" s="140"/>
      <c r="T183" s="52"/>
      <c r="AT183" s="17" t="s">
        <v>135</v>
      </c>
      <c r="AU183" s="17" t="s">
        <v>78</v>
      </c>
    </row>
    <row r="184" spans="2:51" s="12" customFormat="1" ht="12">
      <c r="B184" s="141"/>
      <c r="D184" s="142" t="s">
        <v>137</v>
      </c>
      <c r="E184" s="143" t="s">
        <v>3</v>
      </c>
      <c r="F184" s="144" t="s">
        <v>82</v>
      </c>
      <c r="H184" s="145">
        <v>33.264</v>
      </c>
      <c r="I184" s="146"/>
      <c r="L184" s="141"/>
      <c r="M184" s="147"/>
      <c r="T184" s="148"/>
      <c r="AT184" s="143" t="s">
        <v>137</v>
      </c>
      <c r="AU184" s="143" t="s">
        <v>78</v>
      </c>
      <c r="AV184" s="12" t="s">
        <v>78</v>
      </c>
      <c r="AW184" s="12" t="s">
        <v>31</v>
      </c>
      <c r="AX184" s="12" t="s">
        <v>69</v>
      </c>
      <c r="AY184" s="143" t="s">
        <v>126</v>
      </c>
    </row>
    <row r="185" spans="2:51" s="13" customFormat="1" ht="12">
      <c r="B185" s="149"/>
      <c r="D185" s="142" t="s">
        <v>137</v>
      </c>
      <c r="E185" s="150" t="s">
        <v>3</v>
      </c>
      <c r="F185" s="151" t="s">
        <v>139</v>
      </c>
      <c r="H185" s="152">
        <v>33.264</v>
      </c>
      <c r="I185" s="153"/>
      <c r="L185" s="149"/>
      <c r="M185" s="154"/>
      <c r="T185" s="155"/>
      <c r="AT185" s="150" t="s">
        <v>137</v>
      </c>
      <c r="AU185" s="150" t="s">
        <v>78</v>
      </c>
      <c r="AV185" s="13" t="s">
        <v>140</v>
      </c>
      <c r="AW185" s="13" t="s">
        <v>31</v>
      </c>
      <c r="AX185" s="13" t="s">
        <v>69</v>
      </c>
      <c r="AY185" s="150" t="s">
        <v>126</v>
      </c>
    </row>
    <row r="186" spans="2:51" s="14" customFormat="1" ht="12">
      <c r="B186" s="156"/>
      <c r="D186" s="142" t="s">
        <v>137</v>
      </c>
      <c r="E186" s="157" t="s">
        <v>3</v>
      </c>
      <c r="F186" s="158" t="s">
        <v>141</v>
      </c>
      <c r="H186" s="159">
        <v>33.264</v>
      </c>
      <c r="I186" s="160"/>
      <c r="L186" s="156"/>
      <c r="M186" s="161"/>
      <c r="T186" s="162"/>
      <c r="AT186" s="157" t="s">
        <v>137</v>
      </c>
      <c r="AU186" s="157" t="s">
        <v>78</v>
      </c>
      <c r="AV186" s="14" t="s">
        <v>133</v>
      </c>
      <c r="AW186" s="14" t="s">
        <v>31</v>
      </c>
      <c r="AX186" s="14" t="s">
        <v>74</v>
      </c>
      <c r="AY186" s="157" t="s">
        <v>126</v>
      </c>
    </row>
    <row r="187" spans="2:65" s="1" customFormat="1" ht="16.5" customHeight="1">
      <c r="B187" s="123"/>
      <c r="C187" s="124" t="s">
        <v>245</v>
      </c>
      <c r="D187" s="124" t="s">
        <v>128</v>
      </c>
      <c r="E187" s="125" t="s">
        <v>246</v>
      </c>
      <c r="F187" s="126" t="s">
        <v>247</v>
      </c>
      <c r="G187" s="127" t="s">
        <v>190</v>
      </c>
      <c r="H187" s="128">
        <v>65.448</v>
      </c>
      <c r="I187" s="129"/>
      <c r="J187" s="130">
        <f>ROUND(I187*H187,2)</f>
        <v>0</v>
      </c>
      <c r="K187" s="126" t="s">
        <v>132</v>
      </c>
      <c r="L187" s="32"/>
      <c r="M187" s="131" t="s">
        <v>3</v>
      </c>
      <c r="N187" s="132" t="s">
        <v>40</v>
      </c>
      <c r="P187" s="133">
        <f>O187*H187</f>
        <v>0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133</v>
      </c>
      <c r="AT187" s="135" t="s">
        <v>128</v>
      </c>
      <c r="AU187" s="135" t="s">
        <v>78</v>
      </c>
      <c r="AY187" s="17" t="s">
        <v>126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7" t="s">
        <v>74</v>
      </c>
      <c r="BK187" s="136">
        <f>ROUND(I187*H187,2)</f>
        <v>0</v>
      </c>
      <c r="BL187" s="17" t="s">
        <v>133</v>
      </c>
      <c r="BM187" s="135" t="s">
        <v>248</v>
      </c>
    </row>
    <row r="188" spans="2:47" s="1" customFormat="1" ht="12">
      <c r="B188" s="32"/>
      <c r="D188" s="137" t="s">
        <v>135</v>
      </c>
      <c r="F188" s="138" t="s">
        <v>249</v>
      </c>
      <c r="I188" s="139"/>
      <c r="L188" s="32"/>
      <c r="M188" s="140"/>
      <c r="T188" s="52"/>
      <c r="AT188" s="17" t="s">
        <v>135</v>
      </c>
      <c r="AU188" s="17" t="s">
        <v>78</v>
      </c>
    </row>
    <row r="189" spans="2:51" s="12" customFormat="1" ht="12">
      <c r="B189" s="141"/>
      <c r="D189" s="142" t="s">
        <v>137</v>
      </c>
      <c r="E189" s="143" t="s">
        <v>3</v>
      </c>
      <c r="F189" s="144" t="s">
        <v>250</v>
      </c>
      <c r="H189" s="145">
        <v>3.06</v>
      </c>
      <c r="I189" s="146"/>
      <c r="L189" s="141"/>
      <c r="M189" s="147"/>
      <c r="T189" s="148"/>
      <c r="AT189" s="143" t="s">
        <v>137</v>
      </c>
      <c r="AU189" s="143" t="s">
        <v>78</v>
      </c>
      <c r="AV189" s="12" t="s">
        <v>78</v>
      </c>
      <c r="AW189" s="12" t="s">
        <v>31</v>
      </c>
      <c r="AX189" s="12" t="s">
        <v>69</v>
      </c>
      <c r="AY189" s="143" t="s">
        <v>126</v>
      </c>
    </row>
    <row r="190" spans="2:51" s="12" customFormat="1" ht="12">
      <c r="B190" s="141"/>
      <c r="D190" s="142" t="s">
        <v>137</v>
      </c>
      <c r="E190" s="143" t="s">
        <v>3</v>
      </c>
      <c r="F190" s="144" t="s">
        <v>251</v>
      </c>
      <c r="H190" s="145">
        <v>1.98</v>
      </c>
      <c r="I190" s="146"/>
      <c r="L190" s="141"/>
      <c r="M190" s="147"/>
      <c r="T190" s="148"/>
      <c r="AT190" s="143" t="s">
        <v>137</v>
      </c>
      <c r="AU190" s="143" t="s">
        <v>78</v>
      </c>
      <c r="AV190" s="12" t="s">
        <v>78</v>
      </c>
      <c r="AW190" s="12" t="s">
        <v>31</v>
      </c>
      <c r="AX190" s="12" t="s">
        <v>69</v>
      </c>
      <c r="AY190" s="143" t="s">
        <v>126</v>
      </c>
    </row>
    <row r="191" spans="2:51" s="12" customFormat="1" ht="12">
      <c r="B191" s="141"/>
      <c r="D191" s="142" t="s">
        <v>137</v>
      </c>
      <c r="E191" s="143" t="s">
        <v>3</v>
      </c>
      <c r="F191" s="144" t="s">
        <v>252</v>
      </c>
      <c r="H191" s="145">
        <v>31.68</v>
      </c>
      <c r="I191" s="146"/>
      <c r="L191" s="141"/>
      <c r="M191" s="147"/>
      <c r="T191" s="148"/>
      <c r="AT191" s="143" t="s">
        <v>137</v>
      </c>
      <c r="AU191" s="143" t="s">
        <v>78</v>
      </c>
      <c r="AV191" s="12" t="s">
        <v>78</v>
      </c>
      <c r="AW191" s="12" t="s">
        <v>31</v>
      </c>
      <c r="AX191" s="12" t="s">
        <v>69</v>
      </c>
      <c r="AY191" s="143" t="s">
        <v>126</v>
      </c>
    </row>
    <row r="192" spans="2:51" s="12" customFormat="1" ht="12">
      <c r="B192" s="141"/>
      <c r="D192" s="142" t="s">
        <v>137</v>
      </c>
      <c r="E192" s="143" t="s">
        <v>3</v>
      </c>
      <c r="F192" s="144" t="s">
        <v>253</v>
      </c>
      <c r="H192" s="145">
        <v>28.728</v>
      </c>
      <c r="I192" s="146"/>
      <c r="L192" s="141"/>
      <c r="M192" s="147"/>
      <c r="T192" s="148"/>
      <c r="AT192" s="143" t="s">
        <v>137</v>
      </c>
      <c r="AU192" s="143" t="s">
        <v>78</v>
      </c>
      <c r="AV192" s="12" t="s">
        <v>78</v>
      </c>
      <c r="AW192" s="12" t="s">
        <v>31</v>
      </c>
      <c r="AX192" s="12" t="s">
        <v>69</v>
      </c>
      <c r="AY192" s="143" t="s">
        <v>126</v>
      </c>
    </row>
    <row r="193" spans="2:51" s="13" customFormat="1" ht="12">
      <c r="B193" s="149"/>
      <c r="D193" s="142" t="s">
        <v>137</v>
      </c>
      <c r="E193" s="150" t="s">
        <v>3</v>
      </c>
      <c r="F193" s="151" t="s">
        <v>139</v>
      </c>
      <c r="H193" s="152">
        <v>65.448</v>
      </c>
      <c r="I193" s="153"/>
      <c r="L193" s="149"/>
      <c r="M193" s="154"/>
      <c r="T193" s="155"/>
      <c r="AT193" s="150" t="s">
        <v>137</v>
      </c>
      <c r="AU193" s="150" t="s">
        <v>78</v>
      </c>
      <c r="AV193" s="13" t="s">
        <v>140</v>
      </c>
      <c r="AW193" s="13" t="s">
        <v>31</v>
      </c>
      <c r="AX193" s="13" t="s">
        <v>69</v>
      </c>
      <c r="AY193" s="150" t="s">
        <v>126</v>
      </c>
    </row>
    <row r="194" spans="2:51" s="14" customFormat="1" ht="12">
      <c r="B194" s="156"/>
      <c r="D194" s="142" t="s">
        <v>137</v>
      </c>
      <c r="E194" s="157" t="s">
        <v>79</v>
      </c>
      <c r="F194" s="158" t="s">
        <v>141</v>
      </c>
      <c r="H194" s="159">
        <v>65.448</v>
      </c>
      <c r="I194" s="160"/>
      <c r="L194" s="156"/>
      <c r="M194" s="161"/>
      <c r="T194" s="162"/>
      <c r="AT194" s="157" t="s">
        <v>137</v>
      </c>
      <c r="AU194" s="157" t="s">
        <v>78</v>
      </c>
      <c r="AV194" s="14" t="s">
        <v>133</v>
      </c>
      <c r="AW194" s="14" t="s">
        <v>31</v>
      </c>
      <c r="AX194" s="14" t="s">
        <v>74</v>
      </c>
      <c r="AY194" s="157" t="s">
        <v>126</v>
      </c>
    </row>
    <row r="195" spans="2:65" s="1" customFormat="1" ht="16.5" customHeight="1">
      <c r="B195" s="123"/>
      <c r="C195" s="124" t="s">
        <v>254</v>
      </c>
      <c r="D195" s="124" t="s">
        <v>128</v>
      </c>
      <c r="E195" s="125" t="s">
        <v>255</v>
      </c>
      <c r="F195" s="126" t="s">
        <v>256</v>
      </c>
      <c r="G195" s="127" t="s">
        <v>190</v>
      </c>
      <c r="H195" s="128">
        <v>23.76</v>
      </c>
      <c r="I195" s="129"/>
      <c r="J195" s="130">
        <f>ROUND(I195*H195,2)</f>
        <v>0</v>
      </c>
      <c r="K195" s="126" t="s">
        <v>132</v>
      </c>
      <c r="L195" s="32"/>
      <c r="M195" s="131" t="s">
        <v>3</v>
      </c>
      <c r="N195" s="132" t="s">
        <v>40</v>
      </c>
      <c r="P195" s="133">
        <f>O195*H195</f>
        <v>0</v>
      </c>
      <c r="Q195" s="133">
        <v>0</v>
      </c>
      <c r="R195" s="133">
        <f>Q195*H195</f>
        <v>0</v>
      </c>
      <c r="S195" s="133">
        <v>0</v>
      </c>
      <c r="T195" s="134">
        <f>S195*H195</f>
        <v>0</v>
      </c>
      <c r="AR195" s="135" t="s">
        <v>133</v>
      </c>
      <c r="AT195" s="135" t="s">
        <v>128</v>
      </c>
      <c r="AU195" s="135" t="s">
        <v>78</v>
      </c>
      <c r="AY195" s="17" t="s">
        <v>126</v>
      </c>
      <c r="BE195" s="136">
        <f>IF(N195="základní",J195,0)</f>
        <v>0</v>
      </c>
      <c r="BF195" s="136">
        <f>IF(N195="snížená",J195,0)</f>
        <v>0</v>
      </c>
      <c r="BG195" s="136">
        <f>IF(N195="zákl. přenesená",J195,0)</f>
        <v>0</v>
      </c>
      <c r="BH195" s="136">
        <f>IF(N195="sníž. přenesená",J195,0)</f>
        <v>0</v>
      </c>
      <c r="BI195" s="136">
        <f>IF(N195="nulová",J195,0)</f>
        <v>0</v>
      </c>
      <c r="BJ195" s="17" t="s">
        <v>74</v>
      </c>
      <c r="BK195" s="136">
        <f>ROUND(I195*H195,2)</f>
        <v>0</v>
      </c>
      <c r="BL195" s="17" t="s">
        <v>133</v>
      </c>
      <c r="BM195" s="135" t="s">
        <v>257</v>
      </c>
    </row>
    <row r="196" spans="2:47" s="1" customFormat="1" ht="12">
      <c r="B196" s="32"/>
      <c r="D196" s="137" t="s">
        <v>135</v>
      </c>
      <c r="F196" s="138" t="s">
        <v>258</v>
      </c>
      <c r="I196" s="139"/>
      <c r="L196" s="32"/>
      <c r="M196" s="140"/>
      <c r="T196" s="52"/>
      <c r="AT196" s="17" t="s">
        <v>135</v>
      </c>
      <c r="AU196" s="17" t="s">
        <v>78</v>
      </c>
    </row>
    <row r="197" spans="2:51" s="12" customFormat="1" ht="12">
      <c r="B197" s="141"/>
      <c r="D197" s="142" t="s">
        <v>137</v>
      </c>
      <c r="E197" s="143" t="s">
        <v>3</v>
      </c>
      <c r="F197" s="144" t="s">
        <v>259</v>
      </c>
      <c r="H197" s="145">
        <v>0.9</v>
      </c>
      <c r="I197" s="146"/>
      <c r="L197" s="141"/>
      <c r="M197" s="147"/>
      <c r="T197" s="148"/>
      <c r="AT197" s="143" t="s">
        <v>137</v>
      </c>
      <c r="AU197" s="143" t="s">
        <v>78</v>
      </c>
      <c r="AV197" s="12" t="s">
        <v>78</v>
      </c>
      <c r="AW197" s="12" t="s">
        <v>31</v>
      </c>
      <c r="AX197" s="12" t="s">
        <v>69</v>
      </c>
      <c r="AY197" s="143" t="s">
        <v>126</v>
      </c>
    </row>
    <row r="198" spans="2:51" s="12" customFormat="1" ht="12">
      <c r="B198" s="141"/>
      <c r="D198" s="142" t="s">
        <v>137</v>
      </c>
      <c r="E198" s="143" t="s">
        <v>3</v>
      </c>
      <c r="F198" s="144" t="s">
        <v>260</v>
      </c>
      <c r="H198" s="145">
        <v>0.9</v>
      </c>
      <c r="I198" s="146"/>
      <c r="L198" s="141"/>
      <c r="M198" s="147"/>
      <c r="T198" s="148"/>
      <c r="AT198" s="143" t="s">
        <v>137</v>
      </c>
      <c r="AU198" s="143" t="s">
        <v>78</v>
      </c>
      <c r="AV198" s="12" t="s">
        <v>78</v>
      </c>
      <c r="AW198" s="12" t="s">
        <v>31</v>
      </c>
      <c r="AX198" s="12" t="s">
        <v>69</v>
      </c>
      <c r="AY198" s="143" t="s">
        <v>126</v>
      </c>
    </row>
    <row r="199" spans="2:51" s="12" customFormat="1" ht="12">
      <c r="B199" s="141"/>
      <c r="D199" s="142" t="s">
        <v>137</v>
      </c>
      <c r="E199" s="143" t="s">
        <v>3</v>
      </c>
      <c r="F199" s="144" t="s">
        <v>261</v>
      </c>
      <c r="H199" s="145">
        <v>14.4</v>
      </c>
      <c r="I199" s="146"/>
      <c r="L199" s="141"/>
      <c r="M199" s="147"/>
      <c r="T199" s="148"/>
      <c r="AT199" s="143" t="s">
        <v>137</v>
      </c>
      <c r="AU199" s="143" t="s">
        <v>78</v>
      </c>
      <c r="AV199" s="12" t="s">
        <v>78</v>
      </c>
      <c r="AW199" s="12" t="s">
        <v>31</v>
      </c>
      <c r="AX199" s="12" t="s">
        <v>69</v>
      </c>
      <c r="AY199" s="143" t="s">
        <v>126</v>
      </c>
    </row>
    <row r="200" spans="2:51" s="12" customFormat="1" ht="12">
      <c r="B200" s="141"/>
      <c r="D200" s="142" t="s">
        <v>137</v>
      </c>
      <c r="E200" s="143" t="s">
        <v>3</v>
      </c>
      <c r="F200" s="144" t="s">
        <v>262</v>
      </c>
      <c r="H200" s="145">
        <v>7.56</v>
      </c>
      <c r="I200" s="146"/>
      <c r="L200" s="141"/>
      <c r="M200" s="147"/>
      <c r="T200" s="148"/>
      <c r="AT200" s="143" t="s">
        <v>137</v>
      </c>
      <c r="AU200" s="143" t="s">
        <v>78</v>
      </c>
      <c r="AV200" s="12" t="s">
        <v>78</v>
      </c>
      <c r="AW200" s="12" t="s">
        <v>31</v>
      </c>
      <c r="AX200" s="12" t="s">
        <v>69</v>
      </c>
      <c r="AY200" s="143" t="s">
        <v>126</v>
      </c>
    </row>
    <row r="201" spans="2:51" s="13" customFormat="1" ht="12">
      <c r="B201" s="149"/>
      <c r="D201" s="142" t="s">
        <v>137</v>
      </c>
      <c r="E201" s="150" t="s">
        <v>3</v>
      </c>
      <c r="F201" s="151" t="s">
        <v>139</v>
      </c>
      <c r="H201" s="152">
        <v>23.76</v>
      </c>
      <c r="I201" s="153"/>
      <c r="L201" s="149"/>
      <c r="M201" s="154"/>
      <c r="T201" s="155"/>
      <c r="AT201" s="150" t="s">
        <v>137</v>
      </c>
      <c r="AU201" s="150" t="s">
        <v>78</v>
      </c>
      <c r="AV201" s="13" t="s">
        <v>140</v>
      </c>
      <c r="AW201" s="13" t="s">
        <v>31</v>
      </c>
      <c r="AX201" s="13" t="s">
        <v>69</v>
      </c>
      <c r="AY201" s="150" t="s">
        <v>126</v>
      </c>
    </row>
    <row r="202" spans="2:51" s="14" customFormat="1" ht="12">
      <c r="B202" s="156"/>
      <c r="D202" s="142" t="s">
        <v>137</v>
      </c>
      <c r="E202" s="157" t="s">
        <v>3</v>
      </c>
      <c r="F202" s="158" t="s">
        <v>141</v>
      </c>
      <c r="H202" s="159">
        <v>23.76</v>
      </c>
      <c r="I202" s="160"/>
      <c r="L202" s="156"/>
      <c r="M202" s="161"/>
      <c r="T202" s="162"/>
      <c r="AT202" s="157" t="s">
        <v>137</v>
      </c>
      <c r="AU202" s="157" t="s">
        <v>78</v>
      </c>
      <c r="AV202" s="14" t="s">
        <v>133</v>
      </c>
      <c r="AW202" s="14" t="s">
        <v>31</v>
      </c>
      <c r="AX202" s="14" t="s">
        <v>74</v>
      </c>
      <c r="AY202" s="157" t="s">
        <v>126</v>
      </c>
    </row>
    <row r="203" spans="2:65" s="1" customFormat="1" ht="16.5" customHeight="1">
      <c r="B203" s="123"/>
      <c r="C203" s="163" t="s">
        <v>8</v>
      </c>
      <c r="D203" s="163" t="s">
        <v>263</v>
      </c>
      <c r="E203" s="164" t="s">
        <v>264</v>
      </c>
      <c r="F203" s="165" t="s">
        <v>265</v>
      </c>
      <c r="G203" s="166" t="s">
        <v>236</v>
      </c>
      <c r="H203" s="167">
        <v>47.52</v>
      </c>
      <c r="I203" s="168"/>
      <c r="J203" s="169">
        <f>ROUND(I203*H203,2)</f>
        <v>0</v>
      </c>
      <c r="K203" s="165" t="s">
        <v>132</v>
      </c>
      <c r="L203" s="170"/>
      <c r="M203" s="171" t="s">
        <v>3</v>
      </c>
      <c r="N203" s="172" t="s">
        <v>40</v>
      </c>
      <c r="P203" s="133">
        <f>O203*H203</f>
        <v>0</v>
      </c>
      <c r="Q203" s="133">
        <v>1</v>
      </c>
      <c r="R203" s="133">
        <f>Q203*H203</f>
        <v>47.52</v>
      </c>
      <c r="S203" s="133">
        <v>0</v>
      </c>
      <c r="T203" s="134">
        <f>S203*H203</f>
        <v>0</v>
      </c>
      <c r="AR203" s="135" t="s">
        <v>176</v>
      </c>
      <c r="AT203" s="135" t="s">
        <v>263</v>
      </c>
      <c r="AU203" s="135" t="s">
        <v>78</v>
      </c>
      <c r="AY203" s="17" t="s">
        <v>126</v>
      </c>
      <c r="BE203" s="136">
        <f>IF(N203="základní",J203,0)</f>
        <v>0</v>
      </c>
      <c r="BF203" s="136">
        <f>IF(N203="snížená",J203,0)</f>
        <v>0</v>
      </c>
      <c r="BG203" s="136">
        <f>IF(N203="zákl. přenesená",J203,0)</f>
        <v>0</v>
      </c>
      <c r="BH203" s="136">
        <f>IF(N203="sníž. přenesená",J203,0)</f>
        <v>0</v>
      </c>
      <c r="BI203" s="136">
        <f>IF(N203="nulová",J203,0)</f>
        <v>0</v>
      </c>
      <c r="BJ203" s="17" t="s">
        <v>74</v>
      </c>
      <c r="BK203" s="136">
        <f>ROUND(I203*H203,2)</f>
        <v>0</v>
      </c>
      <c r="BL203" s="17" t="s">
        <v>133</v>
      </c>
      <c r="BM203" s="135" t="s">
        <v>266</v>
      </c>
    </row>
    <row r="204" spans="2:51" s="12" customFormat="1" ht="12">
      <c r="B204" s="141"/>
      <c r="D204" s="142" t="s">
        <v>137</v>
      </c>
      <c r="F204" s="144" t="s">
        <v>267</v>
      </c>
      <c r="H204" s="145">
        <v>47.52</v>
      </c>
      <c r="I204" s="146"/>
      <c r="L204" s="141"/>
      <c r="M204" s="147"/>
      <c r="T204" s="148"/>
      <c r="AT204" s="143" t="s">
        <v>137</v>
      </c>
      <c r="AU204" s="143" t="s">
        <v>78</v>
      </c>
      <c r="AV204" s="12" t="s">
        <v>78</v>
      </c>
      <c r="AW204" s="12" t="s">
        <v>4</v>
      </c>
      <c r="AX204" s="12" t="s">
        <v>74</v>
      </c>
      <c r="AY204" s="143" t="s">
        <v>126</v>
      </c>
    </row>
    <row r="205" spans="2:65" s="1" customFormat="1" ht="16.5" customHeight="1">
      <c r="B205" s="123"/>
      <c r="C205" s="124" t="s">
        <v>268</v>
      </c>
      <c r="D205" s="124" t="s">
        <v>128</v>
      </c>
      <c r="E205" s="125" t="s">
        <v>269</v>
      </c>
      <c r="F205" s="126" t="s">
        <v>270</v>
      </c>
      <c r="G205" s="127" t="s">
        <v>131</v>
      </c>
      <c r="H205" s="128">
        <v>33.6</v>
      </c>
      <c r="I205" s="129"/>
      <c r="J205" s="130">
        <f>ROUND(I205*H205,2)</f>
        <v>0</v>
      </c>
      <c r="K205" s="126" t="s">
        <v>132</v>
      </c>
      <c r="L205" s="32"/>
      <c r="M205" s="131" t="s">
        <v>3</v>
      </c>
      <c r="N205" s="132" t="s">
        <v>40</v>
      </c>
      <c r="P205" s="133">
        <f>O205*H205</f>
        <v>0</v>
      </c>
      <c r="Q205" s="133">
        <v>0</v>
      </c>
      <c r="R205" s="133">
        <f>Q205*H205</f>
        <v>0</v>
      </c>
      <c r="S205" s="133">
        <v>0</v>
      </c>
      <c r="T205" s="134">
        <f>S205*H205</f>
        <v>0</v>
      </c>
      <c r="AR205" s="135" t="s">
        <v>133</v>
      </c>
      <c r="AT205" s="135" t="s">
        <v>128</v>
      </c>
      <c r="AU205" s="135" t="s">
        <v>78</v>
      </c>
      <c r="AY205" s="17" t="s">
        <v>126</v>
      </c>
      <c r="BE205" s="136">
        <f>IF(N205="základní",J205,0)</f>
        <v>0</v>
      </c>
      <c r="BF205" s="136">
        <f>IF(N205="snížená",J205,0)</f>
        <v>0</v>
      </c>
      <c r="BG205" s="136">
        <f>IF(N205="zákl. přenesená",J205,0)</f>
        <v>0</v>
      </c>
      <c r="BH205" s="136">
        <f>IF(N205="sníž. přenesená",J205,0)</f>
        <v>0</v>
      </c>
      <c r="BI205" s="136">
        <f>IF(N205="nulová",J205,0)</f>
        <v>0</v>
      </c>
      <c r="BJ205" s="17" t="s">
        <v>74</v>
      </c>
      <c r="BK205" s="136">
        <f>ROUND(I205*H205,2)</f>
        <v>0</v>
      </c>
      <c r="BL205" s="17" t="s">
        <v>133</v>
      </c>
      <c r="BM205" s="135" t="s">
        <v>271</v>
      </c>
    </row>
    <row r="206" spans="2:47" s="1" customFormat="1" ht="12">
      <c r="B206" s="32"/>
      <c r="D206" s="137" t="s">
        <v>135</v>
      </c>
      <c r="F206" s="138" t="s">
        <v>272</v>
      </c>
      <c r="I206" s="139"/>
      <c r="L206" s="32"/>
      <c r="M206" s="140"/>
      <c r="T206" s="52"/>
      <c r="AT206" s="17" t="s">
        <v>135</v>
      </c>
      <c r="AU206" s="17" t="s">
        <v>78</v>
      </c>
    </row>
    <row r="207" spans="2:51" s="12" customFormat="1" ht="12">
      <c r="B207" s="141"/>
      <c r="D207" s="142" t="s">
        <v>137</v>
      </c>
      <c r="E207" s="143" t="s">
        <v>3</v>
      </c>
      <c r="F207" s="144" t="s">
        <v>186</v>
      </c>
      <c r="H207" s="145">
        <v>33.6</v>
      </c>
      <c r="I207" s="146"/>
      <c r="L207" s="141"/>
      <c r="M207" s="147"/>
      <c r="T207" s="148"/>
      <c r="AT207" s="143" t="s">
        <v>137</v>
      </c>
      <c r="AU207" s="143" t="s">
        <v>78</v>
      </c>
      <c r="AV207" s="12" t="s">
        <v>78</v>
      </c>
      <c r="AW207" s="12" t="s">
        <v>31</v>
      </c>
      <c r="AX207" s="12" t="s">
        <v>69</v>
      </c>
      <c r="AY207" s="143" t="s">
        <v>126</v>
      </c>
    </row>
    <row r="208" spans="2:51" s="13" customFormat="1" ht="12">
      <c r="B208" s="149"/>
      <c r="D208" s="142" t="s">
        <v>137</v>
      </c>
      <c r="E208" s="150" t="s">
        <v>3</v>
      </c>
      <c r="F208" s="151" t="s">
        <v>139</v>
      </c>
      <c r="H208" s="152">
        <v>33.6</v>
      </c>
      <c r="I208" s="153"/>
      <c r="L208" s="149"/>
      <c r="M208" s="154"/>
      <c r="T208" s="155"/>
      <c r="AT208" s="150" t="s">
        <v>137</v>
      </c>
      <c r="AU208" s="150" t="s">
        <v>78</v>
      </c>
      <c r="AV208" s="13" t="s">
        <v>140</v>
      </c>
      <c r="AW208" s="13" t="s">
        <v>31</v>
      </c>
      <c r="AX208" s="13" t="s">
        <v>69</v>
      </c>
      <c r="AY208" s="150" t="s">
        <v>126</v>
      </c>
    </row>
    <row r="209" spans="2:51" s="14" customFormat="1" ht="12">
      <c r="B209" s="156"/>
      <c r="D209" s="142" t="s">
        <v>137</v>
      </c>
      <c r="E209" s="157" t="s">
        <v>3</v>
      </c>
      <c r="F209" s="158" t="s">
        <v>141</v>
      </c>
      <c r="H209" s="159">
        <v>33.6</v>
      </c>
      <c r="I209" s="160"/>
      <c r="L209" s="156"/>
      <c r="M209" s="161"/>
      <c r="T209" s="162"/>
      <c r="AT209" s="157" t="s">
        <v>137</v>
      </c>
      <c r="AU209" s="157" t="s">
        <v>78</v>
      </c>
      <c r="AV209" s="14" t="s">
        <v>133</v>
      </c>
      <c r="AW209" s="14" t="s">
        <v>31</v>
      </c>
      <c r="AX209" s="14" t="s">
        <v>74</v>
      </c>
      <c r="AY209" s="157" t="s">
        <v>126</v>
      </c>
    </row>
    <row r="210" spans="2:65" s="1" customFormat="1" ht="16.5" customHeight="1">
      <c r="B210" s="123"/>
      <c r="C210" s="163" t="s">
        <v>273</v>
      </c>
      <c r="D210" s="163" t="s">
        <v>263</v>
      </c>
      <c r="E210" s="164" t="s">
        <v>274</v>
      </c>
      <c r="F210" s="165" t="s">
        <v>275</v>
      </c>
      <c r="G210" s="166" t="s">
        <v>276</v>
      </c>
      <c r="H210" s="167">
        <v>0.672</v>
      </c>
      <c r="I210" s="168"/>
      <c r="J210" s="169">
        <f>ROUND(I210*H210,2)</f>
        <v>0</v>
      </c>
      <c r="K210" s="165" t="s">
        <v>132</v>
      </c>
      <c r="L210" s="170"/>
      <c r="M210" s="171" t="s">
        <v>3</v>
      </c>
      <c r="N210" s="172" t="s">
        <v>40</v>
      </c>
      <c r="P210" s="133">
        <f>O210*H210</f>
        <v>0</v>
      </c>
      <c r="Q210" s="133">
        <v>0.001</v>
      </c>
      <c r="R210" s="133">
        <f>Q210*H210</f>
        <v>0.0006720000000000001</v>
      </c>
      <c r="S210" s="133">
        <v>0</v>
      </c>
      <c r="T210" s="134">
        <f>S210*H210</f>
        <v>0</v>
      </c>
      <c r="AR210" s="135" t="s">
        <v>176</v>
      </c>
      <c r="AT210" s="135" t="s">
        <v>263</v>
      </c>
      <c r="AU210" s="135" t="s">
        <v>78</v>
      </c>
      <c r="AY210" s="17" t="s">
        <v>126</v>
      </c>
      <c r="BE210" s="136">
        <f>IF(N210="základní",J210,0)</f>
        <v>0</v>
      </c>
      <c r="BF210" s="136">
        <f>IF(N210="snížená",J210,0)</f>
        <v>0</v>
      </c>
      <c r="BG210" s="136">
        <f>IF(N210="zákl. přenesená",J210,0)</f>
        <v>0</v>
      </c>
      <c r="BH210" s="136">
        <f>IF(N210="sníž. přenesená",J210,0)</f>
        <v>0</v>
      </c>
      <c r="BI210" s="136">
        <f>IF(N210="nulová",J210,0)</f>
        <v>0</v>
      </c>
      <c r="BJ210" s="17" t="s">
        <v>74</v>
      </c>
      <c r="BK210" s="136">
        <f>ROUND(I210*H210,2)</f>
        <v>0</v>
      </c>
      <c r="BL210" s="17" t="s">
        <v>133</v>
      </c>
      <c r="BM210" s="135" t="s">
        <v>277</v>
      </c>
    </row>
    <row r="211" spans="2:51" s="12" customFormat="1" ht="12">
      <c r="B211" s="141"/>
      <c r="D211" s="142" t="s">
        <v>137</v>
      </c>
      <c r="F211" s="144" t="s">
        <v>278</v>
      </c>
      <c r="H211" s="145">
        <v>0.672</v>
      </c>
      <c r="I211" s="146"/>
      <c r="L211" s="141"/>
      <c r="M211" s="147"/>
      <c r="T211" s="148"/>
      <c r="AT211" s="143" t="s">
        <v>137</v>
      </c>
      <c r="AU211" s="143" t="s">
        <v>78</v>
      </c>
      <c r="AV211" s="12" t="s">
        <v>78</v>
      </c>
      <c r="AW211" s="12" t="s">
        <v>4</v>
      </c>
      <c r="AX211" s="12" t="s">
        <v>74</v>
      </c>
      <c r="AY211" s="143" t="s">
        <v>126</v>
      </c>
    </row>
    <row r="212" spans="2:65" s="1" customFormat="1" ht="16.5" customHeight="1">
      <c r="B212" s="123"/>
      <c r="C212" s="124" t="s">
        <v>279</v>
      </c>
      <c r="D212" s="124" t="s">
        <v>128</v>
      </c>
      <c r="E212" s="125" t="s">
        <v>280</v>
      </c>
      <c r="F212" s="126" t="s">
        <v>281</v>
      </c>
      <c r="G212" s="127" t="s">
        <v>131</v>
      </c>
      <c r="H212" s="128">
        <v>33.6</v>
      </c>
      <c r="I212" s="129"/>
      <c r="J212" s="130">
        <f>ROUND(I212*H212,2)</f>
        <v>0</v>
      </c>
      <c r="K212" s="126" t="s">
        <v>132</v>
      </c>
      <c r="L212" s="32"/>
      <c r="M212" s="131" t="s">
        <v>3</v>
      </c>
      <c r="N212" s="132" t="s">
        <v>40</v>
      </c>
      <c r="P212" s="133">
        <f>O212*H212</f>
        <v>0</v>
      </c>
      <c r="Q212" s="133">
        <v>0</v>
      </c>
      <c r="R212" s="133">
        <f>Q212*H212</f>
        <v>0</v>
      </c>
      <c r="S212" s="133">
        <v>0</v>
      </c>
      <c r="T212" s="134">
        <f>S212*H212</f>
        <v>0</v>
      </c>
      <c r="AR212" s="135" t="s">
        <v>133</v>
      </c>
      <c r="AT212" s="135" t="s">
        <v>128</v>
      </c>
      <c r="AU212" s="135" t="s">
        <v>78</v>
      </c>
      <c r="AY212" s="17" t="s">
        <v>126</v>
      </c>
      <c r="BE212" s="136">
        <f>IF(N212="základní",J212,0)</f>
        <v>0</v>
      </c>
      <c r="BF212" s="136">
        <f>IF(N212="snížená",J212,0)</f>
        <v>0</v>
      </c>
      <c r="BG212" s="136">
        <f>IF(N212="zákl. přenesená",J212,0)</f>
        <v>0</v>
      </c>
      <c r="BH212" s="136">
        <f>IF(N212="sníž. přenesená",J212,0)</f>
        <v>0</v>
      </c>
      <c r="BI212" s="136">
        <f>IF(N212="nulová",J212,0)</f>
        <v>0</v>
      </c>
      <c r="BJ212" s="17" t="s">
        <v>74</v>
      </c>
      <c r="BK212" s="136">
        <f>ROUND(I212*H212,2)</f>
        <v>0</v>
      </c>
      <c r="BL212" s="17" t="s">
        <v>133</v>
      </c>
      <c r="BM212" s="135" t="s">
        <v>282</v>
      </c>
    </row>
    <row r="213" spans="2:47" s="1" customFormat="1" ht="12">
      <c r="B213" s="32"/>
      <c r="D213" s="137" t="s">
        <v>135</v>
      </c>
      <c r="F213" s="138" t="s">
        <v>283</v>
      </c>
      <c r="I213" s="139"/>
      <c r="L213" s="32"/>
      <c r="M213" s="140"/>
      <c r="T213" s="52"/>
      <c r="AT213" s="17" t="s">
        <v>135</v>
      </c>
      <c r="AU213" s="17" t="s">
        <v>78</v>
      </c>
    </row>
    <row r="214" spans="2:51" s="12" customFormat="1" ht="12">
      <c r="B214" s="141"/>
      <c r="D214" s="142" t="s">
        <v>137</v>
      </c>
      <c r="E214" s="143" t="s">
        <v>3</v>
      </c>
      <c r="F214" s="144" t="s">
        <v>186</v>
      </c>
      <c r="H214" s="145">
        <v>33.6</v>
      </c>
      <c r="I214" s="146"/>
      <c r="L214" s="141"/>
      <c r="M214" s="147"/>
      <c r="T214" s="148"/>
      <c r="AT214" s="143" t="s">
        <v>137</v>
      </c>
      <c r="AU214" s="143" t="s">
        <v>78</v>
      </c>
      <c r="AV214" s="12" t="s">
        <v>78</v>
      </c>
      <c r="AW214" s="12" t="s">
        <v>31</v>
      </c>
      <c r="AX214" s="12" t="s">
        <v>69</v>
      </c>
      <c r="AY214" s="143" t="s">
        <v>126</v>
      </c>
    </row>
    <row r="215" spans="2:51" s="13" customFormat="1" ht="12">
      <c r="B215" s="149"/>
      <c r="D215" s="142" t="s">
        <v>137</v>
      </c>
      <c r="E215" s="150" t="s">
        <v>3</v>
      </c>
      <c r="F215" s="151" t="s">
        <v>139</v>
      </c>
      <c r="H215" s="152">
        <v>33.6</v>
      </c>
      <c r="I215" s="153"/>
      <c r="L215" s="149"/>
      <c r="M215" s="154"/>
      <c r="T215" s="155"/>
      <c r="AT215" s="150" t="s">
        <v>137</v>
      </c>
      <c r="AU215" s="150" t="s">
        <v>78</v>
      </c>
      <c r="AV215" s="13" t="s">
        <v>140</v>
      </c>
      <c r="AW215" s="13" t="s">
        <v>31</v>
      </c>
      <c r="AX215" s="13" t="s">
        <v>69</v>
      </c>
      <c r="AY215" s="150" t="s">
        <v>126</v>
      </c>
    </row>
    <row r="216" spans="2:51" s="14" customFormat="1" ht="12">
      <c r="B216" s="156"/>
      <c r="D216" s="142" t="s">
        <v>137</v>
      </c>
      <c r="E216" s="157" t="s">
        <v>3</v>
      </c>
      <c r="F216" s="158" t="s">
        <v>141</v>
      </c>
      <c r="H216" s="159">
        <v>33.6</v>
      </c>
      <c r="I216" s="160"/>
      <c r="L216" s="156"/>
      <c r="M216" s="161"/>
      <c r="T216" s="162"/>
      <c r="AT216" s="157" t="s">
        <v>137</v>
      </c>
      <c r="AU216" s="157" t="s">
        <v>78</v>
      </c>
      <c r="AV216" s="14" t="s">
        <v>133</v>
      </c>
      <c r="AW216" s="14" t="s">
        <v>31</v>
      </c>
      <c r="AX216" s="14" t="s">
        <v>74</v>
      </c>
      <c r="AY216" s="157" t="s">
        <v>126</v>
      </c>
    </row>
    <row r="217" spans="2:65" s="1" customFormat="1" ht="16.5" customHeight="1">
      <c r="B217" s="123"/>
      <c r="C217" s="124" t="s">
        <v>284</v>
      </c>
      <c r="D217" s="124" t="s">
        <v>128</v>
      </c>
      <c r="E217" s="125" t="s">
        <v>285</v>
      </c>
      <c r="F217" s="126" t="s">
        <v>286</v>
      </c>
      <c r="G217" s="127" t="s">
        <v>131</v>
      </c>
      <c r="H217" s="128">
        <v>90</v>
      </c>
      <c r="I217" s="129"/>
      <c r="J217" s="130">
        <f>ROUND(I217*H217,2)</f>
        <v>0</v>
      </c>
      <c r="K217" s="126" t="s">
        <v>132</v>
      </c>
      <c r="L217" s="32"/>
      <c r="M217" s="131" t="s">
        <v>3</v>
      </c>
      <c r="N217" s="132" t="s">
        <v>40</v>
      </c>
      <c r="P217" s="133">
        <f>O217*H217</f>
        <v>0</v>
      </c>
      <c r="Q217" s="133">
        <v>0</v>
      </c>
      <c r="R217" s="133">
        <f>Q217*H217</f>
        <v>0</v>
      </c>
      <c r="S217" s="133">
        <v>0</v>
      </c>
      <c r="T217" s="134">
        <f>S217*H217</f>
        <v>0</v>
      </c>
      <c r="AR217" s="135" t="s">
        <v>133</v>
      </c>
      <c r="AT217" s="135" t="s">
        <v>128</v>
      </c>
      <c r="AU217" s="135" t="s">
        <v>78</v>
      </c>
      <c r="AY217" s="17" t="s">
        <v>126</v>
      </c>
      <c r="BE217" s="136">
        <f>IF(N217="základní",J217,0)</f>
        <v>0</v>
      </c>
      <c r="BF217" s="136">
        <f>IF(N217="snížená",J217,0)</f>
        <v>0</v>
      </c>
      <c r="BG217" s="136">
        <f>IF(N217="zákl. přenesená",J217,0)</f>
        <v>0</v>
      </c>
      <c r="BH217" s="136">
        <f>IF(N217="sníž. přenesená",J217,0)</f>
        <v>0</v>
      </c>
      <c r="BI217" s="136">
        <f>IF(N217="nulová",J217,0)</f>
        <v>0</v>
      </c>
      <c r="BJ217" s="17" t="s">
        <v>74</v>
      </c>
      <c r="BK217" s="136">
        <f>ROUND(I217*H217,2)</f>
        <v>0</v>
      </c>
      <c r="BL217" s="17" t="s">
        <v>133</v>
      </c>
      <c r="BM217" s="135" t="s">
        <v>287</v>
      </c>
    </row>
    <row r="218" spans="2:47" s="1" customFormat="1" ht="12">
      <c r="B218" s="32"/>
      <c r="D218" s="137" t="s">
        <v>135</v>
      </c>
      <c r="F218" s="138" t="s">
        <v>288</v>
      </c>
      <c r="I218" s="139"/>
      <c r="L218" s="32"/>
      <c r="M218" s="140"/>
      <c r="T218" s="52"/>
      <c r="AT218" s="17" t="s">
        <v>135</v>
      </c>
      <c r="AU218" s="17" t="s">
        <v>78</v>
      </c>
    </row>
    <row r="219" spans="2:51" s="12" customFormat="1" ht="12">
      <c r="B219" s="141"/>
      <c r="D219" s="142" t="s">
        <v>137</v>
      </c>
      <c r="E219" s="143" t="s">
        <v>3</v>
      </c>
      <c r="F219" s="144" t="s">
        <v>138</v>
      </c>
      <c r="H219" s="145">
        <v>5</v>
      </c>
      <c r="I219" s="146"/>
      <c r="L219" s="141"/>
      <c r="M219" s="147"/>
      <c r="T219" s="148"/>
      <c r="AT219" s="143" t="s">
        <v>137</v>
      </c>
      <c r="AU219" s="143" t="s">
        <v>78</v>
      </c>
      <c r="AV219" s="12" t="s">
        <v>78</v>
      </c>
      <c r="AW219" s="12" t="s">
        <v>31</v>
      </c>
      <c r="AX219" s="12" t="s">
        <v>69</v>
      </c>
      <c r="AY219" s="143" t="s">
        <v>126</v>
      </c>
    </row>
    <row r="220" spans="2:51" s="12" customFormat="1" ht="12">
      <c r="B220" s="141"/>
      <c r="D220" s="142" t="s">
        <v>137</v>
      </c>
      <c r="E220" s="143" t="s">
        <v>3</v>
      </c>
      <c r="F220" s="144" t="s">
        <v>146</v>
      </c>
      <c r="H220" s="145">
        <v>5</v>
      </c>
      <c r="I220" s="146"/>
      <c r="L220" s="141"/>
      <c r="M220" s="147"/>
      <c r="T220" s="148"/>
      <c r="AT220" s="143" t="s">
        <v>137</v>
      </c>
      <c r="AU220" s="143" t="s">
        <v>78</v>
      </c>
      <c r="AV220" s="12" t="s">
        <v>78</v>
      </c>
      <c r="AW220" s="12" t="s">
        <v>31</v>
      </c>
      <c r="AX220" s="12" t="s">
        <v>69</v>
      </c>
      <c r="AY220" s="143" t="s">
        <v>126</v>
      </c>
    </row>
    <row r="221" spans="2:51" s="12" customFormat="1" ht="12">
      <c r="B221" s="141"/>
      <c r="D221" s="142" t="s">
        <v>137</v>
      </c>
      <c r="E221" s="143" t="s">
        <v>3</v>
      </c>
      <c r="F221" s="144" t="s">
        <v>163</v>
      </c>
      <c r="H221" s="145">
        <v>80</v>
      </c>
      <c r="I221" s="146"/>
      <c r="L221" s="141"/>
      <c r="M221" s="147"/>
      <c r="T221" s="148"/>
      <c r="AT221" s="143" t="s">
        <v>137</v>
      </c>
      <c r="AU221" s="143" t="s">
        <v>78</v>
      </c>
      <c r="AV221" s="12" t="s">
        <v>78</v>
      </c>
      <c r="AW221" s="12" t="s">
        <v>31</v>
      </c>
      <c r="AX221" s="12" t="s">
        <v>69</v>
      </c>
      <c r="AY221" s="143" t="s">
        <v>126</v>
      </c>
    </row>
    <row r="222" spans="2:51" s="13" customFormat="1" ht="12">
      <c r="B222" s="149"/>
      <c r="D222" s="142" t="s">
        <v>137</v>
      </c>
      <c r="E222" s="150" t="s">
        <v>3</v>
      </c>
      <c r="F222" s="151" t="s">
        <v>139</v>
      </c>
      <c r="H222" s="152">
        <v>90</v>
      </c>
      <c r="I222" s="153"/>
      <c r="L222" s="149"/>
      <c r="M222" s="154"/>
      <c r="T222" s="155"/>
      <c r="AT222" s="150" t="s">
        <v>137</v>
      </c>
      <c r="AU222" s="150" t="s">
        <v>78</v>
      </c>
      <c r="AV222" s="13" t="s">
        <v>140</v>
      </c>
      <c r="AW222" s="13" t="s">
        <v>31</v>
      </c>
      <c r="AX222" s="13" t="s">
        <v>69</v>
      </c>
      <c r="AY222" s="150" t="s">
        <v>126</v>
      </c>
    </row>
    <row r="223" spans="2:51" s="14" customFormat="1" ht="12">
      <c r="B223" s="156"/>
      <c r="D223" s="142" t="s">
        <v>137</v>
      </c>
      <c r="E223" s="157" t="s">
        <v>3</v>
      </c>
      <c r="F223" s="158" t="s">
        <v>141</v>
      </c>
      <c r="H223" s="159">
        <v>90</v>
      </c>
      <c r="I223" s="160"/>
      <c r="L223" s="156"/>
      <c r="M223" s="161"/>
      <c r="T223" s="162"/>
      <c r="AT223" s="157" t="s">
        <v>137</v>
      </c>
      <c r="AU223" s="157" t="s">
        <v>78</v>
      </c>
      <c r="AV223" s="14" t="s">
        <v>133</v>
      </c>
      <c r="AW223" s="14" t="s">
        <v>31</v>
      </c>
      <c r="AX223" s="14" t="s">
        <v>74</v>
      </c>
      <c r="AY223" s="157" t="s">
        <v>126</v>
      </c>
    </row>
    <row r="224" spans="2:65" s="1" customFormat="1" ht="16.5" customHeight="1">
      <c r="B224" s="123"/>
      <c r="C224" s="124" t="s">
        <v>289</v>
      </c>
      <c r="D224" s="124" t="s">
        <v>128</v>
      </c>
      <c r="E224" s="125" t="s">
        <v>290</v>
      </c>
      <c r="F224" s="126" t="s">
        <v>291</v>
      </c>
      <c r="G224" s="127" t="s">
        <v>131</v>
      </c>
      <c r="H224" s="128">
        <v>33.6</v>
      </c>
      <c r="I224" s="129"/>
      <c r="J224" s="130">
        <f>ROUND(I224*H224,2)</f>
        <v>0</v>
      </c>
      <c r="K224" s="126" t="s">
        <v>132</v>
      </c>
      <c r="L224" s="32"/>
      <c r="M224" s="131" t="s">
        <v>3</v>
      </c>
      <c r="N224" s="132" t="s">
        <v>40</v>
      </c>
      <c r="P224" s="133">
        <f>O224*H224</f>
        <v>0</v>
      </c>
      <c r="Q224" s="133">
        <v>0</v>
      </c>
      <c r="R224" s="133">
        <f>Q224*H224</f>
        <v>0</v>
      </c>
      <c r="S224" s="133">
        <v>0</v>
      </c>
      <c r="T224" s="134">
        <f>S224*H224</f>
        <v>0</v>
      </c>
      <c r="AR224" s="135" t="s">
        <v>133</v>
      </c>
      <c r="AT224" s="135" t="s">
        <v>128</v>
      </c>
      <c r="AU224" s="135" t="s">
        <v>78</v>
      </c>
      <c r="AY224" s="17" t="s">
        <v>126</v>
      </c>
      <c r="BE224" s="136">
        <f>IF(N224="základní",J224,0)</f>
        <v>0</v>
      </c>
      <c r="BF224" s="136">
        <f>IF(N224="snížená",J224,0)</f>
        <v>0</v>
      </c>
      <c r="BG224" s="136">
        <f>IF(N224="zákl. přenesená",J224,0)</f>
        <v>0</v>
      </c>
      <c r="BH224" s="136">
        <f>IF(N224="sníž. přenesená",J224,0)</f>
        <v>0</v>
      </c>
      <c r="BI224" s="136">
        <f>IF(N224="nulová",J224,0)</f>
        <v>0</v>
      </c>
      <c r="BJ224" s="17" t="s">
        <v>74</v>
      </c>
      <c r="BK224" s="136">
        <f>ROUND(I224*H224,2)</f>
        <v>0</v>
      </c>
      <c r="BL224" s="17" t="s">
        <v>133</v>
      </c>
      <c r="BM224" s="135" t="s">
        <v>292</v>
      </c>
    </row>
    <row r="225" spans="2:47" s="1" customFormat="1" ht="12">
      <c r="B225" s="32"/>
      <c r="D225" s="137" t="s">
        <v>135</v>
      </c>
      <c r="F225" s="138" t="s">
        <v>293</v>
      </c>
      <c r="I225" s="139"/>
      <c r="L225" s="32"/>
      <c r="M225" s="140"/>
      <c r="T225" s="52"/>
      <c r="AT225" s="17" t="s">
        <v>135</v>
      </c>
      <c r="AU225" s="17" t="s">
        <v>78</v>
      </c>
    </row>
    <row r="226" spans="2:51" s="12" customFormat="1" ht="12">
      <c r="B226" s="141"/>
      <c r="D226" s="142" t="s">
        <v>137</v>
      </c>
      <c r="E226" s="143" t="s">
        <v>3</v>
      </c>
      <c r="F226" s="144" t="s">
        <v>186</v>
      </c>
      <c r="H226" s="145">
        <v>33.6</v>
      </c>
      <c r="I226" s="146"/>
      <c r="L226" s="141"/>
      <c r="M226" s="147"/>
      <c r="T226" s="148"/>
      <c r="AT226" s="143" t="s">
        <v>137</v>
      </c>
      <c r="AU226" s="143" t="s">
        <v>78</v>
      </c>
      <c r="AV226" s="12" t="s">
        <v>78</v>
      </c>
      <c r="AW226" s="12" t="s">
        <v>31</v>
      </c>
      <c r="AX226" s="12" t="s">
        <v>69</v>
      </c>
      <c r="AY226" s="143" t="s">
        <v>126</v>
      </c>
    </row>
    <row r="227" spans="2:51" s="13" customFormat="1" ht="12">
      <c r="B227" s="149"/>
      <c r="D227" s="142" t="s">
        <v>137</v>
      </c>
      <c r="E227" s="150" t="s">
        <v>3</v>
      </c>
      <c r="F227" s="151" t="s">
        <v>139</v>
      </c>
      <c r="H227" s="152">
        <v>33.6</v>
      </c>
      <c r="I227" s="153"/>
      <c r="L227" s="149"/>
      <c r="M227" s="154"/>
      <c r="T227" s="155"/>
      <c r="AT227" s="150" t="s">
        <v>137</v>
      </c>
      <c r="AU227" s="150" t="s">
        <v>78</v>
      </c>
      <c r="AV227" s="13" t="s">
        <v>140</v>
      </c>
      <c r="AW227" s="13" t="s">
        <v>31</v>
      </c>
      <c r="AX227" s="13" t="s">
        <v>69</v>
      </c>
      <c r="AY227" s="150" t="s">
        <v>126</v>
      </c>
    </row>
    <row r="228" spans="2:51" s="14" customFormat="1" ht="12">
      <c r="B228" s="156"/>
      <c r="D228" s="142" t="s">
        <v>137</v>
      </c>
      <c r="E228" s="157" t="s">
        <v>3</v>
      </c>
      <c r="F228" s="158" t="s">
        <v>141</v>
      </c>
      <c r="H228" s="159">
        <v>33.6</v>
      </c>
      <c r="I228" s="160"/>
      <c r="L228" s="156"/>
      <c r="M228" s="161"/>
      <c r="T228" s="162"/>
      <c r="AT228" s="157" t="s">
        <v>137</v>
      </c>
      <c r="AU228" s="157" t="s">
        <v>78</v>
      </c>
      <c r="AV228" s="14" t="s">
        <v>133</v>
      </c>
      <c r="AW228" s="14" t="s">
        <v>31</v>
      </c>
      <c r="AX228" s="14" t="s">
        <v>74</v>
      </c>
      <c r="AY228" s="157" t="s">
        <v>126</v>
      </c>
    </row>
    <row r="229" spans="2:65" s="1" customFormat="1" ht="16.5" customHeight="1">
      <c r="B229" s="123"/>
      <c r="C229" s="124" t="s">
        <v>294</v>
      </c>
      <c r="D229" s="124" t="s">
        <v>128</v>
      </c>
      <c r="E229" s="125" t="s">
        <v>295</v>
      </c>
      <c r="F229" s="126" t="s">
        <v>296</v>
      </c>
      <c r="G229" s="127" t="s">
        <v>297</v>
      </c>
      <c r="H229" s="128">
        <v>3</v>
      </c>
      <c r="I229" s="129"/>
      <c r="J229" s="130">
        <f>ROUND(I229*H229,2)</f>
        <v>0</v>
      </c>
      <c r="K229" s="126" t="s">
        <v>3</v>
      </c>
      <c r="L229" s="32"/>
      <c r="M229" s="131" t="s">
        <v>3</v>
      </c>
      <c r="N229" s="132" t="s">
        <v>40</v>
      </c>
      <c r="P229" s="133">
        <f>O229*H229</f>
        <v>0</v>
      </c>
      <c r="Q229" s="133">
        <v>0</v>
      </c>
      <c r="R229" s="133">
        <f>Q229*H229</f>
        <v>0</v>
      </c>
      <c r="S229" s="133">
        <v>0</v>
      </c>
      <c r="T229" s="134">
        <f>S229*H229</f>
        <v>0</v>
      </c>
      <c r="AR229" s="135" t="s">
        <v>133</v>
      </c>
      <c r="AT229" s="135" t="s">
        <v>128</v>
      </c>
      <c r="AU229" s="135" t="s">
        <v>78</v>
      </c>
      <c r="AY229" s="17" t="s">
        <v>126</v>
      </c>
      <c r="BE229" s="136">
        <f>IF(N229="základní",J229,0)</f>
        <v>0</v>
      </c>
      <c r="BF229" s="136">
        <f>IF(N229="snížená",J229,0)</f>
        <v>0</v>
      </c>
      <c r="BG229" s="136">
        <f>IF(N229="zákl. přenesená",J229,0)</f>
        <v>0</v>
      </c>
      <c r="BH229" s="136">
        <f>IF(N229="sníž. přenesená",J229,0)</f>
        <v>0</v>
      </c>
      <c r="BI229" s="136">
        <f>IF(N229="nulová",J229,0)</f>
        <v>0</v>
      </c>
      <c r="BJ229" s="17" t="s">
        <v>74</v>
      </c>
      <c r="BK229" s="136">
        <f>ROUND(I229*H229,2)</f>
        <v>0</v>
      </c>
      <c r="BL229" s="17" t="s">
        <v>133</v>
      </c>
      <c r="BM229" s="135" t="s">
        <v>298</v>
      </c>
    </row>
    <row r="230" spans="2:63" s="11" customFormat="1" ht="22.9" customHeight="1">
      <c r="B230" s="111"/>
      <c r="D230" s="112" t="s">
        <v>68</v>
      </c>
      <c r="E230" s="121" t="s">
        <v>140</v>
      </c>
      <c r="F230" s="121" t="s">
        <v>299</v>
      </c>
      <c r="I230" s="114"/>
      <c r="J230" s="122">
        <f>BK230</f>
        <v>0</v>
      </c>
      <c r="L230" s="111"/>
      <c r="M230" s="116"/>
      <c r="P230" s="117">
        <f>SUM(P231:P235)</f>
        <v>0</v>
      </c>
      <c r="R230" s="117">
        <f>SUM(R231:R235)</f>
        <v>1.250935</v>
      </c>
      <c r="T230" s="118">
        <f>SUM(T231:T235)</f>
        <v>0</v>
      </c>
      <c r="AR230" s="112" t="s">
        <v>74</v>
      </c>
      <c r="AT230" s="119" t="s">
        <v>68</v>
      </c>
      <c r="AU230" s="119" t="s">
        <v>74</v>
      </c>
      <c r="AY230" s="112" t="s">
        <v>126</v>
      </c>
      <c r="BK230" s="120">
        <f>SUM(BK231:BK235)</f>
        <v>0</v>
      </c>
    </row>
    <row r="231" spans="2:65" s="1" customFormat="1" ht="16.5" customHeight="1">
      <c r="B231" s="123"/>
      <c r="C231" s="124" t="s">
        <v>300</v>
      </c>
      <c r="D231" s="124" t="s">
        <v>128</v>
      </c>
      <c r="E231" s="125" t="s">
        <v>301</v>
      </c>
      <c r="F231" s="126" t="s">
        <v>302</v>
      </c>
      <c r="G231" s="127" t="s">
        <v>190</v>
      </c>
      <c r="H231" s="128">
        <v>0.5</v>
      </c>
      <c r="I231" s="129"/>
      <c r="J231" s="130">
        <f>ROUND(I231*H231,2)</f>
        <v>0</v>
      </c>
      <c r="K231" s="126" t="s">
        <v>132</v>
      </c>
      <c r="L231" s="32"/>
      <c r="M231" s="131" t="s">
        <v>3</v>
      </c>
      <c r="N231" s="132" t="s">
        <v>40</v>
      </c>
      <c r="P231" s="133">
        <f>O231*H231</f>
        <v>0</v>
      </c>
      <c r="Q231" s="133">
        <v>2.50187</v>
      </c>
      <c r="R231" s="133">
        <f>Q231*H231</f>
        <v>1.250935</v>
      </c>
      <c r="S231" s="133">
        <v>0</v>
      </c>
      <c r="T231" s="134">
        <f>S231*H231</f>
        <v>0</v>
      </c>
      <c r="AR231" s="135" t="s">
        <v>133</v>
      </c>
      <c r="AT231" s="135" t="s">
        <v>128</v>
      </c>
      <c r="AU231" s="135" t="s">
        <v>78</v>
      </c>
      <c r="AY231" s="17" t="s">
        <v>126</v>
      </c>
      <c r="BE231" s="136">
        <f>IF(N231="základní",J231,0)</f>
        <v>0</v>
      </c>
      <c r="BF231" s="136">
        <f>IF(N231="snížená",J231,0)</f>
        <v>0</v>
      </c>
      <c r="BG231" s="136">
        <f>IF(N231="zákl. přenesená",J231,0)</f>
        <v>0</v>
      </c>
      <c r="BH231" s="136">
        <f>IF(N231="sníž. přenesená",J231,0)</f>
        <v>0</v>
      </c>
      <c r="BI231" s="136">
        <f>IF(N231="nulová",J231,0)</f>
        <v>0</v>
      </c>
      <c r="BJ231" s="17" t="s">
        <v>74</v>
      </c>
      <c r="BK231" s="136">
        <f>ROUND(I231*H231,2)</f>
        <v>0</v>
      </c>
      <c r="BL231" s="17" t="s">
        <v>133</v>
      </c>
      <c r="BM231" s="135" t="s">
        <v>303</v>
      </c>
    </row>
    <row r="232" spans="2:47" s="1" customFormat="1" ht="12">
      <c r="B232" s="32"/>
      <c r="D232" s="137" t="s">
        <v>135</v>
      </c>
      <c r="F232" s="138" t="s">
        <v>304</v>
      </c>
      <c r="I232" s="139"/>
      <c r="L232" s="32"/>
      <c r="M232" s="140"/>
      <c r="T232" s="52"/>
      <c r="AT232" s="17" t="s">
        <v>135</v>
      </c>
      <c r="AU232" s="17" t="s">
        <v>78</v>
      </c>
    </row>
    <row r="233" spans="2:51" s="12" customFormat="1" ht="12">
      <c r="B233" s="141"/>
      <c r="D233" s="142" t="s">
        <v>137</v>
      </c>
      <c r="E233" s="143" t="s">
        <v>3</v>
      </c>
      <c r="F233" s="144" t="s">
        <v>305</v>
      </c>
      <c r="H233" s="145">
        <v>0.5</v>
      </c>
      <c r="I233" s="146"/>
      <c r="L233" s="141"/>
      <c r="M233" s="147"/>
      <c r="T233" s="148"/>
      <c r="AT233" s="143" t="s">
        <v>137</v>
      </c>
      <c r="AU233" s="143" t="s">
        <v>78</v>
      </c>
      <c r="AV233" s="12" t="s">
        <v>78</v>
      </c>
      <c r="AW233" s="12" t="s">
        <v>31</v>
      </c>
      <c r="AX233" s="12" t="s">
        <v>69</v>
      </c>
      <c r="AY233" s="143" t="s">
        <v>126</v>
      </c>
    </row>
    <row r="234" spans="2:51" s="13" customFormat="1" ht="12">
      <c r="B234" s="149"/>
      <c r="D234" s="142" t="s">
        <v>137</v>
      </c>
      <c r="E234" s="150" t="s">
        <v>3</v>
      </c>
      <c r="F234" s="151" t="s">
        <v>139</v>
      </c>
      <c r="H234" s="152">
        <v>0.5</v>
      </c>
      <c r="I234" s="153"/>
      <c r="L234" s="149"/>
      <c r="M234" s="154"/>
      <c r="T234" s="155"/>
      <c r="AT234" s="150" t="s">
        <v>137</v>
      </c>
      <c r="AU234" s="150" t="s">
        <v>78</v>
      </c>
      <c r="AV234" s="13" t="s">
        <v>140</v>
      </c>
      <c r="AW234" s="13" t="s">
        <v>31</v>
      </c>
      <c r="AX234" s="13" t="s">
        <v>69</v>
      </c>
      <c r="AY234" s="150" t="s">
        <v>126</v>
      </c>
    </row>
    <row r="235" spans="2:51" s="14" customFormat="1" ht="12">
      <c r="B235" s="156"/>
      <c r="D235" s="142" t="s">
        <v>137</v>
      </c>
      <c r="E235" s="157" t="s">
        <v>3</v>
      </c>
      <c r="F235" s="158" t="s">
        <v>141</v>
      </c>
      <c r="H235" s="159">
        <v>0.5</v>
      </c>
      <c r="I235" s="160"/>
      <c r="L235" s="156"/>
      <c r="M235" s="161"/>
      <c r="T235" s="162"/>
      <c r="AT235" s="157" t="s">
        <v>137</v>
      </c>
      <c r="AU235" s="157" t="s">
        <v>78</v>
      </c>
      <c r="AV235" s="14" t="s">
        <v>133</v>
      </c>
      <c r="AW235" s="14" t="s">
        <v>31</v>
      </c>
      <c r="AX235" s="14" t="s">
        <v>74</v>
      </c>
      <c r="AY235" s="157" t="s">
        <v>126</v>
      </c>
    </row>
    <row r="236" spans="2:63" s="11" customFormat="1" ht="22.9" customHeight="1">
      <c r="B236" s="111"/>
      <c r="D236" s="112" t="s">
        <v>68</v>
      </c>
      <c r="E236" s="121" t="s">
        <v>133</v>
      </c>
      <c r="F236" s="121" t="s">
        <v>306</v>
      </c>
      <c r="I236" s="114"/>
      <c r="J236" s="122">
        <f>BK236</f>
        <v>0</v>
      </c>
      <c r="L236" s="111"/>
      <c r="M236" s="116"/>
      <c r="P236" s="117">
        <f>SUM(P237:P244)</f>
        <v>0</v>
      </c>
      <c r="R236" s="117">
        <f>SUM(R237:R244)</f>
        <v>0</v>
      </c>
      <c r="T236" s="118">
        <f>SUM(T237:T244)</f>
        <v>0</v>
      </c>
      <c r="AR236" s="112" t="s">
        <v>74</v>
      </c>
      <c r="AT236" s="119" t="s">
        <v>68</v>
      </c>
      <c r="AU236" s="119" t="s">
        <v>74</v>
      </c>
      <c r="AY236" s="112" t="s">
        <v>126</v>
      </c>
      <c r="BK236" s="120">
        <f>SUM(BK237:BK244)</f>
        <v>0</v>
      </c>
    </row>
    <row r="237" spans="2:65" s="1" customFormat="1" ht="16.5" customHeight="1">
      <c r="B237" s="123"/>
      <c r="C237" s="124" t="s">
        <v>307</v>
      </c>
      <c r="D237" s="124" t="s">
        <v>128</v>
      </c>
      <c r="E237" s="125" t="s">
        <v>308</v>
      </c>
      <c r="F237" s="126" t="s">
        <v>309</v>
      </c>
      <c r="G237" s="127" t="s">
        <v>190</v>
      </c>
      <c r="H237" s="128">
        <v>9.504</v>
      </c>
      <c r="I237" s="129"/>
      <c r="J237" s="130">
        <f>ROUND(I237*H237,2)</f>
        <v>0</v>
      </c>
      <c r="K237" s="126" t="s">
        <v>132</v>
      </c>
      <c r="L237" s="32"/>
      <c r="M237" s="131" t="s">
        <v>3</v>
      </c>
      <c r="N237" s="132" t="s">
        <v>40</v>
      </c>
      <c r="P237" s="133">
        <f>O237*H237</f>
        <v>0</v>
      </c>
      <c r="Q237" s="133">
        <v>0</v>
      </c>
      <c r="R237" s="133">
        <f>Q237*H237</f>
        <v>0</v>
      </c>
      <c r="S237" s="133">
        <v>0</v>
      </c>
      <c r="T237" s="134">
        <f>S237*H237</f>
        <v>0</v>
      </c>
      <c r="AR237" s="135" t="s">
        <v>133</v>
      </c>
      <c r="AT237" s="135" t="s">
        <v>128</v>
      </c>
      <c r="AU237" s="135" t="s">
        <v>78</v>
      </c>
      <c r="AY237" s="17" t="s">
        <v>126</v>
      </c>
      <c r="BE237" s="136">
        <f>IF(N237="základní",J237,0)</f>
        <v>0</v>
      </c>
      <c r="BF237" s="136">
        <f>IF(N237="snížená",J237,0)</f>
        <v>0</v>
      </c>
      <c r="BG237" s="136">
        <f>IF(N237="zákl. přenesená",J237,0)</f>
        <v>0</v>
      </c>
      <c r="BH237" s="136">
        <f>IF(N237="sníž. přenesená",J237,0)</f>
        <v>0</v>
      </c>
      <c r="BI237" s="136">
        <f>IF(N237="nulová",J237,0)</f>
        <v>0</v>
      </c>
      <c r="BJ237" s="17" t="s">
        <v>74</v>
      </c>
      <c r="BK237" s="136">
        <f>ROUND(I237*H237,2)</f>
        <v>0</v>
      </c>
      <c r="BL237" s="17" t="s">
        <v>133</v>
      </c>
      <c r="BM237" s="135" t="s">
        <v>310</v>
      </c>
    </row>
    <row r="238" spans="2:47" s="1" customFormat="1" ht="12">
      <c r="B238" s="32"/>
      <c r="D238" s="137" t="s">
        <v>135</v>
      </c>
      <c r="F238" s="138" t="s">
        <v>311</v>
      </c>
      <c r="I238" s="139"/>
      <c r="L238" s="32"/>
      <c r="M238" s="140"/>
      <c r="T238" s="52"/>
      <c r="AT238" s="17" t="s">
        <v>135</v>
      </c>
      <c r="AU238" s="17" t="s">
        <v>78</v>
      </c>
    </row>
    <row r="239" spans="2:51" s="12" customFormat="1" ht="12">
      <c r="B239" s="141"/>
      <c r="D239" s="142" t="s">
        <v>137</v>
      </c>
      <c r="E239" s="143" t="s">
        <v>3</v>
      </c>
      <c r="F239" s="144" t="s">
        <v>312</v>
      </c>
      <c r="H239" s="145">
        <v>0.36</v>
      </c>
      <c r="I239" s="146"/>
      <c r="L239" s="141"/>
      <c r="M239" s="147"/>
      <c r="T239" s="148"/>
      <c r="AT239" s="143" t="s">
        <v>137</v>
      </c>
      <c r="AU239" s="143" t="s">
        <v>78</v>
      </c>
      <c r="AV239" s="12" t="s">
        <v>78</v>
      </c>
      <c r="AW239" s="12" t="s">
        <v>31</v>
      </c>
      <c r="AX239" s="12" t="s">
        <v>69</v>
      </c>
      <c r="AY239" s="143" t="s">
        <v>126</v>
      </c>
    </row>
    <row r="240" spans="2:51" s="12" customFormat="1" ht="12">
      <c r="B240" s="141"/>
      <c r="D240" s="142" t="s">
        <v>137</v>
      </c>
      <c r="E240" s="143" t="s">
        <v>3</v>
      </c>
      <c r="F240" s="144" t="s">
        <v>313</v>
      </c>
      <c r="H240" s="145">
        <v>0.36</v>
      </c>
      <c r="I240" s="146"/>
      <c r="L240" s="141"/>
      <c r="M240" s="147"/>
      <c r="T240" s="148"/>
      <c r="AT240" s="143" t="s">
        <v>137</v>
      </c>
      <c r="AU240" s="143" t="s">
        <v>78</v>
      </c>
      <c r="AV240" s="12" t="s">
        <v>78</v>
      </c>
      <c r="AW240" s="12" t="s">
        <v>31</v>
      </c>
      <c r="AX240" s="12" t="s">
        <v>69</v>
      </c>
      <c r="AY240" s="143" t="s">
        <v>126</v>
      </c>
    </row>
    <row r="241" spans="2:51" s="12" customFormat="1" ht="12">
      <c r="B241" s="141"/>
      <c r="D241" s="142" t="s">
        <v>137</v>
      </c>
      <c r="E241" s="143" t="s">
        <v>3</v>
      </c>
      <c r="F241" s="144" t="s">
        <v>314</v>
      </c>
      <c r="H241" s="145">
        <v>5.76</v>
      </c>
      <c r="I241" s="146"/>
      <c r="L241" s="141"/>
      <c r="M241" s="147"/>
      <c r="T241" s="148"/>
      <c r="AT241" s="143" t="s">
        <v>137</v>
      </c>
      <c r="AU241" s="143" t="s">
        <v>78</v>
      </c>
      <c r="AV241" s="12" t="s">
        <v>78</v>
      </c>
      <c r="AW241" s="12" t="s">
        <v>31</v>
      </c>
      <c r="AX241" s="12" t="s">
        <v>69</v>
      </c>
      <c r="AY241" s="143" t="s">
        <v>126</v>
      </c>
    </row>
    <row r="242" spans="2:51" s="12" customFormat="1" ht="12">
      <c r="B242" s="141"/>
      <c r="D242" s="142" t="s">
        <v>137</v>
      </c>
      <c r="E242" s="143" t="s">
        <v>3</v>
      </c>
      <c r="F242" s="144" t="s">
        <v>315</v>
      </c>
      <c r="H242" s="145">
        <v>3.024</v>
      </c>
      <c r="I242" s="146"/>
      <c r="L242" s="141"/>
      <c r="M242" s="147"/>
      <c r="T242" s="148"/>
      <c r="AT242" s="143" t="s">
        <v>137</v>
      </c>
      <c r="AU242" s="143" t="s">
        <v>78</v>
      </c>
      <c r="AV242" s="12" t="s">
        <v>78</v>
      </c>
      <c r="AW242" s="12" t="s">
        <v>31</v>
      </c>
      <c r="AX242" s="12" t="s">
        <v>69</v>
      </c>
      <c r="AY242" s="143" t="s">
        <v>126</v>
      </c>
    </row>
    <row r="243" spans="2:51" s="13" customFormat="1" ht="12">
      <c r="B243" s="149"/>
      <c r="D243" s="142" t="s">
        <v>137</v>
      </c>
      <c r="E243" s="150" t="s">
        <v>3</v>
      </c>
      <c r="F243" s="151" t="s">
        <v>139</v>
      </c>
      <c r="H243" s="152">
        <v>9.504</v>
      </c>
      <c r="I243" s="153"/>
      <c r="L243" s="149"/>
      <c r="M243" s="154"/>
      <c r="T243" s="155"/>
      <c r="AT243" s="150" t="s">
        <v>137</v>
      </c>
      <c r="AU243" s="150" t="s">
        <v>78</v>
      </c>
      <c r="AV243" s="13" t="s">
        <v>140</v>
      </c>
      <c r="AW243" s="13" t="s">
        <v>31</v>
      </c>
      <c r="AX243" s="13" t="s">
        <v>69</v>
      </c>
      <c r="AY243" s="150" t="s">
        <v>126</v>
      </c>
    </row>
    <row r="244" spans="2:51" s="14" customFormat="1" ht="12">
      <c r="B244" s="156"/>
      <c r="D244" s="142" t="s">
        <v>137</v>
      </c>
      <c r="E244" s="157" t="s">
        <v>3</v>
      </c>
      <c r="F244" s="158" t="s">
        <v>141</v>
      </c>
      <c r="H244" s="159">
        <v>9.504</v>
      </c>
      <c r="I244" s="160"/>
      <c r="L244" s="156"/>
      <c r="M244" s="161"/>
      <c r="T244" s="162"/>
      <c r="AT244" s="157" t="s">
        <v>137</v>
      </c>
      <c r="AU244" s="157" t="s">
        <v>78</v>
      </c>
      <c r="AV244" s="14" t="s">
        <v>133</v>
      </c>
      <c r="AW244" s="14" t="s">
        <v>31</v>
      </c>
      <c r="AX244" s="14" t="s">
        <v>74</v>
      </c>
      <c r="AY244" s="157" t="s">
        <v>126</v>
      </c>
    </row>
    <row r="245" spans="2:63" s="11" customFormat="1" ht="22.9" customHeight="1">
      <c r="B245" s="111"/>
      <c r="D245" s="112" t="s">
        <v>68</v>
      </c>
      <c r="E245" s="121" t="s">
        <v>158</v>
      </c>
      <c r="F245" s="121" t="s">
        <v>316</v>
      </c>
      <c r="I245" s="114"/>
      <c r="J245" s="122">
        <f>BK245</f>
        <v>0</v>
      </c>
      <c r="L245" s="111"/>
      <c r="M245" s="116"/>
      <c r="P245" s="117">
        <f>SUM(P246:P312)</f>
        <v>0</v>
      </c>
      <c r="R245" s="117">
        <f>SUM(R246:R312)</f>
        <v>1.9487100000000002</v>
      </c>
      <c r="T245" s="118">
        <f>SUM(T246:T312)</f>
        <v>0</v>
      </c>
      <c r="AR245" s="112" t="s">
        <v>74</v>
      </c>
      <c r="AT245" s="119" t="s">
        <v>68</v>
      </c>
      <c r="AU245" s="119" t="s">
        <v>74</v>
      </c>
      <c r="AY245" s="112" t="s">
        <v>126</v>
      </c>
      <c r="BK245" s="120">
        <f>SUM(BK246:BK312)</f>
        <v>0</v>
      </c>
    </row>
    <row r="246" spans="2:65" s="1" customFormat="1" ht="16.5" customHeight="1">
      <c r="B246" s="123"/>
      <c r="C246" s="124" t="s">
        <v>317</v>
      </c>
      <c r="D246" s="124" t="s">
        <v>128</v>
      </c>
      <c r="E246" s="125" t="s">
        <v>318</v>
      </c>
      <c r="F246" s="126" t="s">
        <v>319</v>
      </c>
      <c r="G246" s="127" t="s">
        <v>131</v>
      </c>
      <c r="H246" s="128">
        <v>149.6</v>
      </c>
      <c r="I246" s="129"/>
      <c r="J246" s="130">
        <f>ROUND(I246*H246,2)</f>
        <v>0</v>
      </c>
      <c r="K246" s="126" t="s">
        <v>132</v>
      </c>
      <c r="L246" s="32"/>
      <c r="M246" s="131" t="s">
        <v>3</v>
      </c>
      <c r="N246" s="132" t="s">
        <v>40</v>
      </c>
      <c r="P246" s="133">
        <f>O246*H246</f>
        <v>0</v>
      </c>
      <c r="Q246" s="133">
        <v>0</v>
      </c>
      <c r="R246" s="133">
        <f>Q246*H246</f>
        <v>0</v>
      </c>
      <c r="S246" s="133">
        <v>0</v>
      </c>
      <c r="T246" s="134">
        <f>S246*H246</f>
        <v>0</v>
      </c>
      <c r="AR246" s="135" t="s">
        <v>133</v>
      </c>
      <c r="AT246" s="135" t="s">
        <v>128</v>
      </c>
      <c r="AU246" s="135" t="s">
        <v>78</v>
      </c>
      <c r="AY246" s="17" t="s">
        <v>126</v>
      </c>
      <c r="BE246" s="136">
        <f>IF(N246="základní",J246,0)</f>
        <v>0</v>
      </c>
      <c r="BF246" s="136">
        <f>IF(N246="snížená",J246,0)</f>
        <v>0</v>
      </c>
      <c r="BG246" s="136">
        <f>IF(N246="zákl. přenesená",J246,0)</f>
        <v>0</v>
      </c>
      <c r="BH246" s="136">
        <f>IF(N246="sníž. přenesená",J246,0)</f>
        <v>0</v>
      </c>
      <c r="BI246" s="136">
        <f>IF(N246="nulová",J246,0)</f>
        <v>0</v>
      </c>
      <c r="BJ246" s="17" t="s">
        <v>74</v>
      </c>
      <c r="BK246" s="136">
        <f>ROUND(I246*H246,2)</f>
        <v>0</v>
      </c>
      <c r="BL246" s="17" t="s">
        <v>133</v>
      </c>
      <c r="BM246" s="135" t="s">
        <v>320</v>
      </c>
    </row>
    <row r="247" spans="2:47" s="1" customFormat="1" ht="12">
      <c r="B247" s="32"/>
      <c r="D247" s="137" t="s">
        <v>135</v>
      </c>
      <c r="F247" s="138" t="s">
        <v>321</v>
      </c>
      <c r="I247" s="139"/>
      <c r="L247" s="32"/>
      <c r="M247" s="140"/>
      <c r="T247" s="52"/>
      <c r="AT247" s="17" t="s">
        <v>135</v>
      </c>
      <c r="AU247" s="17" t="s">
        <v>78</v>
      </c>
    </row>
    <row r="248" spans="2:51" s="12" customFormat="1" ht="12">
      <c r="B248" s="141"/>
      <c r="D248" s="142" t="s">
        <v>137</v>
      </c>
      <c r="E248" s="143" t="s">
        <v>3</v>
      </c>
      <c r="F248" s="144" t="s">
        <v>322</v>
      </c>
      <c r="H248" s="145">
        <v>140.8</v>
      </c>
      <c r="I248" s="146"/>
      <c r="L248" s="141"/>
      <c r="M248" s="147"/>
      <c r="T248" s="148"/>
      <c r="AT248" s="143" t="s">
        <v>137</v>
      </c>
      <c r="AU248" s="143" t="s">
        <v>78</v>
      </c>
      <c r="AV248" s="12" t="s">
        <v>78</v>
      </c>
      <c r="AW248" s="12" t="s">
        <v>31</v>
      </c>
      <c r="AX248" s="12" t="s">
        <v>69</v>
      </c>
      <c r="AY248" s="143" t="s">
        <v>126</v>
      </c>
    </row>
    <row r="249" spans="2:51" s="12" customFormat="1" ht="12">
      <c r="B249" s="141"/>
      <c r="D249" s="142" t="s">
        <v>137</v>
      </c>
      <c r="E249" s="143" t="s">
        <v>3</v>
      </c>
      <c r="F249" s="144" t="s">
        <v>323</v>
      </c>
      <c r="H249" s="145">
        <v>8.8</v>
      </c>
      <c r="I249" s="146"/>
      <c r="L249" s="141"/>
      <c r="M249" s="147"/>
      <c r="T249" s="148"/>
      <c r="AT249" s="143" t="s">
        <v>137</v>
      </c>
      <c r="AU249" s="143" t="s">
        <v>78</v>
      </c>
      <c r="AV249" s="12" t="s">
        <v>78</v>
      </c>
      <c r="AW249" s="12" t="s">
        <v>31</v>
      </c>
      <c r="AX249" s="12" t="s">
        <v>69</v>
      </c>
      <c r="AY249" s="143" t="s">
        <v>126</v>
      </c>
    </row>
    <row r="250" spans="2:51" s="13" customFormat="1" ht="12">
      <c r="B250" s="149"/>
      <c r="D250" s="142" t="s">
        <v>137</v>
      </c>
      <c r="E250" s="150" t="s">
        <v>3</v>
      </c>
      <c r="F250" s="151" t="s">
        <v>139</v>
      </c>
      <c r="H250" s="152">
        <v>149.6</v>
      </c>
      <c r="I250" s="153"/>
      <c r="L250" s="149"/>
      <c r="M250" s="154"/>
      <c r="T250" s="155"/>
      <c r="AT250" s="150" t="s">
        <v>137</v>
      </c>
      <c r="AU250" s="150" t="s">
        <v>78</v>
      </c>
      <c r="AV250" s="13" t="s">
        <v>140</v>
      </c>
      <c r="AW250" s="13" t="s">
        <v>31</v>
      </c>
      <c r="AX250" s="13" t="s">
        <v>69</v>
      </c>
      <c r="AY250" s="150" t="s">
        <v>126</v>
      </c>
    </row>
    <row r="251" spans="2:51" s="14" customFormat="1" ht="12">
      <c r="B251" s="156"/>
      <c r="D251" s="142" t="s">
        <v>137</v>
      </c>
      <c r="E251" s="157" t="s">
        <v>3</v>
      </c>
      <c r="F251" s="158" t="s">
        <v>141</v>
      </c>
      <c r="H251" s="159">
        <v>149.6</v>
      </c>
      <c r="I251" s="160"/>
      <c r="L251" s="156"/>
      <c r="M251" s="161"/>
      <c r="T251" s="162"/>
      <c r="AT251" s="157" t="s">
        <v>137</v>
      </c>
      <c r="AU251" s="157" t="s">
        <v>78</v>
      </c>
      <c r="AV251" s="14" t="s">
        <v>133</v>
      </c>
      <c r="AW251" s="14" t="s">
        <v>31</v>
      </c>
      <c r="AX251" s="14" t="s">
        <v>74</v>
      </c>
      <c r="AY251" s="157" t="s">
        <v>126</v>
      </c>
    </row>
    <row r="252" spans="2:65" s="1" customFormat="1" ht="16.5" customHeight="1">
      <c r="B252" s="123"/>
      <c r="C252" s="124" t="s">
        <v>324</v>
      </c>
      <c r="D252" s="124" t="s">
        <v>128</v>
      </c>
      <c r="E252" s="125" t="s">
        <v>325</v>
      </c>
      <c r="F252" s="126" t="s">
        <v>326</v>
      </c>
      <c r="G252" s="127" t="s">
        <v>131</v>
      </c>
      <c r="H252" s="128">
        <v>74.8</v>
      </c>
      <c r="I252" s="129"/>
      <c r="J252" s="130">
        <f>ROUND(I252*H252,2)</f>
        <v>0</v>
      </c>
      <c r="K252" s="126" t="s">
        <v>132</v>
      </c>
      <c r="L252" s="32"/>
      <c r="M252" s="131" t="s">
        <v>3</v>
      </c>
      <c r="N252" s="132" t="s">
        <v>40</v>
      </c>
      <c r="P252" s="133">
        <f>O252*H252</f>
        <v>0</v>
      </c>
      <c r="Q252" s="133">
        <v>0</v>
      </c>
      <c r="R252" s="133">
        <f>Q252*H252</f>
        <v>0</v>
      </c>
      <c r="S252" s="133">
        <v>0</v>
      </c>
      <c r="T252" s="134">
        <f>S252*H252</f>
        <v>0</v>
      </c>
      <c r="AR252" s="135" t="s">
        <v>133</v>
      </c>
      <c r="AT252" s="135" t="s">
        <v>128</v>
      </c>
      <c r="AU252" s="135" t="s">
        <v>78</v>
      </c>
      <c r="AY252" s="17" t="s">
        <v>126</v>
      </c>
      <c r="BE252" s="136">
        <f>IF(N252="základní",J252,0)</f>
        <v>0</v>
      </c>
      <c r="BF252" s="136">
        <f>IF(N252="snížená",J252,0)</f>
        <v>0</v>
      </c>
      <c r="BG252" s="136">
        <f>IF(N252="zákl. přenesená",J252,0)</f>
        <v>0</v>
      </c>
      <c r="BH252" s="136">
        <f>IF(N252="sníž. přenesená",J252,0)</f>
        <v>0</v>
      </c>
      <c r="BI252" s="136">
        <f>IF(N252="nulová",J252,0)</f>
        <v>0</v>
      </c>
      <c r="BJ252" s="17" t="s">
        <v>74</v>
      </c>
      <c r="BK252" s="136">
        <f>ROUND(I252*H252,2)</f>
        <v>0</v>
      </c>
      <c r="BL252" s="17" t="s">
        <v>133</v>
      </c>
      <c r="BM252" s="135" t="s">
        <v>327</v>
      </c>
    </row>
    <row r="253" spans="2:47" s="1" customFormat="1" ht="12">
      <c r="B253" s="32"/>
      <c r="D253" s="137" t="s">
        <v>135</v>
      </c>
      <c r="F253" s="138" t="s">
        <v>328</v>
      </c>
      <c r="I253" s="139"/>
      <c r="L253" s="32"/>
      <c r="M253" s="140"/>
      <c r="T253" s="52"/>
      <c r="AT253" s="17" t="s">
        <v>135</v>
      </c>
      <c r="AU253" s="17" t="s">
        <v>78</v>
      </c>
    </row>
    <row r="254" spans="2:51" s="12" customFormat="1" ht="12">
      <c r="B254" s="141"/>
      <c r="D254" s="142" t="s">
        <v>137</v>
      </c>
      <c r="E254" s="143" t="s">
        <v>3</v>
      </c>
      <c r="F254" s="144" t="s">
        <v>151</v>
      </c>
      <c r="H254" s="145">
        <v>70.4</v>
      </c>
      <c r="I254" s="146"/>
      <c r="L254" s="141"/>
      <c r="M254" s="147"/>
      <c r="T254" s="148"/>
      <c r="AT254" s="143" t="s">
        <v>137</v>
      </c>
      <c r="AU254" s="143" t="s">
        <v>78</v>
      </c>
      <c r="AV254" s="12" t="s">
        <v>78</v>
      </c>
      <c r="AW254" s="12" t="s">
        <v>31</v>
      </c>
      <c r="AX254" s="12" t="s">
        <v>69</v>
      </c>
      <c r="AY254" s="143" t="s">
        <v>126</v>
      </c>
    </row>
    <row r="255" spans="2:51" s="12" customFormat="1" ht="12">
      <c r="B255" s="141"/>
      <c r="D255" s="142" t="s">
        <v>137</v>
      </c>
      <c r="E255" s="143" t="s">
        <v>3</v>
      </c>
      <c r="F255" s="144" t="s">
        <v>152</v>
      </c>
      <c r="H255" s="145">
        <v>4.4</v>
      </c>
      <c r="I255" s="146"/>
      <c r="L255" s="141"/>
      <c r="M255" s="147"/>
      <c r="T255" s="148"/>
      <c r="AT255" s="143" t="s">
        <v>137</v>
      </c>
      <c r="AU255" s="143" t="s">
        <v>78</v>
      </c>
      <c r="AV255" s="12" t="s">
        <v>78</v>
      </c>
      <c r="AW255" s="12" t="s">
        <v>31</v>
      </c>
      <c r="AX255" s="12" t="s">
        <v>69</v>
      </c>
      <c r="AY255" s="143" t="s">
        <v>126</v>
      </c>
    </row>
    <row r="256" spans="2:51" s="13" customFormat="1" ht="12">
      <c r="B256" s="149"/>
      <c r="D256" s="142" t="s">
        <v>137</v>
      </c>
      <c r="E256" s="150" t="s">
        <v>3</v>
      </c>
      <c r="F256" s="151" t="s">
        <v>139</v>
      </c>
      <c r="H256" s="152">
        <v>74.8</v>
      </c>
      <c r="I256" s="153"/>
      <c r="L256" s="149"/>
      <c r="M256" s="154"/>
      <c r="T256" s="155"/>
      <c r="AT256" s="150" t="s">
        <v>137</v>
      </c>
      <c r="AU256" s="150" t="s">
        <v>78</v>
      </c>
      <c r="AV256" s="13" t="s">
        <v>140</v>
      </c>
      <c r="AW256" s="13" t="s">
        <v>31</v>
      </c>
      <c r="AX256" s="13" t="s">
        <v>69</v>
      </c>
      <c r="AY256" s="150" t="s">
        <v>126</v>
      </c>
    </row>
    <row r="257" spans="2:51" s="14" customFormat="1" ht="12">
      <c r="B257" s="156"/>
      <c r="D257" s="142" t="s">
        <v>137</v>
      </c>
      <c r="E257" s="157" t="s">
        <v>3</v>
      </c>
      <c r="F257" s="158" t="s">
        <v>141</v>
      </c>
      <c r="H257" s="159">
        <v>74.8</v>
      </c>
      <c r="I257" s="160"/>
      <c r="L257" s="156"/>
      <c r="M257" s="161"/>
      <c r="T257" s="162"/>
      <c r="AT257" s="157" t="s">
        <v>137</v>
      </c>
      <c r="AU257" s="157" t="s">
        <v>78</v>
      </c>
      <c r="AV257" s="14" t="s">
        <v>133</v>
      </c>
      <c r="AW257" s="14" t="s">
        <v>31</v>
      </c>
      <c r="AX257" s="14" t="s">
        <v>74</v>
      </c>
      <c r="AY257" s="157" t="s">
        <v>126</v>
      </c>
    </row>
    <row r="258" spans="2:65" s="1" customFormat="1" ht="16.5" customHeight="1">
      <c r="B258" s="123"/>
      <c r="C258" s="124" t="s">
        <v>329</v>
      </c>
      <c r="D258" s="124" t="s">
        <v>128</v>
      </c>
      <c r="E258" s="125" t="s">
        <v>330</v>
      </c>
      <c r="F258" s="126" t="s">
        <v>331</v>
      </c>
      <c r="G258" s="127" t="s">
        <v>131</v>
      </c>
      <c r="H258" s="128">
        <v>4.4</v>
      </c>
      <c r="I258" s="129"/>
      <c r="J258" s="130">
        <f>ROUND(I258*H258,2)</f>
        <v>0</v>
      </c>
      <c r="K258" s="126" t="s">
        <v>132</v>
      </c>
      <c r="L258" s="32"/>
      <c r="M258" s="131" t="s">
        <v>3</v>
      </c>
      <c r="N258" s="132" t="s">
        <v>40</v>
      </c>
      <c r="P258" s="133">
        <f>O258*H258</f>
        <v>0</v>
      </c>
      <c r="Q258" s="133">
        <v>0</v>
      </c>
      <c r="R258" s="133">
        <f>Q258*H258</f>
        <v>0</v>
      </c>
      <c r="S258" s="133">
        <v>0</v>
      </c>
      <c r="T258" s="134">
        <f>S258*H258</f>
        <v>0</v>
      </c>
      <c r="AR258" s="135" t="s">
        <v>133</v>
      </c>
      <c r="AT258" s="135" t="s">
        <v>128</v>
      </c>
      <c r="AU258" s="135" t="s">
        <v>78</v>
      </c>
      <c r="AY258" s="17" t="s">
        <v>126</v>
      </c>
      <c r="BE258" s="136">
        <f>IF(N258="základní",J258,0)</f>
        <v>0</v>
      </c>
      <c r="BF258" s="136">
        <f>IF(N258="snížená",J258,0)</f>
        <v>0</v>
      </c>
      <c r="BG258" s="136">
        <f>IF(N258="zákl. přenesená",J258,0)</f>
        <v>0</v>
      </c>
      <c r="BH258" s="136">
        <f>IF(N258="sníž. přenesená",J258,0)</f>
        <v>0</v>
      </c>
      <c r="BI258" s="136">
        <f>IF(N258="nulová",J258,0)</f>
        <v>0</v>
      </c>
      <c r="BJ258" s="17" t="s">
        <v>74</v>
      </c>
      <c r="BK258" s="136">
        <f>ROUND(I258*H258,2)</f>
        <v>0</v>
      </c>
      <c r="BL258" s="17" t="s">
        <v>133</v>
      </c>
      <c r="BM258" s="135" t="s">
        <v>332</v>
      </c>
    </row>
    <row r="259" spans="2:47" s="1" customFormat="1" ht="12">
      <c r="B259" s="32"/>
      <c r="D259" s="137" t="s">
        <v>135</v>
      </c>
      <c r="F259" s="138" t="s">
        <v>333</v>
      </c>
      <c r="I259" s="139"/>
      <c r="L259" s="32"/>
      <c r="M259" s="140"/>
      <c r="T259" s="52"/>
      <c r="AT259" s="17" t="s">
        <v>135</v>
      </c>
      <c r="AU259" s="17" t="s">
        <v>78</v>
      </c>
    </row>
    <row r="260" spans="2:51" s="12" customFormat="1" ht="12">
      <c r="B260" s="141"/>
      <c r="D260" s="142" t="s">
        <v>137</v>
      </c>
      <c r="E260" s="143" t="s">
        <v>3</v>
      </c>
      <c r="F260" s="144" t="s">
        <v>153</v>
      </c>
      <c r="H260" s="145">
        <v>4.4</v>
      </c>
      <c r="I260" s="146"/>
      <c r="L260" s="141"/>
      <c r="M260" s="147"/>
      <c r="T260" s="148"/>
      <c r="AT260" s="143" t="s">
        <v>137</v>
      </c>
      <c r="AU260" s="143" t="s">
        <v>78</v>
      </c>
      <c r="AV260" s="12" t="s">
        <v>78</v>
      </c>
      <c r="AW260" s="12" t="s">
        <v>31</v>
      </c>
      <c r="AX260" s="12" t="s">
        <v>69</v>
      </c>
      <c r="AY260" s="143" t="s">
        <v>126</v>
      </c>
    </row>
    <row r="261" spans="2:51" s="13" customFormat="1" ht="12">
      <c r="B261" s="149"/>
      <c r="D261" s="142" t="s">
        <v>137</v>
      </c>
      <c r="E261" s="150" t="s">
        <v>3</v>
      </c>
      <c r="F261" s="151" t="s">
        <v>139</v>
      </c>
      <c r="H261" s="152">
        <v>4.4</v>
      </c>
      <c r="I261" s="153"/>
      <c r="L261" s="149"/>
      <c r="M261" s="154"/>
      <c r="T261" s="155"/>
      <c r="AT261" s="150" t="s">
        <v>137</v>
      </c>
      <c r="AU261" s="150" t="s">
        <v>78</v>
      </c>
      <c r="AV261" s="13" t="s">
        <v>140</v>
      </c>
      <c r="AW261" s="13" t="s">
        <v>31</v>
      </c>
      <c r="AX261" s="13" t="s">
        <v>69</v>
      </c>
      <c r="AY261" s="150" t="s">
        <v>126</v>
      </c>
    </row>
    <row r="262" spans="2:51" s="14" customFormat="1" ht="12">
      <c r="B262" s="156"/>
      <c r="D262" s="142" t="s">
        <v>137</v>
      </c>
      <c r="E262" s="157" t="s">
        <v>3</v>
      </c>
      <c r="F262" s="158" t="s">
        <v>141</v>
      </c>
      <c r="H262" s="159">
        <v>4.4</v>
      </c>
      <c r="I262" s="160"/>
      <c r="L262" s="156"/>
      <c r="M262" s="161"/>
      <c r="T262" s="162"/>
      <c r="AT262" s="157" t="s">
        <v>137</v>
      </c>
      <c r="AU262" s="157" t="s">
        <v>78</v>
      </c>
      <c r="AV262" s="14" t="s">
        <v>133</v>
      </c>
      <c r="AW262" s="14" t="s">
        <v>31</v>
      </c>
      <c r="AX262" s="14" t="s">
        <v>74</v>
      </c>
      <c r="AY262" s="157" t="s">
        <v>126</v>
      </c>
    </row>
    <row r="263" spans="2:65" s="1" customFormat="1" ht="16.5" customHeight="1">
      <c r="B263" s="123"/>
      <c r="C263" s="124" t="s">
        <v>334</v>
      </c>
      <c r="D263" s="124" t="s">
        <v>128</v>
      </c>
      <c r="E263" s="125" t="s">
        <v>335</v>
      </c>
      <c r="F263" s="126" t="s">
        <v>336</v>
      </c>
      <c r="G263" s="127" t="s">
        <v>131</v>
      </c>
      <c r="H263" s="128">
        <v>80</v>
      </c>
      <c r="I263" s="129"/>
      <c r="J263" s="130">
        <f>ROUND(I263*H263,2)</f>
        <v>0</v>
      </c>
      <c r="K263" s="126" t="s">
        <v>132</v>
      </c>
      <c r="L263" s="32"/>
      <c r="M263" s="131" t="s">
        <v>3</v>
      </c>
      <c r="N263" s="132" t="s">
        <v>40</v>
      </c>
      <c r="P263" s="133">
        <f>O263*H263</f>
        <v>0</v>
      </c>
      <c r="Q263" s="133">
        <v>0</v>
      </c>
      <c r="R263" s="133">
        <f>Q263*H263</f>
        <v>0</v>
      </c>
      <c r="S263" s="133">
        <v>0</v>
      </c>
      <c r="T263" s="134">
        <f>S263*H263</f>
        <v>0</v>
      </c>
      <c r="AR263" s="135" t="s">
        <v>133</v>
      </c>
      <c r="AT263" s="135" t="s">
        <v>128</v>
      </c>
      <c r="AU263" s="135" t="s">
        <v>78</v>
      </c>
      <c r="AY263" s="17" t="s">
        <v>126</v>
      </c>
      <c r="BE263" s="136">
        <f>IF(N263="základní",J263,0)</f>
        <v>0</v>
      </c>
      <c r="BF263" s="136">
        <f>IF(N263="snížená",J263,0)</f>
        <v>0</v>
      </c>
      <c r="BG263" s="136">
        <f>IF(N263="zákl. přenesená",J263,0)</f>
        <v>0</v>
      </c>
      <c r="BH263" s="136">
        <f>IF(N263="sníž. přenesená",J263,0)</f>
        <v>0</v>
      </c>
      <c r="BI263" s="136">
        <f>IF(N263="nulová",J263,0)</f>
        <v>0</v>
      </c>
      <c r="BJ263" s="17" t="s">
        <v>74</v>
      </c>
      <c r="BK263" s="136">
        <f>ROUND(I263*H263,2)</f>
        <v>0</v>
      </c>
      <c r="BL263" s="17" t="s">
        <v>133</v>
      </c>
      <c r="BM263" s="135" t="s">
        <v>337</v>
      </c>
    </row>
    <row r="264" spans="2:47" s="1" customFormat="1" ht="12">
      <c r="B264" s="32"/>
      <c r="D264" s="137" t="s">
        <v>135</v>
      </c>
      <c r="F264" s="138" t="s">
        <v>338</v>
      </c>
      <c r="I264" s="139"/>
      <c r="L264" s="32"/>
      <c r="M264" s="140"/>
      <c r="T264" s="52"/>
      <c r="AT264" s="17" t="s">
        <v>135</v>
      </c>
      <c r="AU264" s="17" t="s">
        <v>78</v>
      </c>
    </row>
    <row r="265" spans="2:51" s="12" customFormat="1" ht="12">
      <c r="B265" s="141"/>
      <c r="D265" s="142" t="s">
        <v>137</v>
      </c>
      <c r="E265" s="143" t="s">
        <v>3</v>
      </c>
      <c r="F265" s="144" t="s">
        <v>163</v>
      </c>
      <c r="H265" s="145">
        <v>80</v>
      </c>
      <c r="I265" s="146"/>
      <c r="L265" s="141"/>
      <c r="M265" s="147"/>
      <c r="T265" s="148"/>
      <c r="AT265" s="143" t="s">
        <v>137</v>
      </c>
      <c r="AU265" s="143" t="s">
        <v>78</v>
      </c>
      <c r="AV265" s="12" t="s">
        <v>78</v>
      </c>
      <c r="AW265" s="12" t="s">
        <v>31</v>
      </c>
      <c r="AX265" s="12" t="s">
        <v>69</v>
      </c>
      <c r="AY265" s="143" t="s">
        <v>126</v>
      </c>
    </row>
    <row r="266" spans="2:51" s="13" customFormat="1" ht="12">
      <c r="B266" s="149"/>
      <c r="D266" s="142" t="s">
        <v>137</v>
      </c>
      <c r="E266" s="150" t="s">
        <v>3</v>
      </c>
      <c r="F266" s="151" t="s">
        <v>139</v>
      </c>
      <c r="H266" s="152">
        <v>80</v>
      </c>
      <c r="I266" s="153"/>
      <c r="L266" s="149"/>
      <c r="M266" s="154"/>
      <c r="T266" s="155"/>
      <c r="AT266" s="150" t="s">
        <v>137</v>
      </c>
      <c r="AU266" s="150" t="s">
        <v>78</v>
      </c>
      <c r="AV266" s="13" t="s">
        <v>140</v>
      </c>
      <c r="AW266" s="13" t="s">
        <v>31</v>
      </c>
      <c r="AX266" s="13" t="s">
        <v>69</v>
      </c>
      <c r="AY266" s="150" t="s">
        <v>126</v>
      </c>
    </row>
    <row r="267" spans="2:51" s="14" customFormat="1" ht="12">
      <c r="B267" s="156"/>
      <c r="D267" s="142" t="s">
        <v>137</v>
      </c>
      <c r="E267" s="157" t="s">
        <v>3</v>
      </c>
      <c r="F267" s="158" t="s">
        <v>141</v>
      </c>
      <c r="H267" s="159">
        <v>80</v>
      </c>
      <c r="I267" s="160"/>
      <c r="L267" s="156"/>
      <c r="M267" s="161"/>
      <c r="T267" s="162"/>
      <c r="AT267" s="157" t="s">
        <v>137</v>
      </c>
      <c r="AU267" s="157" t="s">
        <v>78</v>
      </c>
      <c r="AV267" s="14" t="s">
        <v>133</v>
      </c>
      <c r="AW267" s="14" t="s">
        <v>31</v>
      </c>
      <c r="AX267" s="14" t="s">
        <v>74</v>
      </c>
      <c r="AY267" s="157" t="s">
        <v>126</v>
      </c>
    </row>
    <row r="268" spans="2:65" s="1" customFormat="1" ht="16.5" customHeight="1">
      <c r="B268" s="123"/>
      <c r="C268" s="124" t="s">
        <v>339</v>
      </c>
      <c r="D268" s="124" t="s">
        <v>128</v>
      </c>
      <c r="E268" s="125" t="s">
        <v>340</v>
      </c>
      <c r="F268" s="126" t="s">
        <v>341</v>
      </c>
      <c r="G268" s="127" t="s">
        <v>131</v>
      </c>
      <c r="H268" s="128">
        <v>80</v>
      </c>
      <c r="I268" s="129"/>
      <c r="J268" s="130">
        <f>ROUND(I268*H268,2)</f>
        <v>0</v>
      </c>
      <c r="K268" s="126" t="s">
        <v>132</v>
      </c>
      <c r="L268" s="32"/>
      <c r="M268" s="131" t="s">
        <v>3</v>
      </c>
      <c r="N268" s="132" t="s">
        <v>40</v>
      </c>
      <c r="P268" s="133">
        <f>O268*H268</f>
        <v>0</v>
      </c>
      <c r="Q268" s="133">
        <v>0</v>
      </c>
      <c r="R268" s="133">
        <f>Q268*H268</f>
        <v>0</v>
      </c>
      <c r="S268" s="133">
        <v>0</v>
      </c>
      <c r="T268" s="134">
        <f>S268*H268</f>
        <v>0</v>
      </c>
      <c r="AR268" s="135" t="s">
        <v>133</v>
      </c>
      <c r="AT268" s="135" t="s">
        <v>128</v>
      </c>
      <c r="AU268" s="135" t="s">
        <v>78</v>
      </c>
      <c r="AY268" s="17" t="s">
        <v>126</v>
      </c>
      <c r="BE268" s="136">
        <f>IF(N268="základní",J268,0)</f>
        <v>0</v>
      </c>
      <c r="BF268" s="136">
        <f>IF(N268="snížená",J268,0)</f>
        <v>0</v>
      </c>
      <c r="BG268" s="136">
        <f>IF(N268="zákl. přenesená",J268,0)</f>
        <v>0</v>
      </c>
      <c r="BH268" s="136">
        <f>IF(N268="sníž. přenesená",J268,0)</f>
        <v>0</v>
      </c>
      <c r="BI268" s="136">
        <f>IF(N268="nulová",J268,0)</f>
        <v>0</v>
      </c>
      <c r="BJ268" s="17" t="s">
        <v>74</v>
      </c>
      <c r="BK268" s="136">
        <f>ROUND(I268*H268,2)</f>
        <v>0</v>
      </c>
      <c r="BL268" s="17" t="s">
        <v>133</v>
      </c>
      <c r="BM268" s="135" t="s">
        <v>342</v>
      </c>
    </row>
    <row r="269" spans="2:47" s="1" customFormat="1" ht="12">
      <c r="B269" s="32"/>
      <c r="D269" s="137" t="s">
        <v>135</v>
      </c>
      <c r="F269" s="138" t="s">
        <v>343</v>
      </c>
      <c r="I269" s="139"/>
      <c r="L269" s="32"/>
      <c r="M269" s="140"/>
      <c r="T269" s="52"/>
      <c r="AT269" s="17" t="s">
        <v>135</v>
      </c>
      <c r="AU269" s="17" t="s">
        <v>78</v>
      </c>
    </row>
    <row r="270" spans="2:51" s="12" customFormat="1" ht="12">
      <c r="B270" s="141"/>
      <c r="D270" s="142" t="s">
        <v>137</v>
      </c>
      <c r="E270" s="143" t="s">
        <v>3</v>
      </c>
      <c r="F270" s="144" t="s">
        <v>163</v>
      </c>
      <c r="H270" s="145">
        <v>80</v>
      </c>
      <c r="I270" s="146"/>
      <c r="L270" s="141"/>
      <c r="M270" s="147"/>
      <c r="T270" s="148"/>
      <c r="AT270" s="143" t="s">
        <v>137</v>
      </c>
      <c r="AU270" s="143" t="s">
        <v>78</v>
      </c>
      <c r="AV270" s="12" t="s">
        <v>78</v>
      </c>
      <c r="AW270" s="12" t="s">
        <v>31</v>
      </c>
      <c r="AX270" s="12" t="s">
        <v>69</v>
      </c>
      <c r="AY270" s="143" t="s">
        <v>126</v>
      </c>
    </row>
    <row r="271" spans="2:51" s="13" customFormat="1" ht="12">
      <c r="B271" s="149"/>
      <c r="D271" s="142" t="s">
        <v>137</v>
      </c>
      <c r="E271" s="150" t="s">
        <v>3</v>
      </c>
      <c r="F271" s="151" t="s">
        <v>139</v>
      </c>
      <c r="H271" s="152">
        <v>80</v>
      </c>
      <c r="I271" s="153"/>
      <c r="L271" s="149"/>
      <c r="M271" s="154"/>
      <c r="T271" s="155"/>
      <c r="AT271" s="150" t="s">
        <v>137</v>
      </c>
      <c r="AU271" s="150" t="s">
        <v>78</v>
      </c>
      <c r="AV271" s="13" t="s">
        <v>140</v>
      </c>
      <c r="AW271" s="13" t="s">
        <v>31</v>
      </c>
      <c r="AX271" s="13" t="s">
        <v>69</v>
      </c>
      <c r="AY271" s="150" t="s">
        <v>126</v>
      </c>
    </row>
    <row r="272" spans="2:51" s="14" customFormat="1" ht="12">
      <c r="B272" s="156"/>
      <c r="D272" s="142" t="s">
        <v>137</v>
      </c>
      <c r="E272" s="157" t="s">
        <v>3</v>
      </c>
      <c r="F272" s="158" t="s">
        <v>141</v>
      </c>
      <c r="H272" s="159">
        <v>80</v>
      </c>
      <c r="I272" s="160"/>
      <c r="L272" s="156"/>
      <c r="M272" s="161"/>
      <c r="T272" s="162"/>
      <c r="AT272" s="157" t="s">
        <v>137</v>
      </c>
      <c r="AU272" s="157" t="s">
        <v>78</v>
      </c>
      <c r="AV272" s="14" t="s">
        <v>133</v>
      </c>
      <c r="AW272" s="14" t="s">
        <v>31</v>
      </c>
      <c r="AX272" s="14" t="s">
        <v>74</v>
      </c>
      <c r="AY272" s="157" t="s">
        <v>126</v>
      </c>
    </row>
    <row r="273" spans="2:65" s="1" customFormat="1" ht="16.5" customHeight="1">
      <c r="B273" s="123"/>
      <c r="C273" s="124" t="s">
        <v>344</v>
      </c>
      <c r="D273" s="124" t="s">
        <v>128</v>
      </c>
      <c r="E273" s="125" t="s">
        <v>345</v>
      </c>
      <c r="F273" s="126" t="s">
        <v>346</v>
      </c>
      <c r="G273" s="127" t="s">
        <v>131</v>
      </c>
      <c r="H273" s="128">
        <v>80</v>
      </c>
      <c r="I273" s="129"/>
      <c r="J273" s="130">
        <f>ROUND(I273*H273,2)</f>
        <v>0</v>
      </c>
      <c r="K273" s="126" t="s">
        <v>132</v>
      </c>
      <c r="L273" s="32"/>
      <c r="M273" s="131" t="s">
        <v>3</v>
      </c>
      <c r="N273" s="132" t="s">
        <v>40</v>
      </c>
      <c r="P273" s="133">
        <f>O273*H273</f>
        <v>0</v>
      </c>
      <c r="Q273" s="133">
        <v>0</v>
      </c>
      <c r="R273" s="133">
        <f>Q273*H273</f>
        <v>0</v>
      </c>
      <c r="S273" s="133">
        <v>0</v>
      </c>
      <c r="T273" s="134">
        <f>S273*H273</f>
        <v>0</v>
      </c>
      <c r="AR273" s="135" t="s">
        <v>133</v>
      </c>
      <c r="AT273" s="135" t="s">
        <v>128</v>
      </c>
      <c r="AU273" s="135" t="s">
        <v>78</v>
      </c>
      <c r="AY273" s="17" t="s">
        <v>126</v>
      </c>
      <c r="BE273" s="136">
        <f>IF(N273="základní",J273,0)</f>
        <v>0</v>
      </c>
      <c r="BF273" s="136">
        <f>IF(N273="snížená",J273,0)</f>
        <v>0</v>
      </c>
      <c r="BG273" s="136">
        <f>IF(N273="zákl. přenesená",J273,0)</f>
        <v>0</v>
      </c>
      <c r="BH273" s="136">
        <f>IF(N273="sníž. přenesená",J273,0)</f>
        <v>0</v>
      </c>
      <c r="BI273" s="136">
        <f>IF(N273="nulová",J273,0)</f>
        <v>0</v>
      </c>
      <c r="BJ273" s="17" t="s">
        <v>74</v>
      </c>
      <c r="BK273" s="136">
        <f>ROUND(I273*H273,2)</f>
        <v>0</v>
      </c>
      <c r="BL273" s="17" t="s">
        <v>133</v>
      </c>
      <c r="BM273" s="135" t="s">
        <v>347</v>
      </c>
    </row>
    <row r="274" spans="2:47" s="1" customFormat="1" ht="12">
      <c r="B274" s="32"/>
      <c r="D274" s="137" t="s">
        <v>135</v>
      </c>
      <c r="F274" s="138" t="s">
        <v>348</v>
      </c>
      <c r="I274" s="139"/>
      <c r="L274" s="32"/>
      <c r="M274" s="140"/>
      <c r="T274" s="52"/>
      <c r="AT274" s="17" t="s">
        <v>135</v>
      </c>
      <c r="AU274" s="17" t="s">
        <v>78</v>
      </c>
    </row>
    <row r="275" spans="2:51" s="12" customFormat="1" ht="12">
      <c r="B275" s="141"/>
      <c r="D275" s="142" t="s">
        <v>137</v>
      </c>
      <c r="E275" s="143" t="s">
        <v>3</v>
      </c>
      <c r="F275" s="144" t="s">
        <v>163</v>
      </c>
      <c r="H275" s="145">
        <v>80</v>
      </c>
      <c r="I275" s="146"/>
      <c r="L275" s="141"/>
      <c r="M275" s="147"/>
      <c r="T275" s="148"/>
      <c r="AT275" s="143" t="s">
        <v>137</v>
      </c>
      <c r="AU275" s="143" t="s">
        <v>78</v>
      </c>
      <c r="AV275" s="12" t="s">
        <v>78</v>
      </c>
      <c r="AW275" s="12" t="s">
        <v>31</v>
      </c>
      <c r="AX275" s="12" t="s">
        <v>69</v>
      </c>
      <c r="AY275" s="143" t="s">
        <v>126</v>
      </c>
    </row>
    <row r="276" spans="2:51" s="13" customFormat="1" ht="12">
      <c r="B276" s="149"/>
      <c r="D276" s="142" t="s">
        <v>137</v>
      </c>
      <c r="E276" s="150" t="s">
        <v>3</v>
      </c>
      <c r="F276" s="151" t="s">
        <v>139</v>
      </c>
      <c r="H276" s="152">
        <v>80</v>
      </c>
      <c r="I276" s="153"/>
      <c r="L276" s="149"/>
      <c r="M276" s="154"/>
      <c r="T276" s="155"/>
      <c r="AT276" s="150" t="s">
        <v>137</v>
      </c>
      <c r="AU276" s="150" t="s">
        <v>78</v>
      </c>
      <c r="AV276" s="13" t="s">
        <v>140</v>
      </c>
      <c r="AW276" s="13" t="s">
        <v>31</v>
      </c>
      <c r="AX276" s="13" t="s">
        <v>69</v>
      </c>
      <c r="AY276" s="150" t="s">
        <v>126</v>
      </c>
    </row>
    <row r="277" spans="2:51" s="14" customFormat="1" ht="12">
      <c r="B277" s="156"/>
      <c r="D277" s="142" t="s">
        <v>137</v>
      </c>
      <c r="E277" s="157" t="s">
        <v>3</v>
      </c>
      <c r="F277" s="158" t="s">
        <v>141</v>
      </c>
      <c r="H277" s="159">
        <v>80</v>
      </c>
      <c r="I277" s="160"/>
      <c r="L277" s="156"/>
      <c r="M277" s="161"/>
      <c r="T277" s="162"/>
      <c r="AT277" s="157" t="s">
        <v>137</v>
      </c>
      <c r="AU277" s="157" t="s">
        <v>78</v>
      </c>
      <c r="AV277" s="14" t="s">
        <v>133</v>
      </c>
      <c r="AW277" s="14" t="s">
        <v>31</v>
      </c>
      <c r="AX277" s="14" t="s">
        <v>74</v>
      </c>
      <c r="AY277" s="157" t="s">
        <v>126</v>
      </c>
    </row>
    <row r="278" spans="2:65" s="1" customFormat="1" ht="21.75" customHeight="1">
      <c r="B278" s="123"/>
      <c r="C278" s="124" t="s">
        <v>349</v>
      </c>
      <c r="D278" s="124" t="s">
        <v>128</v>
      </c>
      <c r="E278" s="125" t="s">
        <v>350</v>
      </c>
      <c r="F278" s="126" t="s">
        <v>351</v>
      </c>
      <c r="G278" s="127" t="s">
        <v>131</v>
      </c>
      <c r="H278" s="128">
        <v>80</v>
      </c>
      <c r="I278" s="129"/>
      <c r="J278" s="130">
        <f>ROUND(I278*H278,2)</f>
        <v>0</v>
      </c>
      <c r="K278" s="126" t="s">
        <v>132</v>
      </c>
      <c r="L278" s="32"/>
      <c r="M278" s="131" t="s">
        <v>3</v>
      </c>
      <c r="N278" s="132" t="s">
        <v>40</v>
      </c>
      <c r="P278" s="133">
        <f>O278*H278</f>
        <v>0</v>
      </c>
      <c r="Q278" s="133">
        <v>0</v>
      </c>
      <c r="R278" s="133">
        <f>Q278*H278</f>
        <v>0</v>
      </c>
      <c r="S278" s="133">
        <v>0</v>
      </c>
      <c r="T278" s="134">
        <f>S278*H278</f>
        <v>0</v>
      </c>
      <c r="AR278" s="135" t="s">
        <v>133</v>
      </c>
      <c r="AT278" s="135" t="s">
        <v>128</v>
      </c>
      <c r="AU278" s="135" t="s">
        <v>78</v>
      </c>
      <c r="AY278" s="17" t="s">
        <v>126</v>
      </c>
      <c r="BE278" s="136">
        <f>IF(N278="základní",J278,0)</f>
        <v>0</v>
      </c>
      <c r="BF278" s="136">
        <f>IF(N278="snížená",J278,0)</f>
        <v>0</v>
      </c>
      <c r="BG278" s="136">
        <f>IF(N278="zákl. přenesená",J278,0)</f>
        <v>0</v>
      </c>
      <c r="BH278" s="136">
        <f>IF(N278="sníž. přenesená",J278,0)</f>
        <v>0</v>
      </c>
      <c r="BI278" s="136">
        <f>IF(N278="nulová",J278,0)</f>
        <v>0</v>
      </c>
      <c r="BJ278" s="17" t="s">
        <v>74</v>
      </c>
      <c r="BK278" s="136">
        <f>ROUND(I278*H278,2)</f>
        <v>0</v>
      </c>
      <c r="BL278" s="17" t="s">
        <v>133</v>
      </c>
      <c r="BM278" s="135" t="s">
        <v>352</v>
      </c>
    </row>
    <row r="279" spans="2:47" s="1" customFormat="1" ht="12">
      <c r="B279" s="32"/>
      <c r="D279" s="137" t="s">
        <v>135</v>
      </c>
      <c r="F279" s="138" t="s">
        <v>353</v>
      </c>
      <c r="I279" s="139"/>
      <c r="L279" s="32"/>
      <c r="M279" s="140"/>
      <c r="T279" s="52"/>
      <c r="AT279" s="17" t="s">
        <v>135</v>
      </c>
      <c r="AU279" s="17" t="s">
        <v>78</v>
      </c>
    </row>
    <row r="280" spans="2:51" s="12" customFormat="1" ht="12">
      <c r="B280" s="141"/>
      <c r="D280" s="142" t="s">
        <v>137</v>
      </c>
      <c r="E280" s="143" t="s">
        <v>3</v>
      </c>
      <c r="F280" s="144" t="s">
        <v>163</v>
      </c>
      <c r="H280" s="145">
        <v>80</v>
      </c>
      <c r="I280" s="146"/>
      <c r="L280" s="141"/>
      <c r="M280" s="147"/>
      <c r="T280" s="148"/>
      <c r="AT280" s="143" t="s">
        <v>137</v>
      </c>
      <c r="AU280" s="143" t="s">
        <v>78</v>
      </c>
      <c r="AV280" s="12" t="s">
        <v>78</v>
      </c>
      <c r="AW280" s="12" t="s">
        <v>31</v>
      </c>
      <c r="AX280" s="12" t="s">
        <v>69</v>
      </c>
      <c r="AY280" s="143" t="s">
        <v>126</v>
      </c>
    </row>
    <row r="281" spans="2:51" s="13" customFormat="1" ht="12">
      <c r="B281" s="149"/>
      <c r="D281" s="142" t="s">
        <v>137</v>
      </c>
      <c r="E281" s="150" t="s">
        <v>3</v>
      </c>
      <c r="F281" s="151" t="s">
        <v>139</v>
      </c>
      <c r="H281" s="152">
        <v>80</v>
      </c>
      <c r="I281" s="153"/>
      <c r="L281" s="149"/>
      <c r="M281" s="154"/>
      <c r="T281" s="155"/>
      <c r="AT281" s="150" t="s">
        <v>137</v>
      </c>
      <c r="AU281" s="150" t="s">
        <v>78</v>
      </c>
      <c r="AV281" s="13" t="s">
        <v>140</v>
      </c>
      <c r="AW281" s="13" t="s">
        <v>31</v>
      </c>
      <c r="AX281" s="13" t="s">
        <v>69</v>
      </c>
      <c r="AY281" s="150" t="s">
        <v>126</v>
      </c>
    </row>
    <row r="282" spans="2:51" s="14" customFormat="1" ht="12">
      <c r="B282" s="156"/>
      <c r="D282" s="142" t="s">
        <v>137</v>
      </c>
      <c r="E282" s="157" t="s">
        <v>3</v>
      </c>
      <c r="F282" s="158" t="s">
        <v>141</v>
      </c>
      <c r="H282" s="159">
        <v>80</v>
      </c>
      <c r="I282" s="160"/>
      <c r="L282" s="156"/>
      <c r="M282" s="161"/>
      <c r="T282" s="162"/>
      <c r="AT282" s="157" t="s">
        <v>137</v>
      </c>
      <c r="AU282" s="157" t="s">
        <v>78</v>
      </c>
      <c r="AV282" s="14" t="s">
        <v>133</v>
      </c>
      <c r="AW282" s="14" t="s">
        <v>31</v>
      </c>
      <c r="AX282" s="14" t="s">
        <v>74</v>
      </c>
      <c r="AY282" s="157" t="s">
        <v>126</v>
      </c>
    </row>
    <row r="283" spans="2:65" s="1" customFormat="1" ht="16.5" customHeight="1">
      <c r="B283" s="123"/>
      <c r="C283" s="124" t="s">
        <v>354</v>
      </c>
      <c r="D283" s="124" t="s">
        <v>128</v>
      </c>
      <c r="E283" s="125" t="s">
        <v>355</v>
      </c>
      <c r="F283" s="126" t="s">
        <v>356</v>
      </c>
      <c r="G283" s="127" t="s">
        <v>131</v>
      </c>
      <c r="H283" s="128">
        <v>5</v>
      </c>
      <c r="I283" s="129"/>
      <c r="J283" s="130">
        <f>ROUND(I283*H283,2)</f>
        <v>0</v>
      </c>
      <c r="K283" s="126" t="s">
        <v>132</v>
      </c>
      <c r="L283" s="32"/>
      <c r="M283" s="131" t="s">
        <v>3</v>
      </c>
      <c r="N283" s="132" t="s">
        <v>40</v>
      </c>
      <c r="P283" s="133">
        <f>O283*H283</f>
        <v>0</v>
      </c>
      <c r="Q283" s="133">
        <v>0.08922</v>
      </c>
      <c r="R283" s="133">
        <f>Q283*H283</f>
        <v>0.44609999999999994</v>
      </c>
      <c r="S283" s="133">
        <v>0</v>
      </c>
      <c r="T283" s="134">
        <f>S283*H283</f>
        <v>0</v>
      </c>
      <c r="AR283" s="135" t="s">
        <v>133</v>
      </c>
      <c r="AT283" s="135" t="s">
        <v>128</v>
      </c>
      <c r="AU283" s="135" t="s">
        <v>78</v>
      </c>
      <c r="AY283" s="17" t="s">
        <v>126</v>
      </c>
      <c r="BE283" s="136">
        <f>IF(N283="základní",J283,0)</f>
        <v>0</v>
      </c>
      <c r="BF283" s="136">
        <f>IF(N283="snížená",J283,0)</f>
        <v>0</v>
      </c>
      <c r="BG283" s="136">
        <f>IF(N283="zákl. přenesená",J283,0)</f>
        <v>0</v>
      </c>
      <c r="BH283" s="136">
        <f>IF(N283="sníž. přenesená",J283,0)</f>
        <v>0</v>
      </c>
      <c r="BI283" s="136">
        <f>IF(N283="nulová",J283,0)</f>
        <v>0</v>
      </c>
      <c r="BJ283" s="17" t="s">
        <v>74</v>
      </c>
      <c r="BK283" s="136">
        <f>ROUND(I283*H283,2)</f>
        <v>0</v>
      </c>
      <c r="BL283" s="17" t="s">
        <v>133</v>
      </c>
      <c r="BM283" s="135" t="s">
        <v>357</v>
      </c>
    </row>
    <row r="284" spans="2:47" s="1" customFormat="1" ht="12">
      <c r="B284" s="32"/>
      <c r="D284" s="137" t="s">
        <v>135</v>
      </c>
      <c r="F284" s="138" t="s">
        <v>358</v>
      </c>
      <c r="I284" s="139"/>
      <c r="L284" s="32"/>
      <c r="M284" s="140"/>
      <c r="T284" s="52"/>
      <c r="AT284" s="17" t="s">
        <v>135</v>
      </c>
      <c r="AU284" s="17" t="s">
        <v>78</v>
      </c>
    </row>
    <row r="285" spans="2:51" s="12" customFormat="1" ht="12">
      <c r="B285" s="141"/>
      <c r="D285" s="142" t="s">
        <v>137</v>
      </c>
      <c r="E285" s="143" t="s">
        <v>3</v>
      </c>
      <c r="F285" s="144" t="s">
        <v>138</v>
      </c>
      <c r="H285" s="145">
        <v>5</v>
      </c>
      <c r="I285" s="146"/>
      <c r="L285" s="141"/>
      <c r="M285" s="147"/>
      <c r="T285" s="148"/>
      <c r="AT285" s="143" t="s">
        <v>137</v>
      </c>
      <c r="AU285" s="143" t="s">
        <v>78</v>
      </c>
      <c r="AV285" s="12" t="s">
        <v>78</v>
      </c>
      <c r="AW285" s="12" t="s">
        <v>31</v>
      </c>
      <c r="AX285" s="12" t="s">
        <v>69</v>
      </c>
      <c r="AY285" s="143" t="s">
        <v>126</v>
      </c>
    </row>
    <row r="286" spans="2:51" s="13" customFormat="1" ht="12">
      <c r="B286" s="149"/>
      <c r="D286" s="142" t="s">
        <v>137</v>
      </c>
      <c r="E286" s="150" t="s">
        <v>3</v>
      </c>
      <c r="F286" s="151" t="s">
        <v>139</v>
      </c>
      <c r="H286" s="152">
        <v>5</v>
      </c>
      <c r="I286" s="153"/>
      <c r="L286" s="149"/>
      <c r="M286" s="154"/>
      <c r="T286" s="155"/>
      <c r="AT286" s="150" t="s">
        <v>137</v>
      </c>
      <c r="AU286" s="150" t="s">
        <v>78</v>
      </c>
      <c r="AV286" s="13" t="s">
        <v>140</v>
      </c>
      <c r="AW286" s="13" t="s">
        <v>31</v>
      </c>
      <c r="AX286" s="13" t="s">
        <v>69</v>
      </c>
      <c r="AY286" s="150" t="s">
        <v>126</v>
      </c>
    </row>
    <row r="287" spans="2:51" s="14" customFormat="1" ht="12">
      <c r="B287" s="156"/>
      <c r="D287" s="142" t="s">
        <v>137</v>
      </c>
      <c r="E287" s="157" t="s">
        <v>3</v>
      </c>
      <c r="F287" s="158" t="s">
        <v>141</v>
      </c>
      <c r="H287" s="159">
        <v>5</v>
      </c>
      <c r="I287" s="160"/>
      <c r="L287" s="156"/>
      <c r="M287" s="161"/>
      <c r="T287" s="162"/>
      <c r="AT287" s="157" t="s">
        <v>137</v>
      </c>
      <c r="AU287" s="157" t="s">
        <v>78</v>
      </c>
      <c r="AV287" s="14" t="s">
        <v>133</v>
      </c>
      <c r="AW287" s="14" t="s">
        <v>31</v>
      </c>
      <c r="AX287" s="14" t="s">
        <v>74</v>
      </c>
      <c r="AY287" s="157" t="s">
        <v>126</v>
      </c>
    </row>
    <row r="288" spans="2:65" s="1" customFormat="1" ht="16.5" customHeight="1">
      <c r="B288" s="123"/>
      <c r="C288" s="163" t="s">
        <v>359</v>
      </c>
      <c r="D288" s="163" t="s">
        <v>263</v>
      </c>
      <c r="E288" s="164" t="s">
        <v>360</v>
      </c>
      <c r="F288" s="165" t="s">
        <v>361</v>
      </c>
      <c r="G288" s="166" t="s">
        <v>131</v>
      </c>
      <c r="H288" s="167">
        <v>1.03</v>
      </c>
      <c r="I288" s="168"/>
      <c r="J288" s="169">
        <f>ROUND(I288*H288,2)</f>
        <v>0</v>
      </c>
      <c r="K288" s="165" t="s">
        <v>132</v>
      </c>
      <c r="L288" s="170"/>
      <c r="M288" s="171" t="s">
        <v>3</v>
      </c>
      <c r="N288" s="172" t="s">
        <v>40</v>
      </c>
      <c r="P288" s="133">
        <f>O288*H288</f>
        <v>0</v>
      </c>
      <c r="Q288" s="133">
        <v>0.113</v>
      </c>
      <c r="R288" s="133">
        <f>Q288*H288</f>
        <v>0.11639000000000001</v>
      </c>
      <c r="S288" s="133">
        <v>0</v>
      </c>
      <c r="T288" s="134">
        <f>S288*H288</f>
        <v>0</v>
      </c>
      <c r="AR288" s="135" t="s">
        <v>176</v>
      </c>
      <c r="AT288" s="135" t="s">
        <v>263</v>
      </c>
      <c r="AU288" s="135" t="s">
        <v>78</v>
      </c>
      <c r="AY288" s="17" t="s">
        <v>126</v>
      </c>
      <c r="BE288" s="136">
        <f>IF(N288="základní",J288,0)</f>
        <v>0</v>
      </c>
      <c r="BF288" s="136">
        <f>IF(N288="snížená",J288,0)</f>
        <v>0</v>
      </c>
      <c r="BG288" s="136">
        <f>IF(N288="zákl. přenesená",J288,0)</f>
        <v>0</v>
      </c>
      <c r="BH288" s="136">
        <f>IF(N288="sníž. přenesená",J288,0)</f>
        <v>0</v>
      </c>
      <c r="BI288" s="136">
        <f>IF(N288="nulová",J288,0)</f>
        <v>0</v>
      </c>
      <c r="BJ288" s="17" t="s">
        <v>74</v>
      </c>
      <c r="BK288" s="136">
        <f>ROUND(I288*H288,2)</f>
        <v>0</v>
      </c>
      <c r="BL288" s="17" t="s">
        <v>133</v>
      </c>
      <c r="BM288" s="135" t="s">
        <v>362</v>
      </c>
    </row>
    <row r="289" spans="2:51" s="12" customFormat="1" ht="12">
      <c r="B289" s="141"/>
      <c r="D289" s="142" t="s">
        <v>137</v>
      </c>
      <c r="E289" s="143" t="s">
        <v>3</v>
      </c>
      <c r="F289" s="144" t="s">
        <v>363</v>
      </c>
      <c r="H289" s="145">
        <v>1</v>
      </c>
      <c r="I289" s="146"/>
      <c r="L289" s="141"/>
      <c r="M289" s="147"/>
      <c r="T289" s="148"/>
      <c r="AT289" s="143" t="s">
        <v>137</v>
      </c>
      <c r="AU289" s="143" t="s">
        <v>78</v>
      </c>
      <c r="AV289" s="12" t="s">
        <v>78</v>
      </c>
      <c r="AW289" s="12" t="s">
        <v>31</v>
      </c>
      <c r="AX289" s="12" t="s">
        <v>69</v>
      </c>
      <c r="AY289" s="143" t="s">
        <v>126</v>
      </c>
    </row>
    <row r="290" spans="2:51" s="13" customFormat="1" ht="12">
      <c r="B290" s="149"/>
      <c r="D290" s="142" t="s">
        <v>137</v>
      </c>
      <c r="E290" s="150" t="s">
        <v>3</v>
      </c>
      <c r="F290" s="151" t="s">
        <v>139</v>
      </c>
      <c r="H290" s="152">
        <v>1</v>
      </c>
      <c r="I290" s="153"/>
      <c r="L290" s="149"/>
      <c r="M290" s="154"/>
      <c r="T290" s="155"/>
      <c r="AT290" s="150" t="s">
        <v>137</v>
      </c>
      <c r="AU290" s="150" t="s">
        <v>78</v>
      </c>
      <c r="AV290" s="13" t="s">
        <v>140</v>
      </c>
      <c r="AW290" s="13" t="s">
        <v>31</v>
      </c>
      <c r="AX290" s="13" t="s">
        <v>69</v>
      </c>
      <c r="AY290" s="150" t="s">
        <v>126</v>
      </c>
    </row>
    <row r="291" spans="2:51" s="14" customFormat="1" ht="12">
      <c r="B291" s="156"/>
      <c r="D291" s="142" t="s">
        <v>137</v>
      </c>
      <c r="E291" s="157" t="s">
        <v>3</v>
      </c>
      <c r="F291" s="158" t="s">
        <v>141</v>
      </c>
      <c r="H291" s="159">
        <v>1</v>
      </c>
      <c r="I291" s="160"/>
      <c r="L291" s="156"/>
      <c r="M291" s="161"/>
      <c r="T291" s="162"/>
      <c r="AT291" s="157" t="s">
        <v>137</v>
      </c>
      <c r="AU291" s="157" t="s">
        <v>78</v>
      </c>
      <c r="AV291" s="14" t="s">
        <v>133</v>
      </c>
      <c r="AW291" s="14" t="s">
        <v>31</v>
      </c>
      <c r="AX291" s="14" t="s">
        <v>74</v>
      </c>
      <c r="AY291" s="157" t="s">
        <v>126</v>
      </c>
    </row>
    <row r="292" spans="2:51" s="12" customFormat="1" ht="12">
      <c r="B292" s="141"/>
      <c r="D292" s="142" t="s">
        <v>137</v>
      </c>
      <c r="F292" s="144" t="s">
        <v>364</v>
      </c>
      <c r="H292" s="145">
        <v>1.03</v>
      </c>
      <c r="I292" s="146"/>
      <c r="L292" s="141"/>
      <c r="M292" s="147"/>
      <c r="T292" s="148"/>
      <c r="AT292" s="143" t="s">
        <v>137</v>
      </c>
      <c r="AU292" s="143" t="s">
        <v>78</v>
      </c>
      <c r="AV292" s="12" t="s">
        <v>78</v>
      </c>
      <c r="AW292" s="12" t="s">
        <v>4</v>
      </c>
      <c r="AX292" s="12" t="s">
        <v>74</v>
      </c>
      <c r="AY292" s="143" t="s">
        <v>126</v>
      </c>
    </row>
    <row r="293" spans="2:65" s="1" customFormat="1" ht="16.5" customHeight="1">
      <c r="B293" s="123"/>
      <c r="C293" s="163" t="s">
        <v>365</v>
      </c>
      <c r="D293" s="163" t="s">
        <v>263</v>
      </c>
      <c r="E293" s="164" t="s">
        <v>366</v>
      </c>
      <c r="F293" s="165" t="s">
        <v>367</v>
      </c>
      <c r="G293" s="166" t="s">
        <v>131</v>
      </c>
      <c r="H293" s="167">
        <v>4.12</v>
      </c>
      <c r="I293" s="168"/>
      <c r="J293" s="169">
        <f>ROUND(I293*H293,2)</f>
        <v>0</v>
      </c>
      <c r="K293" s="165" t="s">
        <v>3</v>
      </c>
      <c r="L293" s="170"/>
      <c r="M293" s="171" t="s">
        <v>3</v>
      </c>
      <c r="N293" s="172" t="s">
        <v>40</v>
      </c>
      <c r="P293" s="133">
        <f>O293*H293</f>
        <v>0</v>
      </c>
      <c r="Q293" s="133">
        <v>0.113</v>
      </c>
      <c r="R293" s="133">
        <f>Q293*H293</f>
        <v>0.46556000000000003</v>
      </c>
      <c r="S293" s="133">
        <v>0</v>
      </c>
      <c r="T293" s="134">
        <f>S293*H293</f>
        <v>0</v>
      </c>
      <c r="AR293" s="135" t="s">
        <v>176</v>
      </c>
      <c r="AT293" s="135" t="s">
        <v>263</v>
      </c>
      <c r="AU293" s="135" t="s">
        <v>78</v>
      </c>
      <c r="AY293" s="17" t="s">
        <v>126</v>
      </c>
      <c r="BE293" s="136">
        <f>IF(N293="základní",J293,0)</f>
        <v>0</v>
      </c>
      <c r="BF293" s="136">
        <f>IF(N293="snížená",J293,0)</f>
        <v>0</v>
      </c>
      <c r="BG293" s="136">
        <f>IF(N293="zákl. přenesená",J293,0)</f>
        <v>0</v>
      </c>
      <c r="BH293" s="136">
        <f>IF(N293="sníž. přenesená",J293,0)</f>
        <v>0</v>
      </c>
      <c r="BI293" s="136">
        <f>IF(N293="nulová",J293,0)</f>
        <v>0</v>
      </c>
      <c r="BJ293" s="17" t="s">
        <v>74</v>
      </c>
      <c r="BK293" s="136">
        <f>ROUND(I293*H293,2)</f>
        <v>0</v>
      </c>
      <c r="BL293" s="17" t="s">
        <v>133</v>
      </c>
      <c r="BM293" s="135" t="s">
        <v>368</v>
      </c>
    </row>
    <row r="294" spans="2:51" s="12" customFormat="1" ht="12">
      <c r="B294" s="141"/>
      <c r="D294" s="142" t="s">
        <v>137</v>
      </c>
      <c r="E294" s="143" t="s">
        <v>3</v>
      </c>
      <c r="F294" s="144" t="s">
        <v>369</v>
      </c>
      <c r="H294" s="145">
        <v>4</v>
      </c>
      <c r="I294" s="146"/>
      <c r="L294" s="141"/>
      <c r="M294" s="147"/>
      <c r="T294" s="148"/>
      <c r="AT294" s="143" t="s">
        <v>137</v>
      </c>
      <c r="AU294" s="143" t="s">
        <v>78</v>
      </c>
      <c r="AV294" s="12" t="s">
        <v>78</v>
      </c>
      <c r="AW294" s="12" t="s">
        <v>31</v>
      </c>
      <c r="AX294" s="12" t="s">
        <v>69</v>
      </c>
      <c r="AY294" s="143" t="s">
        <v>126</v>
      </c>
    </row>
    <row r="295" spans="2:51" s="13" customFormat="1" ht="12">
      <c r="B295" s="149"/>
      <c r="D295" s="142" t="s">
        <v>137</v>
      </c>
      <c r="E295" s="150" t="s">
        <v>3</v>
      </c>
      <c r="F295" s="151" t="s">
        <v>139</v>
      </c>
      <c r="H295" s="152">
        <v>4</v>
      </c>
      <c r="I295" s="153"/>
      <c r="L295" s="149"/>
      <c r="M295" s="154"/>
      <c r="T295" s="155"/>
      <c r="AT295" s="150" t="s">
        <v>137</v>
      </c>
      <c r="AU295" s="150" t="s">
        <v>78</v>
      </c>
      <c r="AV295" s="13" t="s">
        <v>140</v>
      </c>
      <c r="AW295" s="13" t="s">
        <v>31</v>
      </c>
      <c r="AX295" s="13" t="s">
        <v>69</v>
      </c>
      <c r="AY295" s="150" t="s">
        <v>126</v>
      </c>
    </row>
    <row r="296" spans="2:51" s="14" customFormat="1" ht="12">
      <c r="B296" s="156"/>
      <c r="D296" s="142" t="s">
        <v>137</v>
      </c>
      <c r="E296" s="157" t="s">
        <v>3</v>
      </c>
      <c r="F296" s="158" t="s">
        <v>141</v>
      </c>
      <c r="H296" s="159">
        <v>4</v>
      </c>
      <c r="I296" s="160"/>
      <c r="L296" s="156"/>
      <c r="M296" s="161"/>
      <c r="T296" s="162"/>
      <c r="AT296" s="157" t="s">
        <v>137</v>
      </c>
      <c r="AU296" s="157" t="s">
        <v>78</v>
      </c>
      <c r="AV296" s="14" t="s">
        <v>133</v>
      </c>
      <c r="AW296" s="14" t="s">
        <v>31</v>
      </c>
      <c r="AX296" s="14" t="s">
        <v>74</v>
      </c>
      <c r="AY296" s="157" t="s">
        <v>126</v>
      </c>
    </row>
    <row r="297" spans="2:51" s="12" customFormat="1" ht="12">
      <c r="B297" s="141"/>
      <c r="D297" s="142" t="s">
        <v>137</v>
      </c>
      <c r="F297" s="144" t="s">
        <v>370</v>
      </c>
      <c r="H297" s="145">
        <v>4.12</v>
      </c>
      <c r="I297" s="146"/>
      <c r="L297" s="141"/>
      <c r="M297" s="147"/>
      <c r="T297" s="148"/>
      <c r="AT297" s="143" t="s">
        <v>137</v>
      </c>
      <c r="AU297" s="143" t="s">
        <v>78</v>
      </c>
      <c r="AV297" s="12" t="s">
        <v>78</v>
      </c>
      <c r="AW297" s="12" t="s">
        <v>4</v>
      </c>
      <c r="AX297" s="12" t="s">
        <v>74</v>
      </c>
      <c r="AY297" s="143" t="s">
        <v>126</v>
      </c>
    </row>
    <row r="298" spans="2:65" s="1" customFormat="1" ht="16.5" customHeight="1">
      <c r="B298" s="123"/>
      <c r="C298" s="124" t="s">
        <v>371</v>
      </c>
      <c r="D298" s="124" t="s">
        <v>128</v>
      </c>
      <c r="E298" s="125" t="s">
        <v>372</v>
      </c>
      <c r="F298" s="126" t="s">
        <v>373</v>
      </c>
      <c r="G298" s="127" t="s">
        <v>131</v>
      </c>
      <c r="H298" s="128">
        <v>5</v>
      </c>
      <c r="I298" s="129"/>
      <c r="J298" s="130">
        <f>ROUND(I298*H298,2)</f>
        <v>0</v>
      </c>
      <c r="K298" s="126" t="s">
        <v>132</v>
      </c>
      <c r="L298" s="32"/>
      <c r="M298" s="131" t="s">
        <v>3</v>
      </c>
      <c r="N298" s="132" t="s">
        <v>40</v>
      </c>
      <c r="P298" s="133">
        <f>O298*H298</f>
        <v>0</v>
      </c>
      <c r="Q298" s="133">
        <v>0.11162</v>
      </c>
      <c r="R298" s="133">
        <f>Q298*H298</f>
        <v>0.5581</v>
      </c>
      <c r="S298" s="133">
        <v>0</v>
      </c>
      <c r="T298" s="134">
        <f>S298*H298</f>
        <v>0</v>
      </c>
      <c r="AR298" s="135" t="s">
        <v>133</v>
      </c>
      <c r="AT298" s="135" t="s">
        <v>128</v>
      </c>
      <c r="AU298" s="135" t="s">
        <v>78</v>
      </c>
      <c r="AY298" s="17" t="s">
        <v>126</v>
      </c>
      <c r="BE298" s="136">
        <f>IF(N298="základní",J298,0)</f>
        <v>0</v>
      </c>
      <c r="BF298" s="136">
        <f>IF(N298="snížená",J298,0)</f>
        <v>0</v>
      </c>
      <c r="BG298" s="136">
        <f>IF(N298="zákl. přenesená",J298,0)</f>
        <v>0</v>
      </c>
      <c r="BH298" s="136">
        <f>IF(N298="sníž. přenesená",J298,0)</f>
        <v>0</v>
      </c>
      <c r="BI298" s="136">
        <f>IF(N298="nulová",J298,0)</f>
        <v>0</v>
      </c>
      <c r="BJ298" s="17" t="s">
        <v>74</v>
      </c>
      <c r="BK298" s="136">
        <f>ROUND(I298*H298,2)</f>
        <v>0</v>
      </c>
      <c r="BL298" s="17" t="s">
        <v>133</v>
      </c>
      <c r="BM298" s="135" t="s">
        <v>374</v>
      </c>
    </row>
    <row r="299" spans="2:47" s="1" customFormat="1" ht="12">
      <c r="B299" s="32"/>
      <c r="D299" s="137" t="s">
        <v>135</v>
      </c>
      <c r="F299" s="138" t="s">
        <v>375</v>
      </c>
      <c r="I299" s="139"/>
      <c r="L299" s="32"/>
      <c r="M299" s="140"/>
      <c r="T299" s="52"/>
      <c r="AT299" s="17" t="s">
        <v>135</v>
      </c>
      <c r="AU299" s="17" t="s">
        <v>78</v>
      </c>
    </row>
    <row r="300" spans="2:51" s="12" customFormat="1" ht="12">
      <c r="B300" s="141"/>
      <c r="D300" s="142" t="s">
        <v>137</v>
      </c>
      <c r="E300" s="143" t="s">
        <v>3</v>
      </c>
      <c r="F300" s="144" t="s">
        <v>146</v>
      </c>
      <c r="H300" s="145">
        <v>5</v>
      </c>
      <c r="I300" s="146"/>
      <c r="L300" s="141"/>
      <c r="M300" s="147"/>
      <c r="T300" s="148"/>
      <c r="AT300" s="143" t="s">
        <v>137</v>
      </c>
      <c r="AU300" s="143" t="s">
        <v>78</v>
      </c>
      <c r="AV300" s="12" t="s">
        <v>78</v>
      </c>
      <c r="AW300" s="12" t="s">
        <v>31</v>
      </c>
      <c r="AX300" s="12" t="s">
        <v>69</v>
      </c>
      <c r="AY300" s="143" t="s">
        <v>126</v>
      </c>
    </row>
    <row r="301" spans="2:51" s="13" customFormat="1" ht="12">
      <c r="B301" s="149"/>
      <c r="D301" s="142" t="s">
        <v>137</v>
      </c>
      <c r="E301" s="150" t="s">
        <v>3</v>
      </c>
      <c r="F301" s="151" t="s">
        <v>139</v>
      </c>
      <c r="H301" s="152">
        <v>5</v>
      </c>
      <c r="I301" s="153"/>
      <c r="L301" s="149"/>
      <c r="M301" s="154"/>
      <c r="T301" s="155"/>
      <c r="AT301" s="150" t="s">
        <v>137</v>
      </c>
      <c r="AU301" s="150" t="s">
        <v>78</v>
      </c>
      <c r="AV301" s="13" t="s">
        <v>140</v>
      </c>
      <c r="AW301" s="13" t="s">
        <v>31</v>
      </c>
      <c r="AX301" s="13" t="s">
        <v>69</v>
      </c>
      <c r="AY301" s="150" t="s">
        <v>126</v>
      </c>
    </row>
    <row r="302" spans="2:51" s="14" customFormat="1" ht="12">
      <c r="B302" s="156"/>
      <c r="D302" s="142" t="s">
        <v>137</v>
      </c>
      <c r="E302" s="157" t="s">
        <v>3</v>
      </c>
      <c r="F302" s="158" t="s">
        <v>141</v>
      </c>
      <c r="H302" s="159">
        <v>5</v>
      </c>
      <c r="I302" s="160"/>
      <c r="L302" s="156"/>
      <c r="M302" s="161"/>
      <c r="T302" s="162"/>
      <c r="AT302" s="157" t="s">
        <v>137</v>
      </c>
      <c r="AU302" s="157" t="s">
        <v>78</v>
      </c>
      <c r="AV302" s="14" t="s">
        <v>133</v>
      </c>
      <c r="AW302" s="14" t="s">
        <v>31</v>
      </c>
      <c r="AX302" s="14" t="s">
        <v>74</v>
      </c>
      <c r="AY302" s="157" t="s">
        <v>126</v>
      </c>
    </row>
    <row r="303" spans="2:65" s="1" customFormat="1" ht="16.5" customHeight="1">
      <c r="B303" s="123"/>
      <c r="C303" s="163" t="s">
        <v>376</v>
      </c>
      <c r="D303" s="163" t="s">
        <v>263</v>
      </c>
      <c r="E303" s="164" t="s">
        <v>377</v>
      </c>
      <c r="F303" s="165" t="s">
        <v>378</v>
      </c>
      <c r="G303" s="166" t="s">
        <v>131</v>
      </c>
      <c r="H303" s="167">
        <v>1.03</v>
      </c>
      <c r="I303" s="168"/>
      <c r="J303" s="169">
        <f>ROUND(I303*H303,2)</f>
        <v>0</v>
      </c>
      <c r="K303" s="165" t="s">
        <v>132</v>
      </c>
      <c r="L303" s="170"/>
      <c r="M303" s="171" t="s">
        <v>3</v>
      </c>
      <c r="N303" s="172" t="s">
        <v>40</v>
      </c>
      <c r="P303" s="133">
        <f>O303*H303</f>
        <v>0</v>
      </c>
      <c r="Q303" s="133">
        <v>0.176</v>
      </c>
      <c r="R303" s="133">
        <f>Q303*H303</f>
        <v>0.18128</v>
      </c>
      <c r="S303" s="133">
        <v>0</v>
      </c>
      <c r="T303" s="134">
        <f>S303*H303</f>
        <v>0</v>
      </c>
      <c r="AR303" s="135" t="s">
        <v>176</v>
      </c>
      <c r="AT303" s="135" t="s">
        <v>263</v>
      </c>
      <c r="AU303" s="135" t="s">
        <v>78</v>
      </c>
      <c r="AY303" s="17" t="s">
        <v>126</v>
      </c>
      <c r="BE303" s="136">
        <f>IF(N303="základní",J303,0)</f>
        <v>0</v>
      </c>
      <c r="BF303" s="136">
        <f>IF(N303="snížená",J303,0)</f>
        <v>0</v>
      </c>
      <c r="BG303" s="136">
        <f>IF(N303="zákl. přenesená",J303,0)</f>
        <v>0</v>
      </c>
      <c r="BH303" s="136">
        <f>IF(N303="sníž. přenesená",J303,0)</f>
        <v>0</v>
      </c>
      <c r="BI303" s="136">
        <f>IF(N303="nulová",J303,0)</f>
        <v>0</v>
      </c>
      <c r="BJ303" s="17" t="s">
        <v>74</v>
      </c>
      <c r="BK303" s="136">
        <f>ROUND(I303*H303,2)</f>
        <v>0</v>
      </c>
      <c r="BL303" s="17" t="s">
        <v>133</v>
      </c>
      <c r="BM303" s="135" t="s">
        <v>379</v>
      </c>
    </row>
    <row r="304" spans="2:51" s="12" customFormat="1" ht="12">
      <c r="B304" s="141"/>
      <c r="D304" s="142" t="s">
        <v>137</v>
      </c>
      <c r="E304" s="143" t="s">
        <v>3</v>
      </c>
      <c r="F304" s="144" t="s">
        <v>380</v>
      </c>
      <c r="H304" s="145">
        <v>1</v>
      </c>
      <c r="I304" s="146"/>
      <c r="L304" s="141"/>
      <c r="M304" s="147"/>
      <c r="T304" s="148"/>
      <c r="AT304" s="143" t="s">
        <v>137</v>
      </c>
      <c r="AU304" s="143" t="s">
        <v>78</v>
      </c>
      <c r="AV304" s="12" t="s">
        <v>78</v>
      </c>
      <c r="AW304" s="12" t="s">
        <v>31</v>
      </c>
      <c r="AX304" s="12" t="s">
        <v>69</v>
      </c>
      <c r="AY304" s="143" t="s">
        <v>126</v>
      </c>
    </row>
    <row r="305" spans="2:51" s="13" customFormat="1" ht="12">
      <c r="B305" s="149"/>
      <c r="D305" s="142" t="s">
        <v>137</v>
      </c>
      <c r="E305" s="150" t="s">
        <v>3</v>
      </c>
      <c r="F305" s="151" t="s">
        <v>139</v>
      </c>
      <c r="H305" s="152">
        <v>1</v>
      </c>
      <c r="I305" s="153"/>
      <c r="L305" s="149"/>
      <c r="M305" s="154"/>
      <c r="T305" s="155"/>
      <c r="AT305" s="150" t="s">
        <v>137</v>
      </c>
      <c r="AU305" s="150" t="s">
        <v>78</v>
      </c>
      <c r="AV305" s="13" t="s">
        <v>140</v>
      </c>
      <c r="AW305" s="13" t="s">
        <v>31</v>
      </c>
      <c r="AX305" s="13" t="s">
        <v>69</v>
      </c>
      <c r="AY305" s="150" t="s">
        <v>126</v>
      </c>
    </row>
    <row r="306" spans="2:51" s="14" customFormat="1" ht="12">
      <c r="B306" s="156"/>
      <c r="D306" s="142" t="s">
        <v>137</v>
      </c>
      <c r="E306" s="157" t="s">
        <v>3</v>
      </c>
      <c r="F306" s="158" t="s">
        <v>141</v>
      </c>
      <c r="H306" s="159">
        <v>1</v>
      </c>
      <c r="I306" s="160"/>
      <c r="L306" s="156"/>
      <c r="M306" s="161"/>
      <c r="T306" s="162"/>
      <c r="AT306" s="157" t="s">
        <v>137</v>
      </c>
      <c r="AU306" s="157" t="s">
        <v>78</v>
      </c>
      <c r="AV306" s="14" t="s">
        <v>133</v>
      </c>
      <c r="AW306" s="14" t="s">
        <v>31</v>
      </c>
      <c r="AX306" s="14" t="s">
        <v>74</v>
      </c>
      <c r="AY306" s="157" t="s">
        <v>126</v>
      </c>
    </row>
    <row r="307" spans="2:51" s="12" customFormat="1" ht="12">
      <c r="B307" s="141"/>
      <c r="D307" s="142" t="s">
        <v>137</v>
      </c>
      <c r="F307" s="144" t="s">
        <v>364</v>
      </c>
      <c r="H307" s="145">
        <v>1.03</v>
      </c>
      <c r="I307" s="146"/>
      <c r="L307" s="141"/>
      <c r="M307" s="147"/>
      <c r="T307" s="148"/>
      <c r="AT307" s="143" t="s">
        <v>137</v>
      </c>
      <c r="AU307" s="143" t="s">
        <v>78</v>
      </c>
      <c r="AV307" s="12" t="s">
        <v>78</v>
      </c>
      <c r="AW307" s="12" t="s">
        <v>4</v>
      </c>
      <c r="AX307" s="12" t="s">
        <v>74</v>
      </c>
      <c r="AY307" s="143" t="s">
        <v>126</v>
      </c>
    </row>
    <row r="308" spans="2:65" s="1" customFormat="1" ht="16.5" customHeight="1">
      <c r="B308" s="123"/>
      <c r="C308" s="163" t="s">
        <v>381</v>
      </c>
      <c r="D308" s="163" t="s">
        <v>263</v>
      </c>
      <c r="E308" s="164" t="s">
        <v>382</v>
      </c>
      <c r="F308" s="165" t="s">
        <v>383</v>
      </c>
      <c r="G308" s="166" t="s">
        <v>131</v>
      </c>
      <c r="H308" s="167">
        <v>1.03</v>
      </c>
      <c r="I308" s="168"/>
      <c r="J308" s="169">
        <f>ROUND(I308*H308,2)</f>
        <v>0</v>
      </c>
      <c r="K308" s="165" t="s">
        <v>3</v>
      </c>
      <c r="L308" s="170"/>
      <c r="M308" s="171" t="s">
        <v>3</v>
      </c>
      <c r="N308" s="172" t="s">
        <v>40</v>
      </c>
      <c r="P308" s="133">
        <f>O308*H308</f>
        <v>0</v>
      </c>
      <c r="Q308" s="133">
        <v>0.176</v>
      </c>
      <c r="R308" s="133">
        <f>Q308*H308</f>
        <v>0.18128</v>
      </c>
      <c r="S308" s="133">
        <v>0</v>
      </c>
      <c r="T308" s="134">
        <f>S308*H308</f>
        <v>0</v>
      </c>
      <c r="AR308" s="135" t="s">
        <v>176</v>
      </c>
      <c r="AT308" s="135" t="s">
        <v>263</v>
      </c>
      <c r="AU308" s="135" t="s">
        <v>78</v>
      </c>
      <c r="AY308" s="17" t="s">
        <v>126</v>
      </c>
      <c r="BE308" s="136">
        <f>IF(N308="základní",J308,0)</f>
        <v>0</v>
      </c>
      <c r="BF308" s="136">
        <f>IF(N308="snížená",J308,0)</f>
        <v>0</v>
      </c>
      <c r="BG308" s="136">
        <f>IF(N308="zákl. přenesená",J308,0)</f>
        <v>0</v>
      </c>
      <c r="BH308" s="136">
        <f>IF(N308="sníž. přenesená",J308,0)</f>
        <v>0</v>
      </c>
      <c r="BI308" s="136">
        <f>IF(N308="nulová",J308,0)</f>
        <v>0</v>
      </c>
      <c r="BJ308" s="17" t="s">
        <v>74</v>
      </c>
      <c r="BK308" s="136">
        <f>ROUND(I308*H308,2)</f>
        <v>0</v>
      </c>
      <c r="BL308" s="17" t="s">
        <v>133</v>
      </c>
      <c r="BM308" s="135" t="s">
        <v>384</v>
      </c>
    </row>
    <row r="309" spans="2:51" s="12" customFormat="1" ht="12">
      <c r="B309" s="141"/>
      <c r="D309" s="142" t="s">
        <v>137</v>
      </c>
      <c r="E309" s="143" t="s">
        <v>3</v>
      </c>
      <c r="F309" s="144" t="s">
        <v>380</v>
      </c>
      <c r="H309" s="145">
        <v>1</v>
      </c>
      <c r="I309" s="146"/>
      <c r="L309" s="141"/>
      <c r="M309" s="147"/>
      <c r="T309" s="148"/>
      <c r="AT309" s="143" t="s">
        <v>137</v>
      </c>
      <c r="AU309" s="143" t="s">
        <v>78</v>
      </c>
      <c r="AV309" s="12" t="s">
        <v>78</v>
      </c>
      <c r="AW309" s="12" t="s">
        <v>31</v>
      </c>
      <c r="AX309" s="12" t="s">
        <v>69</v>
      </c>
      <c r="AY309" s="143" t="s">
        <v>126</v>
      </c>
    </row>
    <row r="310" spans="2:51" s="13" customFormat="1" ht="12">
      <c r="B310" s="149"/>
      <c r="D310" s="142" t="s">
        <v>137</v>
      </c>
      <c r="E310" s="150" t="s">
        <v>3</v>
      </c>
      <c r="F310" s="151" t="s">
        <v>139</v>
      </c>
      <c r="H310" s="152">
        <v>1</v>
      </c>
      <c r="I310" s="153"/>
      <c r="L310" s="149"/>
      <c r="M310" s="154"/>
      <c r="T310" s="155"/>
      <c r="AT310" s="150" t="s">
        <v>137</v>
      </c>
      <c r="AU310" s="150" t="s">
        <v>78</v>
      </c>
      <c r="AV310" s="13" t="s">
        <v>140</v>
      </c>
      <c r="AW310" s="13" t="s">
        <v>31</v>
      </c>
      <c r="AX310" s="13" t="s">
        <v>69</v>
      </c>
      <c r="AY310" s="150" t="s">
        <v>126</v>
      </c>
    </row>
    <row r="311" spans="2:51" s="14" customFormat="1" ht="12">
      <c r="B311" s="156"/>
      <c r="D311" s="142" t="s">
        <v>137</v>
      </c>
      <c r="E311" s="157" t="s">
        <v>3</v>
      </c>
      <c r="F311" s="158" t="s">
        <v>141</v>
      </c>
      <c r="H311" s="159">
        <v>1</v>
      </c>
      <c r="I311" s="160"/>
      <c r="L311" s="156"/>
      <c r="M311" s="161"/>
      <c r="T311" s="162"/>
      <c r="AT311" s="157" t="s">
        <v>137</v>
      </c>
      <c r="AU311" s="157" t="s">
        <v>78</v>
      </c>
      <c r="AV311" s="14" t="s">
        <v>133</v>
      </c>
      <c r="AW311" s="14" t="s">
        <v>31</v>
      </c>
      <c r="AX311" s="14" t="s">
        <v>74</v>
      </c>
      <c r="AY311" s="157" t="s">
        <v>126</v>
      </c>
    </row>
    <row r="312" spans="2:51" s="12" customFormat="1" ht="12">
      <c r="B312" s="141"/>
      <c r="D312" s="142" t="s">
        <v>137</v>
      </c>
      <c r="F312" s="144" t="s">
        <v>364</v>
      </c>
      <c r="H312" s="145">
        <v>1.03</v>
      </c>
      <c r="I312" s="146"/>
      <c r="L312" s="141"/>
      <c r="M312" s="147"/>
      <c r="T312" s="148"/>
      <c r="AT312" s="143" t="s">
        <v>137</v>
      </c>
      <c r="AU312" s="143" t="s">
        <v>78</v>
      </c>
      <c r="AV312" s="12" t="s">
        <v>78</v>
      </c>
      <c r="AW312" s="12" t="s">
        <v>4</v>
      </c>
      <c r="AX312" s="12" t="s">
        <v>74</v>
      </c>
      <c r="AY312" s="143" t="s">
        <v>126</v>
      </c>
    </row>
    <row r="313" spans="2:63" s="11" customFormat="1" ht="22.9" customHeight="1">
      <c r="B313" s="111"/>
      <c r="D313" s="112" t="s">
        <v>68</v>
      </c>
      <c r="E313" s="121" t="s">
        <v>164</v>
      </c>
      <c r="F313" s="121" t="s">
        <v>385</v>
      </c>
      <c r="I313" s="114"/>
      <c r="J313" s="122">
        <f>BK313</f>
        <v>0</v>
      </c>
      <c r="L313" s="111"/>
      <c r="M313" s="116"/>
      <c r="P313" s="117">
        <f>SUM(P314:P318)</f>
        <v>0</v>
      </c>
      <c r="R313" s="117">
        <f>SUM(R314:R318)</f>
        <v>0.1212</v>
      </c>
      <c r="T313" s="118">
        <f>SUM(T314:T318)</f>
        <v>0</v>
      </c>
      <c r="AR313" s="112" t="s">
        <v>74</v>
      </c>
      <c r="AT313" s="119" t="s">
        <v>68</v>
      </c>
      <c r="AU313" s="119" t="s">
        <v>74</v>
      </c>
      <c r="AY313" s="112" t="s">
        <v>126</v>
      </c>
      <c r="BK313" s="120">
        <f>SUM(BK314:BK318)</f>
        <v>0</v>
      </c>
    </row>
    <row r="314" spans="2:65" s="1" customFormat="1" ht="24.2" customHeight="1">
      <c r="B314" s="123"/>
      <c r="C314" s="124" t="s">
        <v>386</v>
      </c>
      <c r="D314" s="124" t="s">
        <v>128</v>
      </c>
      <c r="E314" s="125" t="s">
        <v>387</v>
      </c>
      <c r="F314" s="126" t="s">
        <v>388</v>
      </c>
      <c r="G314" s="127" t="s">
        <v>131</v>
      </c>
      <c r="H314" s="128">
        <v>4</v>
      </c>
      <c r="I314" s="129"/>
      <c r="J314" s="130">
        <f>ROUND(I314*H314,2)</f>
        <v>0</v>
      </c>
      <c r="K314" s="126" t="s">
        <v>132</v>
      </c>
      <c r="L314" s="32"/>
      <c r="M314" s="131" t="s">
        <v>3</v>
      </c>
      <c r="N314" s="132" t="s">
        <v>40</v>
      </c>
      <c r="P314" s="133">
        <f>O314*H314</f>
        <v>0</v>
      </c>
      <c r="Q314" s="133">
        <v>0.0303</v>
      </c>
      <c r="R314" s="133">
        <f>Q314*H314</f>
        <v>0.1212</v>
      </c>
      <c r="S314" s="133">
        <v>0</v>
      </c>
      <c r="T314" s="134">
        <f>S314*H314</f>
        <v>0</v>
      </c>
      <c r="AR314" s="135" t="s">
        <v>133</v>
      </c>
      <c r="AT314" s="135" t="s">
        <v>128</v>
      </c>
      <c r="AU314" s="135" t="s">
        <v>78</v>
      </c>
      <c r="AY314" s="17" t="s">
        <v>126</v>
      </c>
      <c r="BE314" s="136">
        <f>IF(N314="základní",J314,0)</f>
        <v>0</v>
      </c>
      <c r="BF314" s="136">
        <f>IF(N314="snížená",J314,0)</f>
        <v>0</v>
      </c>
      <c r="BG314" s="136">
        <f>IF(N314="zákl. přenesená",J314,0)</f>
        <v>0</v>
      </c>
      <c r="BH314" s="136">
        <f>IF(N314="sníž. přenesená",J314,0)</f>
        <v>0</v>
      </c>
      <c r="BI314" s="136">
        <f>IF(N314="nulová",J314,0)</f>
        <v>0</v>
      </c>
      <c r="BJ314" s="17" t="s">
        <v>74</v>
      </c>
      <c r="BK314" s="136">
        <f>ROUND(I314*H314,2)</f>
        <v>0</v>
      </c>
      <c r="BL314" s="17" t="s">
        <v>133</v>
      </c>
      <c r="BM314" s="135" t="s">
        <v>389</v>
      </c>
    </row>
    <row r="315" spans="2:47" s="1" customFormat="1" ht="12">
      <c r="B315" s="32"/>
      <c r="D315" s="137" t="s">
        <v>135</v>
      </c>
      <c r="F315" s="138" t="s">
        <v>390</v>
      </c>
      <c r="I315" s="139"/>
      <c r="L315" s="32"/>
      <c r="M315" s="140"/>
      <c r="T315" s="52"/>
      <c r="AT315" s="17" t="s">
        <v>135</v>
      </c>
      <c r="AU315" s="17" t="s">
        <v>78</v>
      </c>
    </row>
    <row r="316" spans="2:51" s="12" customFormat="1" ht="12">
      <c r="B316" s="141"/>
      <c r="D316" s="142" t="s">
        <v>137</v>
      </c>
      <c r="E316" s="143" t="s">
        <v>3</v>
      </c>
      <c r="F316" s="144" t="s">
        <v>391</v>
      </c>
      <c r="H316" s="145">
        <v>4</v>
      </c>
      <c r="I316" s="146"/>
      <c r="L316" s="141"/>
      <c r="M316" s="147"/>
      <c r="T316" s="148"/>
      <c r="AT316" s="143" t="s">
        <v>137</v>
      </c>
      <c r="AU316" s="143" t="s">
        <v>78</v>
      </c>
      <c r="AV316" s="12" t="s">
        <v>78</v>
      </c>
      <c r="AW316" s="12" t="s">
        <v>31</v>
      </c>
      <c r="AX316" s="12" t="s">
        <v>69</v>
      </c>
      <c r="AY316" s="143" t="s">
        <v>126</v>
      </c>
    </row>
    <row r="317" spans="2:51" s="13" customFormat="1" ht="12">
      <c r="B317" s="149"/>
      <c r="D317" s="142" t="s">
        <v>137</v>
      </c>
      <c r="E317" s="150" t="s">
        <v>3</v>
      </c>
      <c r="F317" s="151" t="s">
        <v>139</v>
      </c>
      <c r="H317" s="152">
        <v>4</v>
      </c>
      <c r="I317" s="153"/>
      <c r="L317" s="149"/>
      <c r="M317" s="154"/>
      <c r="T317" s="155"/>
      <c r="AT317" s="150" t="s">
        <v>137</v>
      </c>
      <c r="AU317" s="150" t="s">
        <v>78</v>
      </c>
      <c r="AV317" s="13" t="s">
        <v>140</v>
      </c>
      <c r="AW317" s="13" t="s">
        <v>31</v>
      </c>
      <c r="AX317" s="13" t="s">
        <v>69</v>
      </c>
      <c r="AY317" s="150" t="s">
        <v>126</v>
      </c>
    </row>
    <row r="318" spans="2:51" s="14" customFormat="1" ht="12">
      <c r="B318" s="156"/>
      <c r="D318" s="142" t="s">
        <v>137</v>
      </c>
      <c r="E318" s="157" t="s">
        <v>3</v>
      </c>
      <c r="F318" s="158" t="s">
        <v>141</v>
      </c>
      <c r="H318" s="159">
        <v>4</v>
      </c>
      <c r="I318" s="160"/>
      <c r="L318" s="156"/>
      <c r="M318" s="161"/>
      <c r="T318" s="162"/>
      <c r="AT318" s="157" t="s">
        <v>137</v>
      </c>
      <c r="AU318" s="157" t="s">
        <v>78</v>
      </c>
      <c r="AV318" s="14" t="s">
        <v>133</v>
      </c>
      <c r="AW318" s="14" t="s">
        <v>31</v>
      </c>
      <c r="AX318" s="14" t="s">
        <v>74</v>
      </c>
      <c r="AY318" s="157" t="s">
        <v>126</v>
      </c>
    </row>
    <row r="319" spans="2:63" s="11" customFormat="1" ht="22.9" customHeight="1">
      <c r="B319" s="111"/>
      <c r="D319" s="112" t="s">
        <v>68</v>
      </c>
      <c r="E319" s="121" t="s">
        <v>176</v>
      </c>
      <c r="F319" s="121" t="s">
        <v>392</v>
      </c>
      <c r="I319" s="114"/>
      <c r="J319" s="122">
        <f>BK319</f>
        <v>0</v>
      </c>
      <c r="L319" s="111"/>
      <c r="M319" s="116"/>
      <c r="P319" s="117">
        <f>SUM(P320:P340)</f>
        <v>0</v>
      </c>
      <c r="R319" s="117">
        <f>SUM(R320:R340)</f>
        <v>0.029953999999999998</v>
      </c>
      <c r="T319" s="118">
        <f>SUM(T320:T340)</f>
        <v>0.6</v>
      </c>
      <c r="AR319" s="112" t="s">
        <v>74</v>
      </c>
      <c r="AT319" s="119" t="s">
        <v>68</v>
      </c>
      <c r="AU319" s="119" t="s">
        <v>74</v>
      </c>
      <c r="AY319" s="112" t="s">
        <v>126</v>
      </c>
      <c r="BK319" s="120">
        <f>SUM(BK320:BK340)</f>
        <v>0</v>
      </c>
    </row>
    <row r="320" spans="2:65" s="1" customFormat="1" ht="89.25" customHeight="1">
      <c r="B320" s="123"/>
      <c r="C320" s="124" t="s">
        <v>393</v>
      </c>
      <c r="D320" s="124" t="s">
        <v>128</v>
      </c>
      <c r="E320" s="125" t="s">
        <v>394</v>
      </c>
      <c r="F320" s="126" t="s">
        <v>395</v>
      </c>
      <c r="G320" s="127" t="s">
        <v>167</v>
      </c>
      <c r="H320" s="128">
        <v>60</v>
      </c>
      <c r="I320" s="129"/>
      <c r="J320" s="130">
        <f aca="true" t="shared" si="0" ref="J320:J329">ROUND(I320*H320,2)</f>
        <v>0</v>
      </c>
      <c r="K320" s="126" t="s">
        <v>3</v>
      </c>
      <c r="L320" s="32"/>
      <c r="M320" s="131" t="s">
        <v>3</v>
      </c>
      <c r="N320" s="132" t="s">
        <v>40</v>
      </c>
      <c r="P320" s="133">
        <f aca="true" t="shared" si="1" ref="P320:P329">O320*H320</f>
        <v>0</v>
      </c>
      <c r="Q320" s="133">
        <v>0</v>
      </c>
      <c r="R320" s="133">
        <f aca="true" t="shared" si="2" ref="R320:R329">Q320*H320</f>
        <v>0</v>
      </c>
      <c r="S320" s="133">
        <v>0</v>
      </c>
      <c r="T320" s="134">
        <f aca="true" t="shared" si="3" ref="T320:T329">S320*H320</f>
        <v>0</v>
      </c>
      <c r="AR320" s="135" t="s">
        <v>133</v>
      </c>
      <c r="AT320" s="135" t="s">
        <v>128</v>
      </c>
      <c r="AU320" s="135" t="s">
        <v>78</v>
      </c>
      <c r="AY320" s="17" t="s">
        <v>126</v>
      </c>
      <c r="BE320" s="136">
        <f aca="true" t="shared" si="4" ref="BE320:BE329">IF(N320="základní",J320,0)</f>
        <v>0</v>
      </c>
      <c r="BF320" s="136">
        <f aca="true" t="shared" si="5" ref="BF320:BF329">IF(N320="snížená",J320,0)</f>
        <v>0</v>
      </c>
      <c r="BG320" s="136">
        <f aca="true" t="shared" si="6" ref="BG320:BG329">IF(N320="zákl. přenesená",J320,0)</f>
        <v>0</v>
      </c>
      <c r="BH320" s="136">
        <f aca="true" t="shared" si="7" ref="BH320:BH329">IF(N320="sníž. přenesená",J320,0)</f>
        <v>0</v>
      </c>
      <c r="BI320" s="136">
        <f aca="true" t="shared" si="8" ref="BI320:BI329">IF(N320="nulová",J320,0)</f>
        <v>0</v>
      </c>
      <c r="BJ320" s="17" t="s">
        <v>74</v>
      </c>
      <c r="BK320" s="136">
        <f aca="true" t="shared" si="9" ref="BK320:BK329">ROUND(I320*H320,2)</f>
        <v>0</v>
      </c>
      <c r="BL320" s="17" t="s">
        <v>133</v>
      </c>
      <c r="BM320" s="135" t="s">
        <v>396</v>
      </c>
    </row>
    <row r="321" spans="2:65" s="1" customFormat="1" ht="89.25" customHeight="1">
      <c r="B321" s="123"/>
      <c r="C321" s="124" t="s">
        <v>397</v>
      </c>
      <c r="D321" s="124" t="s">
        <v>128</v>
      </c>
      <c r="E321" s="125" t="s">
        <v>398</v>
      </c>
      <c r="F321" s="126" t="s">
        <v>399</v>
      </c>
      <c r="G321" s="127" t="s">
        <v>167</v>
      </c>
      <c r="H321" s="128">
        <v>60</v>
      </c>
      <c r="I321" s="129"/>
      <c r="J321" s="130">
        <f t="shared" si="0"/>
        <v>0</v>
      </c>
      <c r="K321" s="126" t="s">
        <v>3</v>
      </c>
      <c r="L321" s="32"/>
      <c r="M321" s="131" t="s">
        <v>3</v>
      </c>
      <c r="N321" s="132" t="s">
        <v>40</v>
      </c>
      <c r="P321" s="133">
        <f t="shared" si="1"/>
        <v>0</v>
      </c>
      <c r="Q321" s="133">
        <v>0</v>
      </c>
      <c r="R321" s="133">
        <f t="shared" si="2"/>
        <v>0</v>
      </c>
      <c r="S321" s="133">
        <v>0</v>
      </c>
      <c r="T321" s="134">
        <f t="shared" si="3"/>
        <v>0</v>
      </c>
      <c r="AR321" s="135" t="s">
        <v>133</v>
      </c>
      <c r="AT321" s="135" t="s">
        <v>128</v>
      </c>
      <c r="AU321" s="135" t="s">
        <v>78</v>
      </c>
      <c r="AY321" s="17" t="s">
        <v>126</v>
      </c>
      <c r="BE321" s="136">
        <f t="shared" si="4"/>
        <v>0</v>
      </c>
      <c r="BF321" s="136">
        <f t="shared" si="5"/>
        <v>0</v>
      </c>
      <c r="BG321" s="136">
        <f t="shared" si="6"/>
        <v>0</v>
      </c>
      <c r="BH321" s="136">
        <f t="shared" si="7"/>
        <v>0</v>
      </c>
      <c r="BI321" s="136">
        <f t="shared" si="8"/>
        <v>0</v>
      </c>
      <c r="BJ321" s="17" t="s">
        <v>74</v>
      </c>
      <c r="BK321" s="136">
        <f t="shared" si="9"/>
        <v>0</v>
      </c>
      <c r="BL321" s="17" t="s">
        <v>133</v>
      </c>
      <c r="BM321" s="135" t="s">
        <v>400</v>
      </c>
    </row>
    <row r="322" spans="2:65" s="1" customFormat="1" ht="24.2" customHeight="1">
      <c r="B322" s="123"/>
      <c r="C322" s="124" t="s">
        <v>401</v>
      </c>
      <c r="D322" s="124" t="s">
        <v>128</v>
      </c>
      <c r="E322" s="125" t="s">
        <v>402</v>
      </c>
      <c r="F322" s="126" t="s">
        <v>403</v>
      </c>
      <c r="G322" s="127" t="s">
        <v>297</v>
      </c>
      <c r="H322" s="128">
        <v>2</v>
      </c>
      <c r="I322" s="129"/>
      <c r="J322" s="130">
        <f t="shared" si="0"/>
        <v>0</v>
      </c>
      <c r="K322" s="126" t="s">
        <v>3</v>
      </c>
      <c r="L322" s="32"/>
      <c r="M322" s="131" t="s">
        <v>3</v>
      </c>
      <c r="N322" s="132" t="s">
        <v>40</v>
      </c>
      <c r="P322" s="133">
        <f t="shared" si="1"/>
        <v>0</v>
      </c>
      <c r="Q322" s="133">
        <v>0</v>
      </c>
      <c r="R322" s="133">
        <f t="shared" si="2"/>
        <v>0</v>
      </c>
      <c r="S322" s="133">
        <v>0</v>
      </c>
      <c r="T322" s="134">
        <f t="shared" si="3"/>
        <v>0</v>
      </c>
      <c r="AR322" s="135" t="s">
        <v>133</v>
      </c>
      <c r="AT322" s="135" t="s">
        <v>128</v>
      </c>
      <c r="AU322" s="135" t="s">
        <v>78</v>
      </c>
      <c r="AY322" s="17" t="s">
        <v>126</v>
      </c>
      <c r="BE322" s="136">
        <f t="shared" si="4"/>
        <v>0</v>
      </c>
      <c r="BF322" s="136">
        <f t="shared" si="5"/>
        <v>0</v>
      </c>
      <c r="BG322" s="136">
        <f t="shared" si="6"/>
        <v>0</v>
      </c>
      <c r="BH322" s="136">
        <f t="shared" si="7"/>
        <v>0</v>
      </c>
      <c r="BI322" s="136">
        <f t="shared" si="8"/>
        <v>0</v>
      </c>
      <c r="BJ322" s="17" t="s">
        <v>74</v>
      </c>
      <c r="BK322" s="136">
        <f t="shared" si="9"/>
        <v>0</v>
      </c>
      <c r="BL322" s="17" t="s">
        <v>133</v>
      </c>
      <c r="BM322" s="135" t="s">
        <v>404</v>
      </c>
    </row>
    <row r="323" spans="2:65" s="1" customFormat="1" ht="16.5" customHeight="1">
      <c r="B323" s="123"/>
      <c r="C323" s="124" t="s">
        <v>405</v>
      </c>
      <c r="D323" s="124" t="s">
        <v>128</v>
      </c>
      <c r="E323" s="125" t="s">
        <v>406</v>
      </c>
      <c r="F323" s="126" t="s">
        <v>407</v>
      </c>
      <c r="G323" s="127" t="s">
        <v>297</v>
      </c>
      <c r="H323" s="128">
        <v>2</v>
      </c>
      <c r="I323" s="129"/>
      <c r="J323" s="130">
        <f t="shared" si="0"/>
        <v>0</v>
      </c>
      <c r="K323" s="126" t="s">
        <v>3</v>
      </c>
      <c r="L323" s="32"/>
      <c r="M323" s="131" t="s">
        <v>3</v>
      </c>
      <c r="N323" s="132" t="s">
        <v>40</v>
      </c>
      <c r="P323" s="133">
        <f t="shared" si="1"/>
        <v>0</v>
      </c>
      <c r="Q323" s="133">
        <v>0</v>
      </c>
      <c r="R323" s="133">
        <f t="shared" si="2"/>
        <v>0</v>
      </c>
      <c r="S323" s="133">
        <v>0</v>
      </c>
      <c r="T323" s="134">
        <f t="shared" si="3"/>
        <v>0</v>
      </c>
      <c r="AR323" s="135" t="s">
        <v>133</v>
      </c>
      <c r="AT323" s="135" t="s">
        <v>128</v>
      </c>
      <c r="AU323" s="135" t="s">
        <v>78</v>
      </c>
      <c r="AY323" s="17" t="s">
        <v>126</v>
      </c>
      <c r="BE323" s="136">
        <f t="shared" si="4"/>
        <v>0</v>
      </c>
      <c r="BF323" s="136">
        <f t="shared" si="5"/>
        <v>0</v>
      </c>
      <c r="BG323" s="136">
        <f t="shared" si="6"/>
        <v>0</v>
      </c>
      <c r="BH323" s="136">
        <f t="shared" si="7"/>
        <v>0</v>
      </c>
      <c r="BI323" s="136">
        <f t="shared" si="8"/>
        <v>0</v>
      </c>
      <c r="BJ323" s="17" t="s">
        <v>74</v>
      </c>
      <c r="BK323" s="136">
        <f t="shared" si="9"/>
        <v>0</v>
      </c>
      <c r="BL323" s="17" t="s">
        <v>133</v>
      </c>
      <c r="BM323" s="135" t="s">
        <v>408</v>
      </c>
    </row>
    <row r="324" spans="2:65" s="1" customFormat="1" ht="24.2" customHeight="1">
      <c r="B324" s="123"/>
      <c r="C324" s="124" t="s">
        <v>409</v>
      </c>
      <c r="D324" s="124" t="s">
        <v>128</v>
      </c>
      <c r="E324" s="125" t="s">
        <v>410</v>
      </c>
      <c r="F324" s="126" t="s">
        <v>411</v>
      </c>
      <c r="G324" s="127" t="s">
        <v>297</v>
      </c>
      <c r="H324" s="128">
        <v>2</v>
      </c>
      <c r="I324" s="129"/>
      <c r="J324" s="130">
        <f t="shared" si="0"/>
        <v>0</v>
      </c>
      <c r="K324" s="126" t="s">
        <v>3</v>
      </c>
      <c r="L324" s="32"/>
      <c r="M324" s="131" t="s">
        <v>3</v>
      </c>
      <c r="N324" s="132" t="s">
        <v>40</v>
      </c>
      <c r="P324" s="133">
        <f t="shared" si="1"/>
        <v>0</v>
      </c>
      <c r="Q324" s="133">
        <v>0</v>
      </c>
      <c r="R324" s="133">
        <f t="shared" si="2"/>
        <v>0</v>
      </c>
      <c r="S324" s="133">
        <v>0</v>
      </c>
      <c r="T324" s="134">
        <f t="shared" si="3"/>
        <v>0</v>
      </c>
      <c r="AR324" s="135" t="s">
        <v>133</v>
      </c>
      <c r="AT324" s="135" t="s">
        <v>128</v>
      </c>
      <c r="AU324" s="135" t="s">
        <v>78</v>
      </c>
      <c r="AY324" s="17" t="s">
        <v>126</v>
      </c>
      <c r="BE324" s="136">
        <f t="shared" si="4"/>
        <v>0</v>
      </c>
      <c r="BF324" s="136">
        <f t="shared" si="5"/>
        <v>0</v>
      </c>
      <c r="BG324" s="136">
        <f t="shared" si="6"/>
        <v>0</v>
      </c>
      <c r="BH324" s="136">
        <f t="shared" si="7"/>
        <v>0</v>
      </c>
      <c r="BI324" s="136">
        <f t="shared" si="8"/>
        <v>0</v>
      </c>
      <c r="BJ324" s="17" t="s">
        <v>74</v>
      </c>
      <c r="BK324" s="136">
        <f t="shared" si="9"/>
        <v>0</v>
      </c>
      <c r="BL324" s="17" t="s">
        <v>133</v>
      </c>
      <c r="BM324" s="135" t="s">
        <v>412</v>
      </c>
    </row>
    <row r="325" spans="2:65" s="1" customFormat="1" ht="16.5" customHeight="1">
      <c r="B325" s="123"/>
      <c r="C325" s="124" t="s">
        <v>413</v>
      </c>
      <c r="D325" s="124" t="s">
        <v>128</v>
      </c>
      <c r="E325" s="125" t="s">
        <v>414</v>
      </c>
      <c r="F325" s="126" t="s">
        <v>407</v>
      </c>
      <c r="G325" s="127" t="s">
        <v>297</v>
      </c>
      <c r="H325" s="128">
        <v>2</v>
      </c>
      <c r="I325" s="129"/>
      <c r="J325" s="130">
        <f t="shared" si="0"/>
        <v>0</v>
      </c>
      <c r="K325" s="126" t="s">
        <v>3</v>
      </c>
      <c r="L325" s="32"/>
      <c r="M325" s="131" t="s">
        <v>3</v>
      </c>
      <c r="N325" s="132" t="s">
        <v>40</v>
      </c>
      <c r="P325" s="133">
        <f t="shared" si="1"/>
        <v>0</v>
      </c>
      <c r="Q325" s="133">
        <v>0</v>
      </c>
      <c r="R325" s="133">
        <f t="shared" si="2"/>
        <v>0</v>
      </c>
      <c r="S325" s="133">
        <v>0</v>
      </c>
      <c r="T325" s="134">
        <f t="shared" si="3"/>
        <v>0</v>
      </c>
      <c r="AR325" s="135" t="s">
        <v>133</v>
      </c>
      <c r="AT325" s="135" t="s">
        <v>128</v>
      </c>
      <c r="AU325" s="135" t="s">
        <v>78</v>
      </c>
      <c r="AY325" s="17" t="s">
        <v>126</v>
      </c>
      <c r="BE325" s="136">
        <f t="shared" si="4"/>
        <v>0</v>
      </c>
      <c r="BF325" s="136">
        <f t="shared" si="5"/>
        <v>0</v>
      </c>
      <c r="BG325" s="136">
        <f t="shared" si="6"/>
        <v>0</v>
      </c>
      <c r="BH325" s="136">
        <f t="shared" si="7"/>
        <v>0</v>
      </c>
      <c r="BI325" s="136">
        <f t="shared" si="8"/>
        <v>0</v>
      </c>
      <c r="BJ325" s="17" t="s">
        <v>74</v>
      </c>
      <c r="BK325" s="136">
        <f t="shared" si="9"/>
        <v>0</v>
      </c>
      <c r="BL325" s="17" t="s">
        <v>133</v>
      </c>
      <c r="BM325" s="135" t="s">
        <v>415</v>
      </c>
    </row>
    <row r="326" spans="2:65" s="1" customFormat="1" ht="16.5" customHeight="1">
      <c r="B326" s="123"/>
      <c r="C326" s="124" t="s">
        <v>416</v>
      </c>
      <c r="D326" s="124" t="s">
        <v>128</v>
      </c>
      <c r="E326" s="125" t="s">
        <v>417</v>
      </c>
      <c r="F326" s="126" t="s">
        <v>418</v>
      </c>
      <c r="G326" s="127" t="s">
        <v>297</v>
      </c>
      <c r="H326" s="128">
        <v>2</v>
      </c>
      <c r="I326" s="129"/>
      <c r="J326" s="130">
        <f t="shared" si="0"/>
        <v>0</v>
      </c>
      <c r="K326" s="126" t="s">
        <v>3</v>
      </c>
      <c r="L326" s="32"/>
      <c r="M326" s="131" t="s">
        <v>3</v>
      </c>
      <c r="N326" s="132" t="s">
        <v>40</v>
      </c>
      <c r="P326" s="133">
        <f t="shared" si="1"/>
        <v>0</v>
      </c>
      <c r="Q326" s="133">
        <v>0</v>
      </c>
      <c r="R326" s="133">
        <f t="shared" si="2"/>
        <v>0</v>
      </c>
      <c r="S326" s="133">
        <v>0</v>
      </c>
      <c r="T326" s="134">
        <f t="shared" si="3"/>
        <v>0</v>
      </c>
      <c r="AR326" s="135" t="s">
        <v>133</v>
      </c>
      <c r="AT326" s="135" t="s">
        <v>128</v>
      </c>
      <c r="AU326" s="135" t="s">
        <v>78</v>
      </c>
      <c r="AY326" s="17" t="s">
        <v>126</v>
      </c>
      <c r="BE326" s="136">
        <f t="shared" si="4"/>
        <v>0</v>
      </c>
      <c r="BF326" s="136">
        <f t="shared" si="5"/>
        <v>0</v>
      </c>
      <c r="BG326" s="136">
        <f t="shared" si="6"/>
        <v>0</v>
      </c>
      <c r="BH326" s="136">
        <f t="shared" si="7"/>
        <v>0</v>
      </c>
      <c r="BI326" s="136">
        <f t="shared" si="8"/>
        <v>0</v>
      </c>
      <c r="BJ326" s="17" t="s">
        <v>74</v>
      </c>
      <c r="BK326" s="136">
        <f t="shared" si="9"/>
        <v>0</v>
      </c>
      <c r="BL326" s="17" t="s">
        <v>133</v>
      </c>
      <c r="BM326" s="135" t="s">
        <v>419</v>
      </c>
    </row>
    <row r="327" spans="2:65" s="1" customFormat="1" ht="16.5" customHeight="1">
      <c r="B327" s="123"/>
      <c r="C327" s="124" t="s">
        <v>420</v>
      </c>
      <c r="D327" s="124" t="s">
        <v>128</v>
      </c>
      <c r="E327" s="125" t="s">
        <v>421</v>
      </c>
      <c r="F327" s="126" t="s">
        <v>422</v>
      </c>
      <c r="G327" s="127" t="s">
        <v>297</v>
      </c>
      <c r="H327" s="128">
        <v>2</v>
      </c>
      <c r="I327" s="129"/>
      <c r="J327" s="130">
        <f t="shared" si="0"/>
        <v>0</v>
      </c>
      <c r="K327" s="126" t="s">
        <v>3</v>
      </c>
      <c r="L327" s="32"/>
      <c r="M327" s="131" t="s">
        <v>3</v>
      </c>
      <c r="N327" s="132" t="s">
        <v>40</v>
      </c>
      <c r="P327" s="133">
        <f t="shared" si="1"/>
        <v>0</v>
      </c>
      <c r="Q327" s="133">
        <v>0</v>
      </c>
      <c r="R327" s="133">
        <f t="shared" si="2"/>
        <v>0</v>
      </c>
      <c r="S327" s="133">
        <v>0</v>
      </c>
      <c r="T327" s="134">
        <f t="shared" si="3"/>
        <v>0</v>
      </c>
      <c r="AR327" s="135" t="s">
        <v>133</v>
      </c>
      <c r="AT327" s="135" t="s">
        <v>128</v>
      </c>
      <c r="AU327" s="135" t="s">
        <v>78</v>
      </c>
      <c r="AY327" s="17" t="s">
        <v>126</v>
      </c>
      <c r="BE327" s="136">
        <f t="shared" si="4"/>
        <v>0</v>
      </c>
      <c r="BF327" s="136">
        <f t="shared" si="5"/>
        <v>0</v>
      </c>
      <c r="BG327" s="136">
        <f t="shared" si="6"/>
        <v>0</v>
      </c>
      <c r="BH327" s="136">
        <f t="shared" si="7"/>
        <v>0</v>
      </c>
      <c r="BI327" s="136">
        <f t="shared" si="8"/>
        <v>0</v>
      </c>
      <c r="BJ327" s="17" t="s">
        <v>74</v>
      </c>
      <c r="BK327" s="136">
        <f t="shared" si="9"/>
        <v>0</v>
      </c>
      <c r="BL327" s="17" t="s">
        <v>133</v>
      </c>
      <c r="BM327" s="135" t="s">
        <v>423</v>
      </c>
    </row>
    <row r="328" spans="2:65" s="1" customFormat="1" ht="16.5" customHeight="1">
      <c r="B328" s="123"/>
      <c r="C328" s="124" t="s">
        <v>424</v>
      </c>
      <c r="D328" s="124" t="s">
        <v>128</v>
      </c>
      <c r="E328" s="125" t="s">
        <v>425</v>
      </c>
      <c r="F328" s="126" t="s">
        <v>426</v>
      </c>
      <c r="G328" s="127" t="s">
        <v>427</v>
      </c>
      <c r="H328" s="128">
        <v>2</v>
      </c>
      <c r="I328" s="129"/>
      <c r="J328" s="130">
        <f t="shared" si="0"/>
        <v>0</v>
      </c>
      <c r="K328" s="126" t="s">
        <v>3</v>
      </c>
      <c r="L328" s="32"/>
      <c r="M328" s="131" t="s">
        <v>3</v>
      </c>
      <c r="N328" s="132" t="s">
        <v>40</v>
      </c>
      <c r="P328" s="133">
        <f t="shared" si="1"/>
        <v>0</v>
      </c>
      <c r="Q328" s="133">
        <v>0</v>
      </c>
      <c r="R328" s="133">
        <f t="shared" si="2"/>
        <v>0</v>
      </c>
      <c r="S328" s="133">
        <v>0</v>
      </c>
      <c r="T328" s="134">
        <f t="shared" si="3"/>
        <v>0</v>
      </c>
      <c r="AR328" s="135" t="s">
        <v>133</v>
      </c>
      <c r="AT328" s="135" t="s">
        <v>128</v>
      </c>
      <c r="AU328" s="135" t="s">
        <v>78</v>
      </c>
      <c r="AY328" s="17" t="s">
        <v>126</v>
      </c>
      <c r="BE328" s="136">
        <f t="shared" si="4"/>
        <v>0</v>
      </c>
      <c r="BF328" s="136">
        <f t="shared" si="5"/>
        <v>0</v>
      </c>
      <c r="BG328" s="136">
        <f t="shared" si="6"/>
        <v>0</v>
      </c>
      <c r="BH328" s="136">
        <f t="shared" si="7"/>
        <v>0</v>
      </c>
      <c r="BI328" s="136">
        <f t="shared" si="8"/>
        <v>0</v>
      </c>
      <c r="BJ328" s="17" t="s">
        <v>74</v>
      </c>
      <c r="BK328" s="136">
        <f t="shared" si="9"/>
        <v>0</v>
      </c>
      <c r="BL328" s="17" t="s">
        <v>133</v>
      </c>
      <c r="BM328" s="135" t="s">
        <v>428</v>
      </c>
    </row>
    <row r="329" spans="2:65" s="1" customFormat="1" ht="16.5" customHeight="1">
      <c r="B329" s="123"/>
      <c r="C329" s="124" t="s">
        <v>429</v>
      </c>
      <c r="D329" s="124" t="s">
        <v>128</v>
      </c>
      <c r="E329" s="125" t="s">
        <v>430</v>
      </c>
      <c r="F329" s="126" t="s">
        <v>431</v>
      </c>
      <c r="G329" s="127" t="s">
        <v>167</v>
      </c>
      <c r="H329" s="128">
        <v>120</v>
      </c>
      <c r="I329" s="129"/>
      <c r="J329" s="130">
        <f t="shared" si="0"/>
        <v>0</v>
      </c>
      <c r="K329" s="126" t="s">
        <v>132</v>
      </c>
      <c r="L329" s="32"/>
      <c r="M329" s="131" t="s">
        <v>3</v>
      </c>
      <c r="N329" s="132" t="s">
        <v>40</v>
      </c>
      <c r="P329" s="133">
        <f t="shared" si="1"/>
        <v>0</v>
      </c>
      <c r="Q329" s="133">
        <v>0</v>
      </c>
      <c r="R329" s="133">
        <f t="shared" si="2"/>
        <v>0</v>
      </c>
      <c r="S329" s="133">
        <v>0.005</v>
      </c>
      <c r="T329" s="134">
        <f t="shared" si="3"/>
        <v>0.6</v>
      </c>
      <c r="AR329" s="135" t="s">
        <v>133</v>
      </c>
      <c r="AT329" s="135" t="s">
        <v>128</v>
      </c>
      <c r="AU329" s="135" t="s">
        <v>78</v>
      </c>
      <c r="AY329" s="17" t="s">
        <v>126</v>
      </c>
      <c r="BE329" s="136">
        <f t="shared" si="4"/>
        <v>0</v>
      </c>
      <c r="BF329" s="136">
        <f t="shared" si="5"/>
        <v>0</v>
      </c>
      <c r="BG329" s="136">
        <f t="shared" si="6"/>
        <v>0</v>
      </c>
      <c r="BH329" s="136">
        <f t="shared" si="7"/>
        <v>0</v>
      </c>
      <c r="BI329" s="136">
        <f t="shared" si="8"/>
        <v>0</v>
      </c>
      <c r="BJ329" s="17" t="s">
        <v>74</v>
      </c>
      <c r="BK329" s="136">
        <f t="shared" si="9"/>
        <v>0</v>
      </c>
      <c r="BL329" s="17" t="s">
        <v>133</v>
      </c>
      <c r="BM329" s="135" t="s">
        <v>432</v>
      </c>
    </row>
    <row r="330" spans="2:47" s="1" customFormat="1" ht="12">
      <c r="B330" s="32"/>
      <c r="D330" s="137" t="s">
        <v>135</v>
      </c>
      <c r="F330" s="138" t="s">
        <v>433</v>
      </c>
      <c r="I330" s="139"/>
      <c r="L330" s="32"/>
      <c r="M330" s="140"/>
      <c r="T330" s="52"/>
      <c r="AT330" s="17" t="s">
        <v>135</v>
      </c>
      <c r="AU330" s="17" t="s">
        <v>78</v>
      </c>
    </row>
    <row r="331" spans="2:51" s="12" customFormat="1" ht="12">
      <c r="B331" s="141"/>
      <c r="D331" s="142" t="s">
        <v>137</v>
      </c>
      <c r="E331" s="143" t="s">
        <v>3</v>
      </c>
      <c r="F331" s="144" t="s">
        <v>434</v>
      </c>
      <c r="H331" s="145">
        <v>120</v>
      </c>
      <c r="I331" s="146"/>
      <c r="L331" s="141"/>
      <c r="M331" s="147"/>
      <c r="T331" s="148"/>
      <c r="AT331" s="143" t="s">
        <v>137</v>
      </c>
      <c r="AU331" s="143" t="s">
        <v>78</v>
      </c>
      <c r="AV331" s="12" t="s">
        <v>78</v>
      </c>
      <c r="AW331" s="12" t="s">
        <v>31</v>
      </c>
      <c r="AX331" s="12" t="s">
        <v>69</v>
      </c>
      <c r="AY331" s="143" t="s">
        <v>126</v>
      </c>
    </row>
    <row r="332" spans="2:51" s="13" customFormat="1" ht="12">
      <c r="B332" s="149"/>
      <c r="D332" s="142" t="s">
        <v>137</v>
      </c>
      <c r="E332" s="150" t="s">
        <v>3</v>
      </c>
      <c r="F332" s="151" t="s">
        <v>139</v>
      </c>
      <c r="H332" s="152">
        <v>120</v>
      </c>
      <c r="I332" s="153"/>
      <c r="L332" s="149"/>
      <c r="M332" s="154"/>
      <c r="T332" s="155"/>
      <c r="AT332" s="150" t="s">
        <v>137</v>
      </c>
      <c r="AU332" s="150" t="s">
        <v>78</v>
      </c>
      <c r="AV332" s="13" t="s">
        <v>140</v>
      </c>
      <c r="AW332" s="13" t="s">
        <v>31</v>
      </c>
      <c r="AX332" s="13" t="s">
        <v>69</v>
      </c>
      <c r="AY332" s="150" t="s">
        <v>126</v>
      </c>
    </row>
    <row r="333" spans="2:51" s="14" customFormat="1" ht="12">
      <c r="B333" s="156"/>
      <c r="D333" s="142" t="s">
        <v>137</v>
      </c>
      <c r="E333" s="157" t="s">
        <v>3</v>
      </c>
      <c r="F333" s="158" t="s">
        <v>141</v>
      </c>
      <c r="H333" s="159">
        <v>120</v>
      </c>
      <c r="I333" s="160"/>
      <c r="L333" s="156"/>
      <c r="M333" s="161"/>
      <c r="T333" s="162"/>
      <c r="AT333" s="157" t="s">
        <v>137</v>
      </c>
      <c r="AU333" s="157" t="s">
        <v>78</v>
      </c>
      <c r="AV333" s="14" t="s">
        <v>133</v>
      </c>
      <c r="AW333" s="14" t="s">
        <v>31</v>
      </c>
      <c r="AX333" s="14" t="s">
        <v>74</v>
      </c>
      <c r="AY333" s="157" t="s">
        <v>126</v>
      </c>
    </row>
    <row r="334" spans="2:65" s="1" customFormat="1" ht="16.5" customHeight="1">
      <c r="B334" s="123"/>
      <c r="C334" s="124" t="s">
        <v>435</v>
      </c>
      <c r="D334" s="124" t="s">
        <v>128</v>
      </c>
      <c r="E334" s="125" t="s">
        <v>436</v>
      </c>
      <c r="F334" s="126" t="s">
        <v>437</v>
      </c>
      <c r="G334" s="127" t="s">
        <v>167</v>
      </c>
      <c r="H334" s="128">
        <v>1.7</v>
      </c>
      <c r="I334" s="129"/>
      <c r="J334" s="130">
        <f>ROUND(I334*H334,2)</f>
        <v>0</v>
      </c>
      <c r="K334" s="126" t="s">
        <v>132</v>
      </c>
      <c r="L334" s="32"/>
      <c r="M334" s="131" t="s">
        <v>3</v>
      </c>
      <c r="N334" s="132" t="s">
        <v>40</v>
      </c>
      <c r="P334" s="133">
        <f>O334*H334</f>
        <v>0</v>
      </c>
      <c r="Q334" s="133">
        <v>0.00047</v>
      </c>
      <c r="R334" s="133">
        <f>Q334*H334</f>
        <v>0.0007989999999999999</v>
      </c>
      <c r="S334" s="133">
        <v>0</v>
      </c>
      <c r="T334" s="134">
        <f>S334*H334</f>
        <v>0</v>
      </c>
      <c r="AR334" s="135" t="s">
        <v>133</v>
      </c>
      <c r="AT334" s="135" t="s">
        <v>128</v>
      </c>
      <c r="AU334" s="135" t="s">
        <v>78</v>
      </c>
      <c r="AY334" s="17" t="s">
        <v>126</v>
      </c>
      <c r="BE334" s="136">
        <f>IF(N334="základní",J334,0)</f>
        <v>0</v>
      </c>
      <c r="BF334" s="136">
        <f>IF(N334="snížená",J334,0)</f>
        <v>0</v>
      </c>
      <c r="BG334" s="136">
        <f>IF(N334="zákl. přenesená",J334,0)</f>
        <v>0</v>
      </c>
      <c r="BH334" s="136">
        <f>IF(N334="sníž. přenesená",J334,0)</f>
        <v>0</v>
      </c>
      <c r="BI334" s="136">
        <f>IF(N334="nulová",J334,0)</f>
        <v>0</v>
      </c>
      <c r="BJ334" s="17" t="s">
        <v>74</v>
      </c>
      <c r="BK334" s="136">
        <f>ROUND(I334*H334,2)</f>
        <v>0</v>
      </c>
      <c r="BL334" s="17" t="s">
        <v>133</v>
      </c>
      <c r="BM334" s="135" t="s">
        <v>438</v>
      </c>
    </row>
    <row r="335" spans="2:47" s="1" customFormat="1" ht="12">
      <c r="B335" s="32"/>
      <c r="D335" s="137" t="s">
        <v>135</v>
      </c>
      <c r="F335" s="138" t="s">
        <v>439</v>
      </c>
      <c r="I335" s="139"/>
      <c r="L335" s="32"/>
      <c r="M335" s="140"/>
      <c r="T335" s="52"/>
      <c r="AT335" s="17" t="s">
        <v>135</v>
      </c>
      <c r="AU335" s="17" t="s">
        <v>78</v>
      </c>
    </row>
    <row r="336" spans="2:51" s="12" customFormat="1" ht="12">
      <c r="B336" s="141"/>
      <c r="D336" s="142" t="s">
        <v>137</v>
      </c>
      <c r="E336" s="143" t="s">
        <v>3</v>
      </c>
      <c r="F336" s="144" t="s">
        <v>440</v>
      </c>
      <c r="H336" s="145">
        <v>1.2</v>
      </c>
      <c r="I336" s="146"/>
      <c r="L336" s="141"/>
      <c r="M336" s="147"/>
      <c r="T336" s="148"/>
      <c r="AT336" s="143" t="s">
        <v>137</v>
      </c>
      <c r="AU336" s="143" t="s">
        <v>78</v>
      </c>
      <c r="AV336" s="12" t="s">
        <v>78</v>
      </c>
      <c r="AW336" s="12" t="s">
        <v>31</v>
      </c>
      <c r="AX336" s="12" t="s">
        <v>69</v>
      </c>
      <c r="AY336" s="143" t="s">
        <v>126</v>
      </c>
    </row>
    <row r="337" spans="2:51" s="12" customFormat="1" ht="12">
      <c r="B337" s="141"/>
      <c r="D337" s="142" t="s">
        <v>137</v>
      </c>
      <c r="E337" s="143" t="s">
        <v>3</v>
      </c>
      <c r="F337" s="144" t="s">
        <v>441</v>
      </c>
      <c r="H337" s="145">
        <v>0.5</v>
      </c>
      <c r="I337" s="146"/>
      <c r="L337" s="141"/>
      <c r="M337" s="147"/>
      <c r="T337" s="148"/>
      <c r="AT337" s="143" t="s">
        <v>137</v>
      </c>
      <c r="AU337" s="143" t="s">
        <v>78</v>
      </c>
      <c r="AV337" s="12" t="s">
        <v>78</v>
      </c>
      <c r="AW337" s="12" t="s">
        <v>31</v>
      </c>
      <c r="AX337" s="12" t="s">
        <v>69</v>
      </c>
      <c r="AY337" s="143" t="s">
        <v>126</v>
      </c>
    </row>
    <row r="338" spans="2:51" s="13" customFormat="1" ht="12">
      <c r="B338" s="149"/>
      <c r="D338" s="142" t="s">
        <v>137</v>
      </c>
      <c r="E338" s="150" t="s">
        <v>3</v>
      </c>
      <c r="F338" s="151" t="s">
        <v>139</v>
      </c>
      <c r="H338" s="152">
        <v>1.7</v>
      </c>
      <c r="I338" s="153"/>
      <c r="L338" s="149"/>
      <c r="M338" s="154"/>
      <c r="T338" s="155"/>
      <c r="AT338" s="150" t="s">
        <v>137</v>
      </c>
      <c r="AU338" s="150" t="s">
        <v>78</v>
      </c>
      <c r="AV338" s="13" t="s">
        <v>140</v>
      </c>
      <c r="AW338" s="13" t="s">
        <v>31</v>
      </c>
      <c r="AX338" s="13" t="s">
        <v>69</v>
      </c>
      <c r="AY338" s="150" t="s">
        <v>126</v>
      </c>
    </row>
    <row r="339" spans="2:51" s="14" customFormat="1" ht="12">
      <c r="B339" s="156"/>
      <c r="D339" s="142" t="s">
        <v>137</v>
      </c>
      <c r="E339" s="157" t="s">
        <v>3</v>
      </c>
      <c r="F339" s="158" t="s">
        <v>141</v>
      </c>
      <c r="H339" s="159">
        <v>1.7</v>
      </c>
      <c r="I339" s="160"/>
      <c r="L339" s="156"/>
      <c r="M339" s="161"/>
      <c r="T339" s="162"/>
      <c r="AT339" s="157" t="s">
        <v>137</v>
      </c>
      <c r="AU339" s="157" t="s">
        <v>78</v>
      </c>
      <c r="AV339" s="14" t="s">
        <v>133</v>
      </c>
      <c r="AW339" s="14" t="s">
        <v>31</v>
      </c>
      <c r="AX339" s="14" t="s">
        <v>74</v>
      </c>
      <c r="AY339" s="157" t="s">
        <v>126</v>
      </c>
    </row>
    <row r="340" spans="2:65" s="1" customFormat="1" ht="16.5" customHeight="1">
      <c r="B340" s="123"/>
      <c r="C340" s="163" t="s">
        <v>442</v>
      </c>
      <c r="D340" s="163" t="s">
        <v>263</v>
      </c>
      <c r="E340" s="164" t="s">
        <v>443</v>
      </c>
      <c r="F340" s="165" t="s">
        <v>444</v>
      </c>
      <c r="G340" s="166" t="s">
        <v>167</v>
      </c>
      <c r="H340" s="167">
        <v>1.7</v>
      </c>
      <c r="I340" s="168"/>
      <c r="J340" s="169">
        <f>ROUND(I340*H340,2)</f>
        <v>0</v>
      </c>
      <c r="K340" s="165" t="s">
        <v>132</v>
      </c>
      <c r="L340" s="170"/>
      <c r="M340" s="171" t="s">
        <v>3</v>
      </c>
      <c r="N340" s="172" t="s">
        <v>40</v>
      </c>
      <c r="P340" s="133">
        <f>O340*H340</f>
        <v>0</v>
      </c>
      <c r="Q340" s="133">
        <v>0.01715</v>
      </c>
      <c r="R340" s="133">
        <f>Q340*H340</f>
        <v>0.029154999999999997</v>
      </c>
      <c r="S340" s="133">
        <v>0</v>
      </c>
      <c r="T340" s="134">
        <f>S340*H340</f>
        <v>0</v>
      </c>
      <c r="AR340" s="135" t="s">
        <v>176</v>
      </c>
      <c r="AT340" s="135" t="s">
        <v>263</v>
      </c>
      <c r="AU340" s="135" t="s">
        <v>78</v>
      </c>
      <c r="AY340" s="17" t="s">
        <v>126</v>
      </c>
      <c r="BE340" s="136">
        <f>IF(N340="základní",J340,0)</f>
        <v>0</v>
      </c>
      <c r="BF340" s="136">
        <f>IF(N340="snížená",J340,0)</f>
        <v>0</v>
      </c>
      <c r="BG340" s="136">
        <f>IF(N340="zákl. přenesená",J340,0)</f>
        <v>0</v>
      </c>
      <c r="BH340" s="136">
        <f>IF(N340="sníž. přenesená",J340,0)</f>
        <v>0</v>
      </c>
      <c r="BI340" s="136">
        <f>IF(N340="nulová",J340,0)</f>
        <v>0</v>
      </c>
      <c r="BJ340" s="17" t="s">
        <v>74</v>
      </c>
      <c r="BK340" s="136">
        <f>ROUND(I340*H340,2)</f>
        <v>0</v>
      </c>
      <c r="BL340" s="17" t="s">
        <v>133</v>
      </c>
      <c r="BM340" s="135" t="s">
        <v>445</v>
      </c>
    </row>
    <row r="341" spans="2:63" s="11" customFormat="1" ht="22.9" customHeight="1">
      <c r="B341" s="111"/>
      <c r="D341" s="112" t="s">
        <v>68</v>
      </c>
      <c r="E341" s="121" t="s">
        <v>181</v>
      </c>
      <c r="F341" s="121" t="s">
        <v>446</v>
      </c>
      <c r="I341" s="114"/>
      <c r="J341" s="122">
        <f>BK341</f>
        <v>0</v>
      </c>
      <c r="L341" s="111"/>
      <c r="M341" s="116"/>
      <c r="P341" s="117">
        <f>SUM(P342:P377)</f>
        <v>0</v>
      </c>
      <c r="R341" s="117">
        <f>SUM(R342:R377)</f>
        <v>2.2959389999999997</v>
      </c>
      <c r="T341" s="118">
        <f>SUM(T342:T377)</f>
        <v>0.0663</v>
      </c>
      <c r="AR341" s="112" t="s">
        <v>74</v>
      </c>
      <c r="AT341" s="119" t="s">
        <v>68</v>
      </c>
      <c r="AU341" s="119" t="s">
        <v>74</v>
      </c>
      <c r="AY341" s="112" t="s">
        <v>126</v>
      </c>
      <c r="BK341" s="120">
        <f>SUM(BK342:BK377)</f>
        <v>0</v>
      </c>
    </row>
    <row r="342" spans="2:65" s="1" customFormat="1" ht="16.5" customHeight="1">
      <c r="B342" s="123"/>
      <c r="C342" s="124" t="s">
        <v>447</v>
      </c>
      <c r="D342" s="124" t="s">
        <v>128</v>
      </c>
      <c r="E342" s="125" t="s">
        <v>448</v>
      </c>
      <c r="F342" s="126" t="s">
        <v>449</v>
      </c>
      <c r="G342" s="127" t="s">
        <v>167</v>
      </c>
      <c r="H342" s="128">
        <v>3</v>
      </c>
      <c r="I342" s="129"/>
      <c r="J342" s="130">
        <f>ROUND(I342*H342,2)</f>
        <v>0</v>
      </c>
      <c r="K342" s="126" t="s">
        <v>132</v>
      </c>
      <c r="L342" s="32"/>
      <c r="M342" s="131" t="s">
        <v>3</v>
      </c>
      <c r="N342" s="132" t="s">
        <v>40</v>
      </c>
      <c r="P342" s="133">
        <f>O342*H342</f>
        <v>0</v>
      </c>
      <c r="Q342" s="133">
        <v>0.1554</v>
      </c>
      <c r="R342" s="133">
        <f>Q342*H342</f>
        <v>0.46620000000000006</v>
      </c>
      <c r="S342" s="133">
        <v>0</v>
      </c>
      <c r="T342" s="134">
        <f>S342*H342</f>
        <v>0</v>
      </c>
      <c r="AR342" s="135" t="s">
        <v>133</v>
      </c>
      <c r="AT342" s="135" t="s">
        <v>128</v>
      </c>
      <c r="AU342" s="135" t="s">
        <v>78</v>
      </c>
      <c r="AY342" s="17" t="s">
        <v>126</v>
      </c>
      <c r="BE342" s="136">
        <f>IF(N342="základní",J342,0)</f>
        <v>0</v>
      </c>
      <c r="BF342" s="136">
        <f>IF(N342="snížená",J342,0)</f>
        <v>0</v>
      </c>
      <c r="BG342" s="136">
        <f>IF(N342="zákl. přenesená",J342,0)</f>
        <v>0</v>
      </c>
      <c r="BH342" s="136">
        <f>IF(N342="sníž. přenesená",J342,0)</f>
        <v>0</v>
      </c>
      <c r="BI342" s="136">
        <f>IF(N342="nulová",J342,0)</f>
        <v>0</v>
      </c>
      <c r="BJ342" s="17" t="s">
        <v>74</v>
      </c>
      <c r="BK342" s="136">
        <f>ROUND(I342*H342,2)</f>
        <v>0</v>
      </c>
      <c r="BL342" s="17" t="s">
        <v>133</v>
      </c>
      <c r="BM342" s="135" t="s">
        <v>450</v>
      </c>
    </row>
    <row r="343" spans="2:47" s="1" customFormat="1" ht="12">
      <c r="B343" s="32"/>
      <c r="D343" s="137" t="s">
        <v>135</v>
      </c>
      <c r="F343" s="138" t="s">
        <v>451</v>
      </c>
      <c r="I343" s="139"/>
      <c r="L343" s="32"/>
      <c r="M343" s="140"/>
      <c r="T343" s="52"/>
      <c r="AT343" s="17" t="s">
        <v>135</v>
      </c>
      <c r="AU343" s="17" t="s">
        <v>78</v>
      </c>
    </row>
    <row r="344" spans="2:51" s="12" customFormat="1" ht="12">
      <c r="B344" s="141"/>
      <c r="D344" s="142" t="s">
        <v>137</v>
      </c>
      <c r="E344" s="143" t="s">
        <v>3</v>
      </c>
      <c r="F344" s="144" t="s">
        <v>140</v>
      </c>
      <c r="H344" s="145">
        <v>3</v>
      </c>
      <c r="I344" s="146"/>
      <c r="L344" s="141"/>
      <c r="M344" s="147"/>
      <c r="T344" s="148"/>
      <c r="AT344" s="143" t="s">
        <v>137</v>
      </c>
      <c r="AU344" s="143" t="s">
        <v>78</v>
      </c>
      <c r="AV344" s="12" t="s">
        <v>78</v>
      </c>
      <c r="AW344" s="12" t="s">
        <v>31</v>
      </c>
      <c r="AX344" s="12" t="s">
        <v>69</v>
      </c>
      <c r="AY344" s="143" t="s">
        <v>126</v>
      </c>
    </row>
    <row r="345" spans="2:51" s="13" customFormat="1" ht="12">
      <c r="B345" s="149"/>
      <c r="D345" s="142" t="s">
        <v>137</v>
      </c>
      <c r="E345" s="150" t="s">
        <v>3</v>
      </c>
      <c r="F345" s="151" t="s">
        <v>139</v>
      </c>
      <c r="H345" s="152">
        <v>3</v>
      </c>
      <c r="I345" s="153"/>
      <c r="L345" s="149"/>
      <c r="M345" s="154"/>
      <c r="T345" s="155"/>
      <c r="AT345" s="150" t="s">
        <v>137</v>
      </c>
      <c r="AU345" s="150" t="s">
        <v>78</v>
      </c>
      <c r="AV345" s="13" t="s">
        <v>140</v>
      </c>
      <c r="AW345" s="13" t="s">
        <v>31</v>
      </c>
      <c r="AX345" s="13" t="s">
        <v>69</v>
      </c>
      <c r="AY345" s="150" t="s">
        <v>126</v>
      </c>
    </row>
    <row r="346" spans="2:51" s="14" customFormat="1" ht="12">
      <c r="B346" s="156"/>
      <c r="D346" s="142" t="s">
        <v>137</v>
      </c>
      <c r="E346" s="157" t="s">
        <v>3</v>
      </c>
      <c r="F346" s="158" t="s">
        <v>141</v>
      </c>
      <c r="H346" s="159">
        <v>3</v>
      </c>
      <c r="I346" s="160"/>
      <c r="L346" s="156"/>
      <c r="M346" s="161"/>
      <c r="T346" s="162"/>
      <c r="AT346" s="157" t="s">
        <v>137</v>
      </c>
      <c r="AU346" s="157" t="s">
        <v>78</v>
      </c>
      <c r="AV346" s="14" t="s">
        <v>133</v>
      </c>
      <c r="AW346" s="14" t="s">
        <v>31</v>
      </c>
      <c r="AX346" s="14" t="s">
        <v>74</v>
      </c>
      <c r="AY346" s="157" t="s">
        <v>126</v>
      </c>
    </row>
    <row r="347" spans="2:65" s="1" customFormat="1" ht="16.5" customHeight="1">
      <c r="B347" s="123"/>
      <c r="C347" s="163" t="s">
        <v>452</v>
      </c>
      <c r="D347" s="163" t="s">
        <v>263</v>
      </c>
      <c r="E347" s="164" t="s">
        <v>453</v>
      </c>
      <c r="F347" s="165" t="s">
        <v>454</v>
      </c>
      <c r="G347" s="166" t="s">
        <v>167</v>
      </c>
      <c r="H347" s="167">
        <v>3.06</v>
      </c>
      <c r="I347" s="168"/>
      <c r="J347" s="169">
        <f>ROUND(I347*H347,2)</f>
        <v>0</v>
      </c>
      <c r="K347" s="165" t="s">
        <v>132</v>
      </c>
      <c r="L347" s="170"/>
      <c r="M347" s="171" t="s">
        <v>3</v>
      </c>
      <c r="N347" s="172" t="s">
        <v>40</v>
      </c>
      <c r="P347" s="133">
        <f>O347*H347</f>
        <v>0</v>
      </c>
      <c r="Q347" s="133">
        <v>0.08</v>
      </c>
      <c r="R347" s="133">
        <f>Q347*H347</f>
        <v>0.24480000000000002</v>
      </c>
      <c r="S347" s="133">
        <v>0</v>
      </c>
      <c r="T347" s="134">
        <f>S347*H347</f>
        <v>0</v>
      </c>
      <c r="AR347" s="135" t="s">
        <v>176</v>
      </c>
      <c r="AT347" s="135" t="s">
        <v>263</v>
      </c>
      <c r="AU347" s="135" t="s">
        <v>78</v>
      </c>
      <c r="AY347" s="17" t="s">
        <v>126</v>
      </c>
      <c r="BE347" s="136">
        <f>IF(N347="základní",J347,0)</f>
        <v>0</v>
      </c>
      <c r="BF347" s="136">
        <f>IF(N347="snížená",J347,0)</f>
        <v>0</v>
      </c>
      <c r="BG347" s="136">
        <f>IF(N347="zákl. přenesená",J347,0)</f>
        <v>0</v>
      </c>
      <c r="BH347" s="136">
        <f>IF(N347="sníž. přenesená",J347,0)</f>
        <v>0</v>
      </c>
      <c r="BI347" s="136">
        <f>IF(N347="nulová",J347,0)</f>
        <v>0</v>
      </c>
      <c r="BJ347" s="17" t="s">
        <v>74</v>
      </c>
      <c r="BK347" s="136">
        <f>ROUND(I347*H347,2)</f>
        <v>0</v>
      </c>
      <c r="BL347" s="17" t="s">
        <v>133</v>
      </c>
      <c r="BM347" s="135" t="s">
        <v>455</v>
      </c>
    </row>
    <row r="348" spans="2:51" s="12" customFormat="1" ht="12">
      <c r="B348" s="141"/>
      <c r="D348" s="142" t="s">
        <v>137</v>
      </c>
      <c r="F348" s="144" t="s">
        <v>456</v>
      </c>
      <c r="H348" s="145">
        <v>3.06</v>
      </c>
      <c r="I348" s="146"/>
      <c r="L348" s="141"/>
      <c r="M348" s="147"/>
      <c r="T348" s="148"/>
      <c r="AT348" s="143" t="s">
        <v>137</v>
      </c>
      <c r="AU348" s="143" t="s">
        <v>78</v>
      </c>
      <c r="AV348" s="12" t="s">
        <v>78</v>
      </c>
      <c r="AW348" s="12" t="s">
        <v>4</v>
      </c>
      <c r="AX348" s="12" t="s">
        <v>74</v>
      </c>
      <c r="AY348" s="143" t="s">
        <v>126</v>
      </c>
    </row>
    <row r="349" spans="2:65" s="1" customFormat="1" ht="16.5" customHeight="1">
      <c r="B349" s="123"/>
      <c r="C349" s="124" t="s">
        <v>457</v>
      </c>
      <c r="D349" s="124" t="s">
        <v>128</v>
      </c>
      <c r="E349" s="125" t="s">
        <v>458</v>
      </c>
      <c r="F349" s="126" t="s">
        <v>459</v>
      </c>
      <c r="G349" s="127" t="s">
        <v>167</v>
      </c>
      <c r="H349" s="128">
        <v>9</v>
      </c>
      <c r="I349" s="129"/>
      <c r="J349" s="130">
        <f>ROUND(I349*H349,2)</f>
        <v>0</v>
      </c>
      <c r="K349" s="126" t="s">
        <v>132</v>
      </c>
      <c r="L349" s="32"/>
      <c r="M349" s="131" t="s">
        <v>3</v>
      </c>
      <c r="N349" s="132" t="s">
        <v>40</v>
      </c>
      <c r="P349" s="133">
        <f>O349*H349</f>
        <v>0</v>
      </c>
      <c r="Q349" s="133">
        <v>0.1295</v>
      </c>
      <c r="R349" s="133">
        <f>Q349*H349</f>
        <v>1.1655</v>
      </c>
      <c r="S349" s="133">
        <v>0</v>
      </c>
      <c r="T349" s="134">
        <f>S349*H349</f>
        <v>0</v>
      </c>
      <c r="AR349" s="135" t="s">
        <v>133</v>
      </c>
      <c r="AT349" s="135" t="s">
        <v>128</v>
      </c>
      <c r="AU349" s="135" t="s">
        <v>78</v>
      </c>
      <c r="AY349" s="17" t="s">
        <v>126</v>
      </c>
      <c r="BE349" s="136">
        <f>IF(N349="základní",J349,0)</f>
        <v>0</v>
      </c>
      <c r="BF349" s="136">
        <f>IF(N349="snížená",J349,0)</f>
        <v>0</v>
      </c>
      <c r="BG349" s="136">
        <f>IF(N349="zákl. přenesená",J349,0)</f>
        <v>0</v>
      </c>
      <c r="BH349" s="136">
        <f>IF(N349="sníž. přenesená",J349,0)</f>
        <v>0</v>
      </c>
      <c r="BI349" s="136">
        <f>IF(N349="nulová",J349,0)</f>
        <v>0</v>
      </c>
      <c r="BJ349" s="17" t="s">
        <v>74</v>
      </c>
      <c r="BK349" s="136">
        <f>ROUND(I349*H349,2)</f>
        <v>0</v>
      </c>
      <c r="BL349" s="17" t="s">
        <v>133</v>
      </c>
      <c r="BM349" s="135" t="s">
        <v>460</v>
      </c>
    </row>
    <row r="350" spans="2:47" s="1" customFormat="1" ht="12">
      <c r="B350" s="32"/>
      <c r="D350" s="137" t="s">
        <v>135</v>
      </c>
      <c r="F350" s="138" t="s">
        <v>461</v>
      </c>
      <c r="I350" s="139"/>
      <c r="L350" s="32"/>
      <c r="M350" s="140"/>
      <c r="T350" s="52"/>
      <c r="AT350" s="17" t="s">
        <v>135</v>
      </c>
      <c r="AU350" s="17" t="s">
        <v>78</v>
      </c>
    </row>
    <row r="351" spans="2:51" s="12" customFormat="1" ht="12">
      <c r="B351" s="141"/>
      <c r="D351" s="142" t="s">
        <v>137</v>
      </c>
      <c r="E351" s="143" t="s">
        <v>3</v>
      </c>
      <c r="F351" s="144" t="s">
        <v>175</v>
      </c>
      <c r="H351" s="145">
        <v>9</v>
      </c>
      <c r="I351" s="146"/>
      <c r="L351" s="141"/>
      <c r="M351" s="147"/>
      <c r="T351" s="148"/>
      <c r="AT351" s="143" t="s">
        <v>137</v>
      </c>
      <c r="AU351" s="143" t="s">
        <v>78</v>
      </c>
      <c r="AV351" s="12" t="s">
        <v>78</v>
      </c>
      <c r="AW351" s="12" t="s">
        <v>31</v>
      </c>
      <c r="AX351" s="12" t="s">
        <v>69</v>
      </c>
      <c r="AY351" s="143" t="s">
        <v>126</v>
      </c>
    </row>
    <row r="352" spans="2:51" s="13" customFormat="1" ht="12">
      <c r="B352" s="149"/>
      <c r="D352" s="142" t="s">
        <v>137</v>
      </c>
      <c r="E352" s="150" t="s">
        <v>3</v>
      </c>
      <c r="F352" s="151" t="s">
        <v>139</v>
      </c>
      <c r="H352" s="152">
        <v>9</v>
      </c>
      <c r="I352" s="153"/>
      <c r="L352" s="149"/>
      <c r="M352" s="154"/>
      <c r="T352" s="155"/>
      <c r="AT352" s="150" t="s">
        <v>137</v>
      </c>
      <c r="AU352" s="150" t="s">
        <v>78</v>
      </c>
      <c r="AV352" s="13" t="s">
        <v>140</v>
      </c>
      <c r="AW352" s="13" t="s">
        <v>31</v>
      </c>
      <c r="AX352" s="13" t="s">
        <v>69</v>
      </c>
      <c r="AY352" s="150" t="s">
        <v>126</v>
      </c>
    </row>
    <row r="353" spans="2:51" s="14" customFormat="1" ht="12">
      <c r="B353" s="156"/>
      <c r="D353" s="142" t="s">
        <v>137</v>
      </c>
      <c r="E353" s="157" t="s">
        <v>3</v>
      </c>
      <c r="F353" s="158" t="s">
        <v>141</v>
      </c>
      <c r="H353" s="159">
        <v>9</v>
      </c>
      <c r="I353" s="160"/>
      <c r="L353" s="156"/>
      <c r="M353" s="161"/>
      <c r="T353" s="162"/>
      <c r="AT353" s="157" t="s">
        <v>137</v>
      </c>
      <c r="AU353" s="157" t="s">
        <v>78</v>
      </c>
      <c r="AV353" s="14" t="s">
        <v>133</v>
      </c>
      <c r="AW353" s="14" t="s">
        <v>31</v>
      </c>
      <c r="AX353" s="14" t="s">
        <v>74</v>
      </c>
      <c r="AY353" s="157" t="s">
        <v>126</v>
      </c>
    </row>
    <row r="354" spans="2:65" s="1" customFormat="1" ht="16.5" customHeight="1">
      <c r="B354" s="123"/>
      <c r="C354" s="163" t="s">
        <v>462</v>
      </c>
      <c r="D354" s="163" t="s">
        <v>263</v>
      </c>
      <c r="E354" s="164" t="s">
        <v>463</v>
      </c>
      <c r="F354" s="165" t="s">
        <v>464</v>
      </c>
      <c r="G354" s="166" t="s">
        <v>167</v>
      </c>
      <c r="H354" s="167">
        <v>9.18</v>
      </c>
      <c r="I354" s="168"/>
      <c r="J354" s="169">
        <f>ROUND(I354*H354,2)</f>
        <v>0</v>
      </c>
      <c r="K354" s="165" t="s">
        <v>132</v>
      </c>
      <c r="L354" s="170"/>
      <c r="M354" s="171" t="s">
        <v>3</v>
      </c>
      <c r="N354" s="172" t="s">
        <v>40</v>
      </c>
      <c r="P354" s="133">
        <f>O354*H354</f>
        <v>0</v>
      </c>
      <c r="Q354" s="133">
        <v>0.045</v>
      </c>
      <c r="R354" s="133">
        <f>Q354*H354</f>
        <v>0.41309999999999997</v>
      </c>
      <c r="S354" s="133">
        <v>0</v>
      </c>
      <c r="T354" s="134">
        <f>S354*H354</f>
        <v>0</v>
      </c>
      <c r="AR354" s="135" t="s">
        <v>176</v>
      </c>
      <c r="AT354" s="135" t="s">
        <v>263</v>
      </c>
      <c r="AU354" s="135" t="s">
        <v>78</v>
      </c>
      <c r="AY354" s="17" t="s">
        <v>126</v>
      </c>
      <c r="BE354" s="136">
        <f>IF(N354="základní",J354,0)</f>
        <v>0</v>
      </c>
      <c r="BF354" s="136">
        <f>IF(N354="snížená",J354,0)</f>
        <v>0</v>
      </c>
      <c r="BG354" s="136">
        <f>IF(N354="zákl. přenesená",J354,0)</f>
        <v>0</v>
      </c>
      <c r="BH354" s="136">
        <f>IF(N354="sníž. přenesená",J354,0)</f>
        <v>0</v>
      </c>
      <c r="BI354" s="136">
        <f>IF(N354="nulová",J354,0)</f>
        <v>0</v>
      </c>
      <c r="BJ354" s="17" t="s">
        <v>74</v>
      </c>
      <c r="BK354" s="136">
        <f>ROUND(I354*H354,2)</f>
        <v>0</v>
      </c>
      <c r="BL354" s="17" t="s">
        <v>133</v>
      </c>
      <c r="BM354" s="135" t="s">
        <v>465</v>
      </c>
    </row>
    <row r="355" spans="2:51" s="12" customFormat="1" ht="12">
      <c r="B355" s="141"/>
      <c r="D355" s="142" t="s">
        <v>137</v>
      </c>
      <c r="F355" s="144" t="s">
        <v>466</v>
      </c>
      <c r="H355" s="145">
        <v>9.18</v>
      </c>
      <c r="I355" s="146"/>
      <c r="L355" s="141"/>
      <c r="M355" s="147"/>
      <c r="T355" s="148"/>
      <c r="AT355" s="143" t="s">
        <v>137</v>
      </c>
      <c r="AU355" s="143" t="s">
        <v>78</v>
      </c>
      <c r="AV355" s="12" t="s">
        <v>78</v>
      </c>
      <c r="AW355" s="12" t="s">
        <v>4</v>
      </c>
      <c r="AX355" s="12" t="s">
        <v>74</v>
      </c>
      <c r="AY355" s="143" t="s">
        <v>126</v>
      </c>
    </row>
    <row r="356" spans="2:65" s="1" customFormat="1" ht="16.5" customHeight="1">
      <c r="B356" s="123"/>
      <c r="C356" s="124" t="s">
        <v>467</v>
      </c>
      <c r="D356" s="124" t="s">
        <v>128</v>
      </c>
      <c r="E356" s="125" t="s">
        <v>468</v>
      </c>
      <c r="F356" s="126" t="s">
        <v>469</v>
      </c>
      <c r="G356" s="127" t="s">
        <v>167</v>
      </c>
      <c r="H356" s="128">
        <v>64</v>
      </c>
      <c r="I356" s="129"/>
      <c r="J356" s="130">
        <f>ROUND(I356*H356,2)</f>
        <v>0</v>
      </c>
      <c r="K356" s="126" t="s">
        <v>132</v>
      </c>
      <c r="L356" s="32"/>
      <c r="M356" s="131" t="s">
        <v>3</v>
      </c>
      <c r="N356" s="132" t="s">
        <v>40</v>
      </c>
      <c r="P356" s="133">
        <f>O356*H356</f>
        <v>0</v>
      </c>
      <c r="Q356" s="133">
        <v>6E-05</v>
      </c>
      <c r="R356" s="133">
        <f>Q356*H356</f>
        <v>0.00384</v>
      </c>
      <c r="S356" s="133">
        <v>0</v>
      </c>
      <c r="T356" s="134">
        <f>S356*H356</f>
        <v>0</v>
      </c>
      <c r="AR356" s="135" t="s">
        <v>133</v>
      </c>
      <c r="AT356" s="135" t="s">
        <v>128</v>
      </c>
      <c r="AU356" s="135" t="s">
        <v>78</v>
      </c>
      <c r="AY356" s="17" t="s">
        <v>126</v>
      </c>
      <c r="BE356" s="136">
        <f>IF(N356="základní",J356,0)</f>
        <v>0</v>
      </c>
      <c r="BF356" s="136">
        <f>IF(N356="snížená",J356,0)</f>
        <v>0</v>
      </c>
      <c r="BG356" s="136">
        <f>IF(N356="zákl. přenesená",J356,0)</f>
        <v>0</v>
      </c>
      <c r="BH356" s="136">
        <f>IF(N356="sníž. přenesená",J356,0)</f>
        <v>0</v>
      </c>
      <c r="BI356" s="136">
        <f>IF(N356="nulová",J356,0)</f>
        <v>0</v>
      </c>
      <c r="BJ356" s="17" t="s">
        <v>74</v>
      </c>
      <c r="BK356" s="136">
        <f>ROUND(I356*H356,2)</f>
        <v>0</v>
      </c>
      <c r="BL356" s="17" t="s">
        <v>133</v>
      </c>
      <c r="BM356" s="135" t="s">
        <v>470</v>
      </c>
    </row>
    <row r="357" spans="2:47" s="1" customFormat="1" ht="12">
      <c r="B357" s="32"/>
      <c r="D357" s="137" t="s">
        <v>135</v>
      </c>
      <c r="F357" s="138" t="s">
        <v>471</v>
      </c>
      <c r="I357" s="139"/>
      <c r="L357" s="32"/>
      <c r="M357" s="140"/>
      <c r="T357" s="52"/>
      <c r="AT357" s="17" t="s">
        <v>135</v>
      </c>
      <c r="AU357" s="17" t="s">
        <v>78</v>
      </c>
    </row>
    <row r="358" spans="2:51" s="12" customFormat="1" ht="12">
      <c r="B358" s="141"/>
      <c r="D358" s="142" t="s">
        <v>137</v>
      </c>
      <c r="E358" s="143" t="s">
        <v>3</v>
      </c>
      <c r="F358" s="144" t="s">
        <v>472</v>
      </c>
      <c r="H358" s="145">
        <v>64</v>
      </c>
      <c r="I358" s="146"/>
      <c r="L358" s="141"/>
      <c r="M358" s="147"/>
      <c r="T358" s="148"/>
      <c r="AT358" s="143" t="s">
        <v>137</v>
      </c>
      <c r="AU358" s="143" t="s">
        <v>78</v>
      </c>
      <c r="AV358" s="12" t="s">
        <v>78</v>
      </c>
      <c r="AW358" s="12" t="s">
        <v>31</v>
      </c>
      <c r="AX358" s="12" t="s">
        <v>69</v>
      </c>
      <c r="AY358" s="143" t="s">
        <v>126</v>
      </c>
    </row>
    <row r="359" spans="2:51" s="13" customFormat="1" ht="12">
      <c r="B359" s="149"/>
      <c r="D359" s="142" t="s">
        <v>137</v>
      </c>
      <c r="E359" s="150" t="s">
        <v>3</v>
      </c>
      <c r="F359" s="151" t="s">
        <v>139</v>
      </c>
      <c r="H359" s="152">
        <v>64</v>
      </c>
      <c r="I359" s="153"/>
      <c r="L359" s="149"/>
      <c r="M359" s="154"/>
      <c r="T359" s="155"/>
      <c r="AT359" s="150" t="s">
        <v>137</v>
      </c>
      <c r="AU359" s="150" t="s">
        <v>78</v>
      </c>
      <c r="AV359" s="13" t="s">
        <v>140</v>
      </c>
      <c r="AW359" s="13" t="s">
        <v>31</v>
      </c>
      <c r="AX359" s="13" t="s">
        <v>69</v>
      </c>
      <c r="AY359" s="150" t="s">
        <v>126</v>
      </c>
    </row>
    <row r="360" spans="2:51" s="14" customFormat="1" ht="12">
      <c r="B360" s="156"/>
      <c r="D360" s="142" t="s">
        <v>137</v>
      </c>
      <c r="E360" s="157" t="s">
        <v>3</v>
      </c>
      <c r="F360" s="158" t="s">
        <v>141</v>
      </c>
      <c r="H360" s="159">
        <v>64</v>
      </c>
      <c r="I360" s="160"/>
      <c r="L360" s="156"/>
      <c r="M360" s="161"/>
      <c r="T360" s="162"/>
      <c r="AT360" s="157" t="s">
        <v>137</v>
      </c>
      <c r="AU360" s="157" t="s">
        <v>78</v>
      </c>
      <c r="AV360" s="14" t="s">
        <v>133</v>
      </c>
      <c r="AW360" s="14" t="s">
        <v>31</v>
      </c>
      <c r="AX360" s="14" t="s">
        <v>74</v>
      </c>
      <c r="AY360" s="157" t="s">
        <v>126</v>
      </c>
    </row>
    <row r="361" spans="2:65" s="1" customFormat="1" ht="16.5" customHeight="1">
      <c r="B361" s="123"/>
      <c r="C361" s="124" t="s">
        <v>473</v>
      </c>
      <c r="D361" s="124" t="s">
        <v>128</v>
      </c>
      <c r="E361" s="125" t="s">
        <v>474</v>
      </c>
      <c r="F361" s="126" t="s">
        <v>475</v>
      </c>
      <c r="G361" s="127" t="s">
        <v>167</v>
      </c>
      <c r="H361" s="128">
        <v>64</v>
      </c>
      <c r="I361" s="129"/>
      <c r="J361" s="130">
        <f>ROUND(I361*H361,2)</f>
        <v>0</v>
      </c>
      <c r="K361" s="126" t="s">
        <v>132</v>
      </c>
      <c r="L361" s="32"/>
      <c r="M361" s="131" t="s">
        <v>3</v>
      </c>
      <c r="N361" s="132" t="s">
        <v>40</v>
      </c>
      <c r="P361" s="133">
        <f>O361*H361</f>
        <v>0</v>
      </c>
      <c r="Q361" s="133">
        <v>0</v>
      </c>
      <c r="R361" s="133">
        <f>Q361*H361</f>
        <v>0</v>
      </c>
      <c r="S361" s="133">
        <v>0</v>
      </c>
      <c r="T361" s="134">
        <f>S361*H361</f>
        <v>0</v>
      </c>
      <c r="AR361" s="135" t="s">
        <v>133</v>
      </c>
      <c r="AT361" s="135" t="s">
        <v>128</v>
      </c>
      <c r="AU361" s="135" t="s">
        <v>78</v>
      </c>
      <c r="AY361" s="17" t="s">
        <v>126</v>
      </c>
      <c r="BE361" s="136">
        <f>IF(N361="základní",J361,0)</f>
        <v>0</v>
      </c>
      <c r="BF361" s="136">
        <f>IF(N361="snížená",J361,0)</f>
        <v>0</v>
      </c>
      <c r="BG361" s="136">
        <f>IF(N361="zákl. přenesená",J361,0)</f>
        <v>0</v>
      </c>
      <c r="BH361" s="136">
        <f>IF(N361="sníž. přenesená",J361,0)</f>
        <v>0</v>
      </c>
      <c r="BI361" s="136">
        <f>IF(N361="nulová",J361,0)</f>
        <v>0</v>
      </c>
      <c r="BJ361" s="17" t="s">
        <v>74</v>
      </c>
      <c r="BK361" s="136">
        <f>ROUND(I361*H361,2)</f>
        <v>0</v>
      </c>
      <c r="BL361" s="17" t="s">
        <v>133</v>
      </c>
      <c r="BM361" s="135" t="s">
        <v>476</v>
      </c>
    </row>
    <row r="362" spans="2:47" s="1" customFormat="1" ht="12">
      <c r="B362" s="32"/>
      <c r="D362" s="137" t="s">
        <v>135</v>
      </c>
      <c r="F362" s="138" t="s">
        <v>477</v>
      </c>
      <c r="I362" s="139"/>
      <c r="L362" s="32"/>
      <c r="M362" s="140"/>
      <c r="T362" s="52"/>
      <c r="AT362" s="17" t="s">
        <v>135</v>
      </c>
      <c r="AU362" s="17" t="s">
        <v>78</v>
      </c>
    </row>
    <row r="363" spans="2:51" s="12" customFormat="1" ht="12">
      <c r="B363" s="141"/>
      <c r="D363" s="142" t="s">
        <v>137</v>
      </c>
      <c r="E363" s="143" t="s">
        <v>3</v>
      </c>
      <c r="F363" s="144" t="s">
        <v>472</v>
      </c>
      <c r="H363" s="145">
        <v>64</v>
      </c>
      <c r="I363" s="146"/>
      <c r="L363" s="141"/>
      <c r="M363" s="147"/>
      <c r="T363" s="148"/>
      <c r="AT363" s="143" t="s">
        <v>137</v>
      </c>
      <c r="AU363" s="143" t="s">
        <v>78</v>
      </c>
      <c r="AV363" s="12" t="s">
        <v>78</v>
      </c>
      <c r="AW363" s="12" t="s">
        <v>31</v>
      </c>
      <c r="AX363" s="12" t="s">
        <v>69</v>
      </c>
      <c r="AY363" s="143" t="s">
        <v>126</v>
      </c>
    </row>
    <row r="364" spans="2:51" s="13" customFormat="1" ht="12">
      <c r="B364" s="149"/>
      <c r="D364" s="142" t="s">
        <v>137</v>
      </c>
      <c r="E364" s="150" t="s">
        <v>3</v>
      </c>
      <c r="F364" s="151" t="s">
        <v>139</v>
      </c>
      <c r="H364" s="152">
        <v>64</v>
      </c>
      <c r="I364" s="153"/>
      <c r="L364" s="149"/>
      <c r="M364" s="154"/>
      <c r="T364" s="155"/>
      <c r="AT364" s="150" t="s">
        <v>137</v>
      </c>
      <c r="AU364" s="150" t="s">
        <v>78</v>
      </c>
      <c r="AV364" s="13" t="s">
        <v>140</v>
      </c>
      <c r="AW364" s="13" t="s">
        <v>31</v>
      </c>
      <c r="AX364" s="13" t="s">
        <v>69</v>
      </c>
      <c r="AY364" s="150" t="s">
        <v>126</v>
      </c>
    </row>
    <row r="365" spans="2:51" s="14" customFormat="1" ht="12">
      <c r="B365" s="156"/>
      <c r="D365" s="142" t="s">
        <v>137</v>
      </c>
      <c r="E365" s="157" t="s">
        <v>3</v>
      </c>
      <c r="F365" s="158" t="s">
        <v>141</v>
      </c>
      <c r="H365" s="159">
        <v>64</v>
      </c>
      <c r="I365" s="160"/>
      <c r="L365" s="156"/>
      <c r="M365" s="161"/>
      <c r="T365" s="162"/>
      <c r="AT365" s="157" t="s">
        <v>137</v>
      </c>
      <c r="AU365" s="157" t="s">
        <v>78</v>
      </c>
      <c r="AV365" s="14" t="s">
        <v>133</v>
      </c>
      <c r="AW365" s="14" t="s">
        <v>31</v>
      </c>
      <c r="AX365" s="14" t="s">
        <v>74</v>
      </c>
      <c r="AY365" s="157" t="s">
        <v>126</v>
      </c>
    </row>
    <row r="366" spans="2:65" s="1" customFormat="1" ht="16.5" customHeight="1">
      <c r="B366" s="123"/>
      <c r="C366" s="124" t="s">
        <v>478</v>
      </c>
      <c r="D366" s="124" t="s">
        <v>128</v>
      </c>
      <c r="E366" s="125" t="s">
        <v>479</v>
      </c>
      <c r="F366" s="126" t="s">
        <v>480</v>
      </c>
      <c r="G366" s="127" t="s">
        <v>167</v>
      </c>
      <c r="H366" s="128">
        <v>1.7</v>
      </c>
      <c r="I366" s="129"/>
      <c r="J366" s="130">
        <f>ROUND(I366*H366,2)</f>
        <v>0</v>
      </c>
      <c r="K366" s="126" t="s">
        <v>132</v>
      </c>
      <c r="L366" s="32"/>
      <c r="M366" s="131" t="s">
        <v>3</v>
      </c>
      <c r="N366" s="132" t="s">
        <v>40</v>
      </c>
      <c r="P366" s="133">
        <f>O366*H366</f>
        <v>0</v>
      </c>
      <c r="Q366" s="133">
        <v>0.00147</v>
      </c>
      <c r="R366" s="133">
        <f>Q366*H366</f>
        <v>0.002499</v>
      </c>
      <c r="S366" s="133">
        <v>0.039</v>
      </c>
      <c r="T366" s="134">
        <f>S366*H366</f>
        <v>0.0663</v>
      </c>
      <c r="AR366" s="135" t="s">
        <v>133</v>
      </c>
      <c r="AT366" s="135" t="s">
        <v>128</v>
      </c>
      <c r="AU366" s="135" t="s">
        <v>78</v>
      </c>
      <c r="AY366" s="17" t="s">
        <v>126</v>
      </c>
      <c r="BE366" s="136">
        <f>IF(N366="základní",J366,0)</f>
        <v>0</v>
      </c>
      <c r="BF366" s="136">
        <f>IF(N366="snížená",J366,0)</f>
        <v>0</v>
      </c>
      <c r="BG366" s="136">
        <f>IF(N366="zákl. přenesená",J366,0)</f>
        <v>0</v>
      </c>
      <c r="BH366" s="136">
        <f>IF(N366="sníž. přenesená",J366,0)</f>
        <v>0</v>
      </c>
      <c r="BI366" s="136">
        <f>IF(N366="nulová",J366,0)</f>
        <v>0</v>
      </c>
      <c r="BJ366" s="17" t="s">
        <v>74</v>
      </c>
      <c r="BK366" s="136">
        <f>ROUND(I366*H366,2)</f>
        <v>0</v>
      </c>
      <c r="BL366" s="17" t="s">
        <v>133</v>
      </c>
      <c r="BM366" s="135" t="s">
        <v>481</v>
      </c>
    </row>
    <row r="367" spans="2:47" s="1" customFormat="1" ht="12">
      <c r="B367" s="32"/>
      <c r="D367" s="137" t="s">
        <v>135</v>
      </c>
      <c r="F367" s="138" t="s">
        <v>482</v>
      </c>
      <c r="I367" s="139"/>
      <c r="L367" s="32"/>
      <c r="M367" s="140"/>
      <c r="T367" s="52"/>
      <c r="AT367" s="17" t="s">
        <v>135</v>
      </c>
      <c r="AU367" s="17" t="s">
        <v>78</v>
      </c>
    </row>
    <row r="368" spans="2:51" s="12" customFormat="1" ht="12">
      <c r="B368" s="141"/>
      <c r="D368" s="142" t="s">
        <v>137</v>
      </c>
      <c r="E368" s="143" t="s">
        <v>3</v>
      </c>
      <c r="F368" s="144" t="s">
        <v>440</v>
      </c>
      <c r="H368" s="145">
        <v>1.2</v>
      </c>
      <c r="I368" s="146"/>
      <c r="L368" s="141"/>
      <c r="M368" s="147"/>
      <c r="T368" s="148"/>
      <c r="AT368" s="143" t="s">
        <v>137</v>
      </c>
      <c r="AU368" s="143" t="s">
        <v>78</v>
      </c>
      <c r="AV368" s="12" t="s">
        <v>78</v>
      </c>
      <c r="AW368" s="12" t="s">
        <v>31</v>
      </c>
      <c r="AX368" s="12" t="s">
        <v>69</v>
      </c>
      <c r="AY368" s="143" t="s">
        <v>126</v>
      </c>
    </row>
    <row r="369" spans="2:51" s="12" customFormat="1" ht="12">
      <c r="B369" s="141"/>
      <c r="D369" s="142" t="s">
        <v>137</v>
      </c>
      <c r="E369" s="143" t="s">
        <v>3</v>
      </c>
      <c r="F369" s="144" t="s">
        <v>441</v>
      </c>
      <c r="H369" s="145">
        <v>0.5</v>
      </c>
      <c r="I369" s="146"/>
      <c r="L369" s="141"/>
      <c r="M369" s="147"/>
      <c r="T369" s="148"/>
      <c r="AT369" s="143" t="s">
        <v>137</v>
      </c>
      <c r="AU369" s="143" t="s">
        <v>78</v>
      </c>
      <c r="AV369" s="12" t="s">
        <v>78</v>
      </c>
      <c r="AW369" s="12" t="s">
        <v>31</v>
      </c>
      <c r="AX369" s="12" t="s">
        <v>69</v>
      </c>
      <c r="AY369" s="143" t="s">
        <v>126</v>
      </c>
    </row>
    <row r="370" spans="2:51" s="13" customFormat="1" ht="12">
      <c r="B370" s="149"/>
      <c r="D370" s="142" t="s">
        <v>137</v>
      </c>
      <c r="E370" s="150" t="s">
        <v>3</v>
      </c>
      <c r="F370" s="151" t="s">
        <v>139</v>
      </c>
      <c r="H370" s="152">
        <v>1.7</v>
      </c>
      <c r="I370" s="153"/>
      <c r="L370" s="149"/>
      <c r="M370" s="154"/>
      <c r="T370" s="155"/>
      <c r="AT370" s="150" t="s">
        <v>137</v>
      </c>
      <c r="AU370" s="150" t="s">
        <v>78</v>
      </c>
      <c r="AV370" s="13" t="s">
        <v>140</v>
      </c>
      <c r="AW370" s="13" t="s">
        <v>31</v>
      </c>
      <c r="AX370" s="13" t="s">
        <v>69</v>
      </c>
      <c r="AY370" s="150" t="s">
        <v>126</v>
      </c>
    </row>
    <row r="371" spans="2:51" s="14" customFormat="1" ht="12">
      <c r="B371" s="156"/>
      <c r="D371" s="142" t="s">
        <v>137</v>
      </c>
      <c r="E371" s="157" t="s">
        <v>3</v>
      </c>
      <c r="F371" s="158" t="s">
        <v>141</v>
      </c>
      <c r="H371" s="159">
        <v>1.7</v>
      </c>
      <c r="I371" s="160"/>
      <c r="L371" s="156"/>
      <c r="M371" s="161"/>
      <c r="T371" s="162"/>
      <c r="AT371" s="157" t="s">
        <v>137</v>
      </c>
      <c r="AU371" s="157" t="s">
        <v>78</v>
      </c>
      <c r="AV371" s="14" t="s">
        <v>133</v>
      </c>
      <c r="AW371" s="14" t="s">
        <v>31</v>
      </c>
      <c r="AX371" s="14" t="s">
        <v>74</v>
      </c>
      <c r="AY371" s="157" t="s">
        <v>126</v>
      </c>
    </row>
    <row r="372" spans="2:65" s="1" customFormat="1" ht="16.5" customHeight="1">
      <c r="B372" s="123"/>
      <c r="C372" s="124" t="s">
        <v>483</v>
      </c>
      <c r="D372" s="124" t="s">
        <v>128</v>
      </c>
      <c r="E372" s="125" t="s">
        <v>484</v>
      </c>
      <c r="F372" s="126" t="s">
        <v>485</v>
      </c>
      <c r="G372" s="127" t="s">
        <v>131</v>
      </c>
      <c r="H372" s="128">
        <v>10</v>
      </c>
      <c r="I372" s="129"/>
      <c r="J372" s="130">
        <f>ROUND(I372*H372,2)</f>
        <v>0</v>
      </c>
      <c r="K372" s="126" t="s">
        <v>132</v>
      </c>
      <c r="L372" s="32"/>
      <c r="M372" s="131" t="s">
        <v>3</v>
      </c>
      <c r="N372" s="132" t="s">
        <v>40</v>
      </c>
      <c r="P372" s="133">
        <f>O372*H372</f>
        <v>0</v>
      </c>
      <c r="Q372" s="133">
        <v>0</v>
      </c>
      <c r="R372" s="133">
        <f>Q372*H372</f>
        <v>0</v>
      </c>
      <c r="S372" s="133">
        <v>0</v>
      </c>
      <c r="T372" s="134">
        <f>S372*H372</f>
        <v>0</v>
      </c>
      <c r="AR372" s="135" t="s">
        <v>133</v>
      </c>
      <c r="AT372" s="135" t="s">
        <v>128</v>
      </c>
      <c r="AU372" s="135" t="s">
        <v>78</v>
      </c>
      <c r="AY372" s="17" t="s">
        <v>126</v>
      </c>
      <c r="BE372" s="136">
        <f>IF(N372="základní",J372,0)</f>
        <v>0</v>
      </c>
      <c r="BF372" s="136">
        <f>IF(N372="snížená",J372,0)</f>
        <v>0</v>
      </c>
      <c r="BG372" s="136">
        <f>IF(N372="zákl. přenesená",J372,0)</f>
        <v>0</v>
      </c>
      <c r="BH372" s="136">
        <f>IF(N372="sníž. přenesená",J372,0)</f>
        <v>0</v>
      </c>
      <c r="BI372" s="136">
        <f>IF(N372="nulová",J372,0)</f>
        <v>0</v>
      </c>
      <c r="BJ372" s="17" t="s">
        <v>74</v>
      </c>
      <c r="BK372" s="136">
        <f>ROUND(I372*H372,2)</f>
        <v>0</v>
      </c>
      <c r="BL372" s="17" t="s">
        <v>133</v>
      </c>
      <c r="BM372" s="135" t="s">
        <v>486</v>
      </c>
    </row>
    <row r="373" spans="2:47" s="1" customFormat="1" ht="12">
      <c r="B373" s="32"/>
      <c r="D373" s="137" t="s">
        <v>135</v>
      </c>
      <c r="F373" s="138" t="s">
        <v>487</v>
      </c>
      <c r="I373" s="139"/>
      <c r="L373" s="32"/>
      <c r="M373" s="140"/>
      <c r="T373" s="52"/>
      <c r="AT373" s="17" t="s">
        <v>135</v>
      </c>
      <c r="AU373" s="17" t="s">
        <v>78</v>
      </c>
    </row>
    <row r="374" spans="2:51" s="12" customFormat="1" ht="12">
      <c r="B374" s="141"/>
      <c r="D374" s="142" t="s">
        <v>137</v>
      </c>
      <c r="E374" s="143" t="s">
        <v>3</v>
      </c>
      <c r="F374" s="144" t="s">
        <v>488</v>
      </c>
      <c r="H374" s="145">
        <v>5</v>
      </c>
      <c r="I374" s="146"/>
      <c r="L374" s="141"/>
      <c r="M374" s="147"/>
      <c r="T374" s="148"/>
      <c r="AT374" s="143" t="s">
        <v>137</v>
      </c>
      <c r="AU374" s="143" t="s">
        <v>78</v>
      </c>
      <c r="AV374" s="12" t="s">
        <v>78</v>
      </c>
      <c r="AW374" s="12" t="s">
        <v>31</v>
      </c>
      <c r="AX374" s="12" t="s">
        <v>69</v>
      </c>
      <c r="AY374" s="143" t="s">
        <v>126</v>
      </c>
    </row>
    <row r="375" spans="2:51" s="12" customFormat="1" ht="12">
      <c r="B375" s="141"/>
      <c r="D375" s="142" t="s">
        <v>137</v>
      </c>
      <c r="E375" s="143" t="s">
        <v>3</v>
      </c>
      <c r="F375" s="144" t="s">
        <v>138</v>
      </c>
      <c r="H375" s="145">
        <v>5</v>
      </c>
      <c r="I375" s="146"/>
      <c r="L375" s="141"/>
      <c r="M375" s="147"/>
      <c r="T375" s="148"/>
      <c r="AT375" s="143" t="s">
        <v>137</v>
      </c>
      <c r="AU375" s="143" t="s">
        <v>78</v>
      </c>
      <c r="AV375" s="12" t="s">
        <v>78</v>
      </c>
      <c r="AW375" s="12" t="s">
        <v>31</v>
      </c>
      <c r="AX375" s="12" t="s">
        <v>69</v>
      </c>
      <c r="AY375" s="143" t="s">
        <v>126</v>
      </c>
    </row>
    <row r="376" spans="2:51" s="13" customFormat="1" ht="12">
      <c r="B376" s="149"/>
      <c r="D376" s="142" t="s">
        <v>137</v>
      </c>
      <c r="E376" s="150" t="s">
        <v>3</v>
      </c>
      <c r="F376" s="151" t="s">
        <v>139</v>
      </c>
      <c r="H376" s="152">
        <v>10</v>
      </c>
      <c r="I376" s="153"/>
      <c r="L376" s="149"/>
      <c r="M376" s="154"/>
      <c r="T376" s="155"/>
      <c r="AT376" s="150" t="s">
        <v>137</v>
      </c>
      <c r="AU376" s="150" t="s">
        <v>78</v>
      </c>
      <c r="AV376" s="13" t="s">
        <v>140</v>
      </c>
      <c r="AW376" s="13" t="s">
        <v>31</v>
      </c>
      <c r="AX376" s="13" t="s">
        <v>69</v>
      </c>
      <c r="AY376" s="150" t="s">
        <v>126</v>
      </c>
    </row>
    <row r="377" spans="2:51" s="14" customFormat="1" ht="12">
      <c r="B377" s="156"/>
      <c r="D377" s="142" t="s">
        <v>137</v>
      </c>
      <c r="E377" s="157" t="s">
        <v>3</v>
      </c>
      <c r="F377" s="158" t="s">
        <v>141</v>
      </c>
      <c r="H377" s="159">
        <v>10</v>
      </c>
      <c r="I377" s="160"/>
      <c r="L377" s="156"/>
      <c r="M377" s="161"/>
      <c r="T377" s="162"/>
      <c r="AT377" s="157" t="s">
        <v>137</v>
      </c>
      <c r="AU377" s="157" t="s">
        <v>78</v>
      </c>
      <c r="AV377" s="14" t="s">
        <v>133</v>
      </c>
      <c r="AW377" s="14" t="s">
        <v>31</v>
      </c>
      <c r="AX377" s="14" t="s">
        <v>74</v>
      </c>
      <c r="AY377" s="157" t="s">
        <v>126</v>
      </c>
    </row>
    <row r="378" spans="2:63" s="11" customFormat="1" ht="22.9" customHeight="1">
      <c r="B378" s="111"/>
      <c r="D378" s="112" t="s">
        <v>68</v>
      </c>
      <c r="E378" s="121" t="s">
        <v>489</v>
      </c>
      <c r="F378" s="121" t="s">
        <v>490</v>
      </c>
      <c r="I378" s="114"/>
      <c r="J378" s="122">
        <f>BK378</f>
        <v>0</v>
      </c>
      <c r="L378" s="111"/>
      <c r="M378" s="116"/>
      <c r="P378" s="117">
        <f>SUM(P379:P436)</f>
        <v>0</v>
      </c>
      <c r="R378" s="117">
        <f>SUM(R379:R436)</f>
        <v>0</v>
      </c>
      <c r="T378" s="118">
        <f>SUM(T379:T436)</f>
        <v>0</v>
      </c>
      <c r="AR378" s="112" t="s">
        <v>74</v>
      </c>
      <c r="AT378" s="119" t="s">
        <v>68</v>
      </c>
      <c r="AU378" s="119" t="s">
        <v>74</v>
      </c>
      <c r="AY378" s="112" t="s">
        <v>126</v>
      </c>
      <c r="BK378" s="120">
        <f>SUM(BK379:BK436)</f>
        <v>0</v>
      </c>
    </row>
    <row r="379" spans="2:65" s="1" customFormat="1" ht="24.2" customHeight="1">
      <c r="B379" s="123"/>
      <c r="C379" s="124" t="s">
        <v>491</v>
      </c>
      <c r="D379" s="124" t="s">
        <v>128</v>
      </c>
      <c r="E379" s="125" t="s">
        <v>492</v>
      </c>
      <c r="F379" s="126" t="s">
        <v>493</v>
      </c>
      <c r="G379" s="127" t="s">
        <v>236</v>
      </c>
      <c r="H379" s="128">
        <v>0.6</v>
      </c>
      <c r="I379" s="129"/>
      <c r="J379" s="130">
        <f>ROUND(I379*H379,2)</f>
        <v>0</v>
      </c>
      <c r="K379" s="126" t="s">
        <v>132</v>
      </c>
      <c r="L379" s="32"/>
      <c r="M379" s="131" t="s">
        <v>3</v>
      </c>
      <c r="N379" s="132" t="s">
        <v>40</v>
      </c>
      <c r="P379" s="133">
        <f>O379*H379</f>
        <v>0</v>
      </c>
      <c r="Q379" s="133">
        <v>0</v>
      </c>
      <c r="R379" s="133">
        <f>Q379*H379</f>
        <v>0</v>
      </c>
      <c r="S379" s="133">
        <v>0</v>
      </c>
      <c r="T379" s="134">
        <f>S379*H379</f>
        <v>0</v>
      </c>
      <c r="AR379" s="135" t="s">
        <v>133</v>
      </c>
      <c r="AT379" s="135" t="s">
        <v>128</v>
      </c>
      <c r="AU379" s="135" t="s">
        <v>78</v>
      </c>
      <c r="AY379" s="17" t="s">
        <v>126</v>
      </c>
      <c r="BE379" s="136">
        <f>IF(N379="základní",J379,0)</f>
        <v>0</v>
      </c>
      <c r="BF379" s="136">
        <f>IF(N379="snížená",J379,0)</f>
        <v>0</v>
      </c>
      <c r="BG379" s="136">
        <f>IF(N379="zákl. přenesená",J379,0)</f>
        <v>0</v>
      </c>
      <c r="BH379" s="136">
        <f>IF(N379="sníž. přenesená",J379,0)</f>
        <v>0</v>
      </c>
      <c r="BI379" s="136">
        <f>IF(N379="nulová",J379,0)</f>
        <v>0</v>
      </c>
      <c r="BJ379" s="17" t="s">
        <v>74</v>
      </c>
      <c r="BK379" s="136">
        <f>ROUND(I379*H379,2)</f>
        <v>0</v>
      </c>
      <c r="BL379" s="17" t="s">
        <v>133</v>
      </c>
      <c r="BM379" s="135" t="s">
        <v>494</v>
      </c>
    </row>
    <row r="380" spans="2:47" s="1" customFormat="1" ht="12">
      <c r="B380" s="32"/>
      <c r="D380" s="137" t="s">
        <v>135</v>
      </c>
      <c r="F380" s="138" t="s">
        <v>495</v>
      </c>
      <c r="I380" s="139"/>
      <c r="L380" s="32"/>
      <c r="M380" s="140"/>
      <c r="T380" s="52"/>
      <c r="AT380" s="17" t="s">
        <v>135</v>
      </c>
      <c r="AU380" s="17" t="s">
        <v>78</v>
      </c>
    </row>
    <row r="381" spans="2:65" s="1" customFormat="1" ht="24.2" customHeight="1">
      <c r="B381" s="123"/>
      <c r="C381" s="124" t="s">
        <v>496</v>
      </c>
      <c r="D381" s="124" t="s">
        <v>128</v>
      </c>
      <c r="E381" s="125" t="s">
        <v>497</v>
      </c>
      <c r="F381" s="126" t="s">
        <v>498</v>
      </c>
      <c r="G381" s="127" t="s">
        <v>236</v>
      </c>
      <c r="H381" s="128">
        <v>57.816</v>
      </c>
      <c r="I381" s="129"/>
      <c r="J381" s="130">
        <f>ROUND(I381*H381,2)</f>
        <v>0</v>
      </c>
      <c r="K381" s="126" t="s">
        <v>132</v>
      </c>
      <c r="L381" s="32"/>
      <c r="M381" s="131" t="s">
        <v>3</v>
      </c>
      <c r="N381" s="132" t="s">
        <v>40</v>
      </c>
      <c r="P381" s="133">
        <f>O381*H381</f>
        <v>0</v>
      </c>
      <c r="Q381" s="133">
        <v>0</v>
      </c>
      <c r="R381" s="133">
        <f>Q381*H381</f>
        <v>0</v>
      </c>
      <c r="S381" s="133">
        <v>0</v>
      </c>
      <c r="T381" s="134">
        <f>S381*H381</f>
        <v>0</v>
      </c>
      <c r="AR381" s="135" t="s">
        <v>133</v>
      </c>
      <c r="AT381" s="135" t="s">
        <v>128</v>
      </c>
      <c r="AU381" s="135" t="s">
        <v>78</v>
      </c>
      <c r="AY381" s="17" t="s">
        <v>126</v>
      </c>
      <c r="BE381" s="136">
        <f>IF(N381="základní",J381,0)</f>
        <v>0</v>
      </c>
      <c r="BF381" s="136">
        <f>IF(N381="snížená",J381,0)</f>
        <v>0</v>
      </c>
      <c r="BG381" s="136">
        <f>IF(N381="zákl. přenesená",J381,0)</f>
        <v>0</v>
      </c>
      <c r="BH381" s="136">
        <f>IF(N381="sníž. přenesená",J381,0)</f>
        <v>0</v>
      </c>
      <c r="BI381" s="136">
        <f>IF(N381="nulová",J381,0)</f>
        <v>0</v>
      </c>
      <c r="BJ381" s="17" t="s">
        <v>74</v>
      </c>
      <c r="BK381" s="136">
        <f>ROUND(I381*H381,2)</f>
        <v>0</v>
      </c>
      <c r="BL381" s="17" t="s">
        <v>133</v>
      </c>
      <c r="BM381" s="135" t="s">
        <v>499</v>
      </c>
    </row>
    <row r="382" spans="2:47" s="1" customFormat="1" ht="12">
      <c r="B382" s="32"/>
      <c r="D382" s="137" t="s">
        <v>135</v>
      </c>
      <c r="F382" s="138" t="s">
        <v>500</v>
      </c>
      <c r="I382" s="139"/>
      <c r="L382" s="32"/>
      <c r="M382" s="140"/>
      <c r="T382" s="52"/>
      <c r="AT382" s="17" t="s">
        <v>135</v>
      </c>
      <c r="AU382" s="17" t="s">
        <v>78</v>
      </c>
    </row>
    <row r="383" spans="2:51" s="12" customFormat="1" ht="12">
      <c r="B383" s="141"/>
      <c r="D383" s="142" t="s">
        <v>137</v>
      </c>
      <c r="E383" s="143" t="s">
        <v>3</v>
      </c>
      <c r="F383" s="144" t="s">
        <v>86</v>
      </c>
      <c r="H383" s="145">
        <v>57.816</v>
      </c>
      <c r="I383" s="146"/>
      <c r="L383" s="141"/>
      <c r="M383" s="147"/>
      <c r="T383" s="148"/>
      <c r="AT383" s="143" t="s">
        <v>137</v>
      </c>
      <c r="AU383" s="143" t="s">
        <v>78</v>
      </c>
      <c r="AV383" s="12" t="s">
        <v>78</v>
      </c>
      <c r="AW383" s="12" t="s">
        <v>31</v>
      </c>
      <c r="AX383" s="12" t="s">
        <v>69</v>
      </c>
      <c r="AY383" s="143" t="s">
        <v>126</v>
      </c>
    </row>
    <row r="384" spans="2:51" s="13" customFormat="1" ht="12">
      <c r="B384" s="149"/>
      <c r="D384" s="142" t="s">
        <v>137</v>
      </c>
      <c r="E384" s="150" t="s">
        <v>3</v>
      </c>
      <c r="F384" s="151" t="s">
        <v>139</v>
      </c>
      <c r="H384" s="152">
        <v>57.816</v>
      </c>
      <c r="I384" s="153"/>
      <c r="L384" s="149"/>
      <c r="M384" s="154"/>
      <c r="T384" s="155"/>
      <c r="AT384" s="150" t="s">
        <v>137</v>
      </c>
      <c r="AU384" s="150" t="s">
        <v>78</v>
      </c>
      <c r="AV384" s="13" t="s">
        <v>140</v>
      </c>
      <c r="AW384" s="13" t="s">
        <v>31</v>
      </c>
      <c r="AX384" s="13" t="s">
        <v>69</v>
      </c>
      <c r="AY384" s="150" t="s">
        <v>126</v>
      </c>
    </row>
    <row r="385" spans="2:51" s="14" customFormat="1" ht="12">
      <c r="B385" s="156"/>
      <c r="D385" s="142" t="s">
        <v>137</v>
      </c>
      <c r="E385" s="157" t="s">
        <v>3</v>
      </c>
      <c r="F385" s="158" t="s">
        <v>141</v>
      </c>
      <c r="H385" s="159">
        <v>57.816</v>
      </c>
      <c r="I385" s="160"/>
      <c r="L385" s="156"/>
      <c r="M385" s="161"/>
      <c r="T385" s="162"/>
      <c r="AT385" s="157" t="s">
        <v>137</v>
      </c>
      <c r="AU385" s="157" t="s">
        <v>78</v>
      </c>
      <c r="AV385" s="14" t="s">
        <v>133</v>
      </c>
      <c r="AW385" s="14" t="s">
        <v>31</v>
      </c>
      <c r="AX385" s="14" t="s">
        <v>74</v>
      </c>
      <c r="AY385" s="157" t="s">
        <v>126</v>
      </c>
    </row>
    <row r="386" spans="2:65" s="1" customFormat="1" ht="24.2" customHeight="1">
      <c r="B386" s="123"/>
      <c r="C386" s="124" t="s">
        <v>501</v>
      </c>
      <c r="D386" s="124" t="s">
        <v>128</v>
      </c>
      <c r="E386" s="125" t="s">
        <v>502</v>
      </c>
      <c r="F386" s="126" t="s">
        <v>503</v>
      </c>
      <c r="G386" s="127" t="s">
        <v>236</v>
      </c>
      <c r="H386" s="128">
        <v>1098.504</v>
      </c>
      <c r="I386" s="129"/>
      <c r="J386" s="130">
        <f>ROUND(I386*H386,2)</f>
        <v>0</v>
      </c>
      <c r="K386" s="126" t="s">
        <v>132</v>
      </c>
      <c r="L386" s="32"/>
      <c r="M386" s="131" t="s">
        <v>3</v>
      </c>
      <c r="N386" s="132" t="s">
        <v>40</v>
      </c>
      <c r="P386" s="133">
        <f>O386*H386</f>
        <v>0</v>
      </c>
      <c r="Q386" s="133">
        <v>0</v>
      </c>
      <c r="R386" s="133">
        <f>Q386*H386</f>
        <v>0</v>
      </c>
      <c r="S386" s="133">
        <v>0</v>
      </c>
      <c r="T386" s="134">
        <f>S386*H386</f>
        <v>0</v>
      </c>
      <c r="AR386" s="135" t="s">
        <v>133</v>
      </c>
      <c r="AT386" s="135" t="s">
        <v>128</v>
      </c>
      <c r="AU386" s="135" t="s">
        <v>78</v>
      </c>
      <c r="AY386" s="17" t="s">
        <v>126</v>
      </c>
      <c r="BE386" s="136">
        <f>IF(N386="základní",J386,0)</f>
        <v>0</v>
      </c>
      <c r="BF386" s="136">
        <f>IF(N386="snížená",J386,0)</f>
        <v>0</v>
      </c>
      <c r="BG386" s="136">
        <f>IF(N386="zákl. přenesená",J386,0)</f>
        <v>0</v>
      </c>
      <c r="BH386" s="136">
        <f>IF(N386="sníž. přenesená",J386,0)</f>
        <v>0</v>
      </c>
      <c r="BI386" s="136">
        <f>IF(N386="nulová",J386,0)</f>
        <v>0</v>
      </c>
      <c r="BJ386" s="17" t="s">
        <v>74</v>
      </c>
      <c r="BK386" s="136">
        <f>ROUND(I386*H386,2)</f>
        <v>0</v>
      </c>
      <c r="BL386" s="17" t="s">
        <v>133</v>
      </c>
      <c r="BM386" s="135" t="s">
        <v>504</v>
      </c>
    </row>
    <row r="387" spans="2:47" s="1" customFormat="1" ht="12">
      <c r="B387" s="32"/>
      <c r="D387" s="137" t="s">
        <v>135</v>
      </c>
      <c r="F387" s="138" t="s">
        <v>505</v>
      </c>
      <c r="I387" s="139"/>
      <c r="L387" s="32"/>
      <c r="M387" s="140"/>
      <c r="T387" s="52"/>
      <c r="AT387" s="17" t="s">
        <v>135</v>
      </c>
      <c r="AU387" s="17" t="s">
        <v>78</v>
      </c>
    </row>
    <row r="388" spans="2:51" s="12" customFormat="1" ht="12">
      <c r="B388" s="141"/>
      <c r="D388" s="142" t="s">
        <v>137</v>
      </c>
      <c r="E388" s="143" t="s">
        <v>3</v>
      </c>
      <c r="F388" s="144" t="s">
        <v>506</v>
      </c>
      <c r="H388" s="145">
        <v>1098.504</v>
      </c>
      <c r="I388" s="146"/>
      <c r="L388" s="141"/>
      <c r="M388" s="147"/>
      <c r="T388" s="148"/>
      <c r="AT388" s="143" t="s">
        <v>137</v>
      </c>
      <c r="AU388" s="143" t="s">
        <v>78</v>
      </c>
      <c r="AV388" s="12" t="s">
        <v>78</v>
      </c>
      <c r="AW388" s="12" t="s">
        <v>31</v>
      </c>
      <c r="AX388" s="12" t="s">
        <v>69</v>
      </c>
      <c r="AY388" s="143" t="s">
        <v>126</v>
      </c>
    </row>
    <row r="389" spans="2:51" s="13" customFormat="1" ht="12">
      <c r="B389" s="149"/>
      <c r="D389" s="142" t="s">
        <v>137</v>
      </c>
      <c r="E389" s="150" t="s">
        <v>3</v>
      </c>
      <c r="F389" s="151" t="s">
        <v>139</v>
      </c>
      <c r="H389" s="152">
        <v>1098.504</v>
      </c>
      <c r="I389" s="153"/>
      <c r="L389" s="149"/>
      <c r="M389" s="154"/>
      <c r="T389" s="155"/>
      <c r="AT389" s="150" t="s">
        <v>137</v>
      </c>
      <c r="AU389" s="150" t="s">
        <v>78</v>
      </c>
      <c r="AV389" s="13" t="s">
        <v>140</v>
      </c>
      <c r="AW389" s="13" t="s">
        <v>31</v>
      </c>
      <c r="AX389" s="13" t="s">
        <v>69</v>
      </c>
      <c r="AY389" s="150" t="s">
        <v>126</v>
      </c>
    </row>
    <row r="390" spans="2:51" s="14" customFormat="1" ht="12">
      <c r="B390" s="156"/>
      <c r="D390" s="142" t="s">
        <v>137</v>
      </c>
      <c r="E390" s="157" t="s">
        <v>3</v>
      </c>
      <c r="F390" s="158" t="s">
        <v>141</v>
      </c>
      <c r="H390" s="159">
        <v>1098.504</v>
      </c>
      <c r="I390" s="160"/>
      <c r="L390" s="156"/>
      <c r="M390" s="161"/>
      <c r="T390" s="162"/>
      <c r="AT390" s="157" t="s">
        <v>137</v>
      </c>
      <c r="AU390" s="157" t="s">
        <v>78</v>
      </c>
      <c r="AV390" s="14" t="s">
        <v>133</v>
      </c>
      <c r="AW390" s="14" t="s">
        <v>31</v>
      </c>
      <c r="AX390" s="14" t="s">
        <v>74</v>
      </c>
      <c r="AY390" s="157" t="s">
        <v>126</v>
      </c>
    </row>
    <row r="391" spans="2:65" s="1" customFormat="1" ht="24.2" customHeight="1">
      <c r="B391" s="123"/>
      <c r="C391" s="124" t="s">
        <v>507</v>
      </c>
      <c r="D391" s="124" t="s">
        <v>128</v>
      </c>
      <c r="E391" s="125" t="s">
        <v>508</v>
      </c>
      <c r="F391" s="126" t="s">
        <v>509</v>
      </c>
      <c r="G391" s="127" t="s">
        <v>236</v>
      </c>
      <c r="H391" s="128">
        <v>21.416</v>
      </c>
      <c r="I391" s="129"/>
      <c r="J391" s="130">
        <f>ROUND(I391*H391,2)</f>
        <v>0</v>
      </c>
      <c r="K391" s="126" t="s">
        <v>132</v>
      </c>
      <c r="L391" s="32"/>
      <c r="M391" s="131" t="s">
        <v>3</v>
      </c>
      <c r="N391" s="132" t="s">
        <v>40</v>
      </c>
      <c r="P391" s="133">
        <f>O391*H391</f>
        <v>0</v>
      </c>
      <c r="Q391" s="133">
        <v>0</v>
      </c>
      <c r="R391" s="133">
        <f>Q391*H391</f>
        <v>0</v>
      </c>
      <c r="S391" s="133">
        <v>0</v>
      </c>
      <c r="T391" s="134">
        <f>S391*H391</f>
        <v>0</v>
      </c>
      <c r="AR391" s="135" t="s">
        <v>133</v>
      </c>
      <c r="AT391" s="135" t="s">
        <v>128</v>
      </c>
      <c r="AU391" s="135" t="s">
        <v>78</v>
      </c>
      <c r="AY391" s="17" t="s">
        <v>126</v>
      </c>
      <c r="BE391" s="136">
        <f>IF(N391="základní",J391,0)</f>
        <v>0</v>
      </c>
      <c r="BF391" s="136">
        <f>IF(N391="snížená",J391,0)</f>
        <v>0</v>
      </c>
      <c r="BG391" s="136">
        <f>IF(N391="zákl. přenesená",J391,0)</f>
        <v>0</v>
      </c>
      <c r="BH391" s="136">
        <f>IF(N391="sníž. přenesená",J391,0)</f>
        <v>0</v>
      </c>
      <c r="BI391" s="136">
        <f>IF(N391="nulová",J391,0)</f>
        <v>0</v>
      </c>
      <c r="BJ391" s="17" t="s">
        <v>74</v>
      </c>
      <c r="BK391" s="136">
        <f>ROUND(I391*H391,2)</f>
        <v>0</v>
      </c>
      <c r="BL391" s="17" t="s">
        <v>133</v>
      </c>
      <c r="BM391" s="135" t="s">
        <v>510</v>
      </c>
    </row>
    <row r="392" spans="2:47" s="1" customFormat="1" ht="12">
      <c r="B392" s="32"/>
      <c r="D392" s="137" t="s">
        <v>135</v>
      </c>
      <c r="F392" s="138" t="s">
        <v>511</v>
      </c>
      <c r="I392" s="139"/>
      <c r="L392" s="32"/>
      <c r="M392" s="140"/>
      <c r="T392" s="52"/>
      <c r="AT392" s="17" t="s">
        <v>135</v>
      </c>
      <c r="AU392" s="17" t="s">
        <v>78</v>
      </c>
    </row>
    <row r="393" spans="2:51" s="12" customFormat="1" ht="12">
      <c r="B393" s="141"/>
      <c r="D393" s="142" t="s">
        <v>137</v>
      </c>
      <c r="E393" s="143" t="s">
        <v>3</v>
      </c>
      <c r="F393" s="144" t="s">
        <v>88</v>
      </c>
      <c r="H393" s="145">
        <v>17.6</v>
      </c>
      <c r="I393" s="146"/>
      <c r="L393" s="141"/>
      <c r="M393" s="147"/>
      <c r="T393" s="148"/>
      <c r="AT393" s="143" t="s">
        <v>137</v>
      </c>
      <c r="AU393" s="143" t="s">
        <v>78</v>
      </c>
      <c r="AV393" s="12" t="s">
        <v>78</v>
      </c>
      <c r="AW393" s="12" t="s">
        <v>31</v>
      </c>
      <c r="AX393" s="12" t="s">
        <v>69</v>
      </c>
      <c r="AY393" s="143" t="s">
        <v>126</v>
      </c>
    </row>
    <row r="394" spans="2:51" s="12" customFormat="1" ht="12">
      <c r="B394" s="141"/>
      <c r="D394" s="142" t="s">
        <v>137</v>
      </c>
      <c r="E394" s="143" t="s">
        <v>3</v>
      </c>
      <c r="F394" s="144" t="s">
        <v>84</v>
      </c>
      <c r="H394" s="145">
        <v>3.816</v>
      </c>
      <c r="I394" s="146"/>
      <c r="L394" s="141"/>
      <c r="M394" s="147"/>
      <c r="T394" s="148"/>
      <c r="AT394" s="143" t="s">
        <v>137</v>
      </c>
      <c r="AU394" s="143" t="s">
        <v>78</v>
      </c>
      <c r="AV394" s="12" t="s">
        <v>78</v>
      </c>
      <c r="AW394" s="12" t="s">
        <v>31</v>
      </c>
      <c r="AX394" s="12" t="s">
        <v>69</v>
      </c>
      <c r="AY394" s="143" t="s">
        <v>126</v>
      </c>
    </row>
    <row r="395" spans="2:51" s="13" customFormat="1" ht="12">
      <c r="B395" s="149"/>
      <c r="D395" s="142" t="s">
        <v>137</v>
      </c>
      <c r="E395" s="150" t="s">
        <v>3</v>
      </c>
      <c r="F395" s="151" t="s">
        <v>139</v>
      </c>
      <c r="H395" s="152">
        <v>21.416</v>
      </c>
      <c r="I395" s="153"/>
      <c r="L395" s="149"/>
      <c r="M395" s="154"/>
      <c r="T395" s="155"/>
      <c r="AT395" s="150" t="s">
        <v>137</v>
      </c>
      <c r="AU395" s="150" t="s">
        <v>78</v>
      </c>
      <c r="AV395" s="13" t="s">
        <v>140</v>
      </c>
      <c r="AW395" s="13" t="s">
        <v>31</v>
      </c>
      <c r="AX395" s="13" t="s">
        <v>69</v>
      </c>
      <c r="AY395" s="150" t="s">
        <v>126</v>
      </c>
    </row>
    <row r="396" spans="2:51" s="14" customFormat="1" ht="12">
      <c r="B396" s="156"/>
      <c r="D396" s="142" t="s">
        <v>137</v>
      </c>
      <c r="E396" s="157" t="s">
        <v>3</v>
      </c>
      <c r="F396" s="158" t="s">
        <v>141</v>
      </c>
      <c r="H396" s="159">
        <v>21.416</v>
      </c>
      <c r="I396" s="160"/>
      <c r="L396" s="156"/>
      <c r="M396" s="161"/>
      <c r="T396" s="162"/>
      <c r="AT396" s="157" t="s">
        <v>137</v>
      </c>
      <c r="AU396" s="157" t="s">
        <v>78</v>
      </c>
      <c r="AV396" s="14" t="s">
        <v>133</v>
      </c>
      <c r="AW396" s="14" t="s">
        <v>31</v>
      </c>
      <c r="AX396" s="14" t="s">
        <v>74</v>
      </c>
      <c r="AY396" s="157" t="s">
        <v>126</v>
      </c>
    </row>
    <row r="397" spans="2:65" s="1" customFormat="1" ht="24.2" customHeight="1">
      <c r="B397" s="123"/>
      <c r="C397" s="124" t="s">
        <v>512</v>
      </c>
      <c r="D397" s="124" t="s">
        <v>128</v>
      </c>
      <c r="E397" s="125" t="s">
        <v>513</v>
      </c>
      <c r="F397" s="126" t="s">
        <v>503</v>
      </c>
      <c r="G397" s="127" t="s">
        <v>236</v>
      </c>
      <c r="H397" s="128">
        <v>406.904</v>
      </c>
      <c r="I397" s="129"/>
      <c r="J397" s="130">
        <f>ROUND(I397*H397,2)</f>
        <v>0</v>
      </c>
      <c r="K397" s="126" t="s">
        <v>132</v>
      </c>
      <c r="L397" s="32"/>
      <c r="M397" s="131" t="s">
        <v>3</v>
      </c>
      <c r="N397" s="132" t="s">
        <v>40</v>
      </c>
      <c r="P397" s="133">
        <f>O397*H397</f>
        <v>0</v>
      </c>
      <c r="Q397" s="133">
        <v>0</v>
      </c>
      <c r="R397" s="133">
        <f>Q397*H397</f>
        <v>0</v>
      </c>
      <c r="S397" s="133">
        <v>0</v>
      </c>
      <c r="T397" s="134">
        <f>S397*H397</f>
        <v>0</v>
      </c>
      <c r="AR397" s="135" t="s">
        <v>133</v>
      </c>
      <c r="AT397" s="135" t="s">
        <v>128</v>
      </c>
      <c r="AU397" s="135" t="s">
        <v>78</v>
      </c>
      <c r="AY397" s="17" t="s">
        <v>126</v>
      </c>
      <c r="BE397" s="136">
        <f>IF(N397="základní",J397,0)</f>
        <v>0</v>
      </c>
      <c r="BF397" s="136">
        <f>IF(N397="snížená",J397,0)</f>
        <v>0</v>
      </c>
      <c r="BG397" s="136">
        <f>IF(N397="zákl. přenesená",J397,0)</f>
        <v>0</v>
      </c>
      <c r="BH397" s="136">
        <f>IF(N397="sníž. přenesená",J397,0)</f>
        <v>0</v>
      </c>
      <c r="BI397" s="136">
        <f>IF(N397="nulová",J397,0)</f>
        <v>0</v>
      </c>
      <c r="BJ397" s="17" t="s">
        <v>74</v>
      </c>
      <c r="BK397" s="136">
        <f>ROUND(I397*H397,2)</f>
        <v>0</v>
      </c>
      <c r="BL397" s="17" t="s">
        <v>133</v>
      </c>
      <c r="BM397" s="135" t="s">
        <v>514</v>
      </c>
    </row>
    <row r="398" spans="2:47" s="1" customFormat="1" ht="12">
      <c r="B398" s="32"/>
      <c r="D398" s="137" t="s">
        <v>135</v>
      </c>
      <c r="F398" s="138" t="s">
        <v>515</v>
      </c>
      <c r="I398" s="139"/>
      <c r="L398" s="32"/>
      <c r="M398" s="140"/>
      <c r="T398" s="52"/>
      <c r="AT398" s="17" t="s">
        <v>135</v>
      </c>
      <c r="AU398" s="17" t="s">
        <v>78</v>
      </c>
    </row>
    <row r="399" spans="2:51" s="12" customFormat="1" ht="12">
      <c r="B399" s="141"/>
      <c r="D399" s="142" t="s">
        <v>137</v>
      </c>
      <c r="E399" s="143" t="s">
        <v>3</v>
      </c>
      <c r="F399" s="144" t="s">
        <v>516</v>
      </c>
      <c r="H399" s="145">
        <v>334.4</v>
      </c>
      <c r="I399" s="146"/>
      <c r="L399" s="141"/>
      <c r="M399" s="147"/>
      <c r="T399" s="148"/>
      <c r="AT399" s="143" t="s">
        <v>137</v>
      </c>
      <c r="AU399" s="143" t="s">
        <v>78</v>
      </c>
      <c r="AV399" s="12" t="s">
        <v>78</v>
      </c>
      <c r="AW399" s="12" t="s">
        <v>31</v>
      </c>
      <c r="AX399" s="12" t="s">
        <v>69</v>
      </c>
      <c r="AY399" s="143" t="s">
        <v>126</v>
      </c>
    </row>
    <row r="400" spans="2:51" s="12" customFormat="1" ht="12">
      <c r="B400" s="141"/>
      <c r="D400" s="142" t="s">
        <v>137</v>
      </c>
      <c r="E400" s="143" t="s">
        <v>3</v>
      </c>
      <c r="F400" s="144" t="s">
        <v>517</v>
      </c>
      <c r="H400" s="145">
        <v>72.504</v>
      </c>
      <c r="I400" s="146"/>
      <c r="L400" s="141"/>
      <c r="M400" s="147"/>
      <c r="T400" s="148"/>
      <c r="AT400" s="143" t="s">
        <v>137</v>
      </c>
      <c r="AU400" s="143" t="s">
        <v>78</v>
      </c>
      <c r="AV400" s="12" t="s">
        <v>78</v>
      </c>
      <c r="AW400" s="12" t="s">
        <v>31</v>
      </c>
      <c r="AX400" s="12" t="s">
        <v>69</v>
      </c>
      <c r="AY400" s="143" t="s">
        <v>126</v>
      </c>
    </row>
    <row r="401" spans="2:51" s="13" customFormat="1" ht="12">
      <c r="B401" s="149"/>
      <c r="D401" s="142" t="s">
        <v>137</v>
      </c>
      <c r="E401" s="150" t="s">
        <v>3</v>
      </c>
      <c r="F401" s="151" t="s">
        <v>139</v>
      </c>
      <c r="H401" s="152">
        <v>406.904</v>
      </c>
      <c r="I401" s="153"/>
      <c r="L401" s="149"/>
      <c r="M401" s="154"/>
      <c r="T401" s="155"/>
      <c r="AT401" s="150" t="s">
        <v>137</v>
      </c>
      <c r="AU401" s="150" t="s">
        <v>78</v>
      </c>
      <c r="AV401" s="13" t="s">
        <v>140</v>
      </c>
      <c r="AW401" s="13" t="s">
        <v>31</v>
      </c>
      <c r="AX401" s="13" t="s">
        <v>69</v>
      </c>
      <c r="AY401" s="150" t="s">
        <v>126</v>
      </c>
    </row>
    <row r="402" spans="2:51" s="14" customFormat="1" ht="12">
      <c r="B402" s="156"/>
      <c r="D402" s="142" t="s">
        <v>137</v>
      </c>
      <c r="E402" s="157" t="s">
        <v>3</v>
      </c>
      <c r="F402" s="158" t="s">
        <v>141</v>
      </c>
      <c r="H402" s="159">
        <v>406.904</v>
      </c>
      <c r="I402" s="160"/>
      <c r="L402" s="156"/>
      <c r="M402" s="161"/>
      <c r="T402" s="162"/>
      <c r="AT402" s="157" t="s">
        <v>137</v>
      </c>
      <c r="AU402" s="157" t="s">
        <v>78</v>
      </c>
      <c r="AV402" s="14" t="s">
        <v>133</v>
      </c>
      <c r="AW402" s="14" t="s">
        <v>31</v>
      </c>
      <c r="AX402" s="14" t="s">
        <v>74</v>
      </c>
      <c r="AY402" s="157" t="s">
        <v>126</v>
      </c>
    </row>
    <row r="403" spans="2:65" s="1" customFormat="1" ht="24.2" customHeight="1">
      <c r="B403" s="123"/>
      <c r="C403" s="124" t="s">
        <v>518</v>
      </c>
      <c r="D403" s="124" t="s">
        <v>128</v>
      </c>
      <c r="E403" s="125" t="s">
        <v>519</v>
      </c>
      <c r="F403" s="126" t="s">
        <v>520</v>
      </c>
      <c r="G403" s="127" t="s">
        <v>236</v>
      </c>
      <c r="H403" s="128">
        <v>0.6</v>
      </c>
      <c r="I403" s="129"/>
      <c r="J403" s="130">
        <f>ROUND(I403*H403,2)</f>
        <v>0</v>
      </c>
      <c r="K403" s="126" t="s">
        <v>132</v>
      </c>
      <c r="L403" s="32"/>
      <c r="M403" s="131" t="s">
        <v>3</v>
      </c>
      <c r="N403" s="132" t="s">
        <v>40</v>
      </c>
      <c r="P403" s="133">
        <f>O403*H403</f>
        <v>0</v>
      </c>
      <c r="Q403" s="133">
        <v>0</v>
      </c>
      <c r="R403" s="133">
        <f>Q403*H403</f>
        <v>0</v>
      </c>
      <c r="S403" s="133">
        <v>0</v>
      </c>
      <c r="T403" s="134">
        <f>S403*H403</f>
        <v>0</v>
      </c>
      <c r="AR403" s="135" t="s">
        <v>133</v>
      </c>
      <c r="AT403" s="135" t="s">
        <v>128</v>
      </c>
      <c r="AU403" s="135" t="s">
        <v>78</v>
      </c>
      <c r="AY403" s="17" t="s">
        <v>126</v>
      </c>
      <c r="BE403" s="136">
        <f>IF(N403="základní",J403,0)</f>
        <v>0</v>
      </c>
      <c r="BF403" s="136">
        <f>IF(N403="snížená",J403,0)</f>
        <v>0</v>
      </c>
      <c r="BG403" s="136">
        <f>IF(N403="zákl. přenesená",J403,0)</f>
        <v>0</v>
      </c>
      <c r="BH403" s="136">
        <f>IF(N403="sníž. přenesená",J403,0)</f>
        <v>0</v>
      </c>
      <c r="BI403" s="136">
        <f>IF(N403="nulová",J403,0)</f>
        <v>0</v>
      </c>
      <c r="BJ403" s="17" t="s">
        <v>74</v>
      </c>
      <c r="BK403" s="136">
        <f>ROUND(I403*H403,2)</f>
        <v>0</v>
      </c>
      <c r="BL403" s="17" t="s">
        <v>133</v>
      </c>
      <c r="BM403" s="135" t="s">
        <v>521</v>
      </c>
    </row>
    <row r="404" spans="2:47" s="1" customFormat="1" ht="12">
      <c r="B404" s="32"/>
      <c r="D404" s="137" t="s">
        <v>135</v>
      </c>
      <c r="F404" s="138" t="s">
        <v>522</v>
      </c>
      <c r="I404" s="139"/>
      <c r="L404" s="32"/>
      <c r="M404" s="140"/>
      <c r="T404" s="52"/>
      <c r="AT404" s="17" t="s">
        <v>135</v>
      </c>
      <c r="AU404" s="17" t="s">
        <v>78</v>
      </c>
    </row>
    <row r="405" spans="2:65" s="1" customFormat="1" ht="24.2" customHeight="1">
      <c r="B405" s="123"/>
      <c r="C405" s="124" t="s">
        <v>523</v>
      </c>
      <c r="D405" s="124" t="s">
        <v>128</v>
      </c>
      <c r="E405" s="125" t="s">
        <v>524</v>
      </c>
      <c r="F405" s="126" t="s">
        <v>525</v>
      </c>
      <c r="G405" s="127" t="s">
        <v>236</v>
      </c>
      <c r="H405" s="128">
        <v>11.4</v>
      </c>
      <c r="I405" s="129"/>
      <c r="J405" s="130">
        <f>ROUND(I405*H405,2)</f>
        <v>0</v>
      </c>
      <c r="K405" s="126" t="s">
        <v>132</v>
      </c>
      <c r="L405" s="32"/>
      <c r="M405" s="131" t="s">
        <v>3</v>
      </c>
      <c r="N405" s="132" t="s">
        <v>40</v>
      </c>
      <c r="P405" s="133">
        <f>O405*H405</f>
        <v>0</v>
      </c>
      <c r="Q405" s="133">
        <v>0</v>
      </c>
      <c r="R405" s="133">
        <f>Q405*H405</f>
        <v>0</v>
      </c>
      <c r="S405" s="133">
        <v>0</v>
      </c>
      <c r="T405" s="134">
        <f>S405*H405</f>
        <v>0</v>
      </c>
      <c r="AR405" s="135" t="s">
        <v>133</v>
      </c>
      <c r="AT405" s="135" t="s">
        <v>128</v>
      </c>
      <c r="AU405" s="135" t="s">
        <v>78</v>
      </c>
      <c r="AY405" s="17" t="s">
        <v>126</v>
      </c>
      <c r="BE405" s="136">
        <f>IF(N405="základní",J405,0)</f>
        <v>0</v>
      </c>
      <c r="BF405" s="136">
        <f>IF(N405="snížená",J405,0)</f>
        <v>0</v>
      </c>
      <c r="BG405" s="136">
        <f>IF(N405="zákl. přenesená",J405,0)</f>
        <v>0</v>
      </c>
      <c r="BH405" s="136">
        <f>IF(N405="sníž. přenesená",J405,0)</f>
        <v>0</v>
      </c>
      <c r="BI405" s="136">
        <f>IF(N405="nulová",J405,0)</f>
        <v>0</v>
      </c>
      <c r="BJ405" s="17" t="s">
        <v>74</v>
      </c>
      <c r="BK405" s="136">
        <f>ROUND(I405*H405,2)</f>
        <v>0</v>
      </c>
      <c r="BL405" s="17" t="s">
        <v>133</v>
      </c>
      <c r="BM405" s="135" t="s">
        <v>526</v>
      </c>
    </row>
    <row r="406" spans="2:47" s="1" customFormat="1" ht="12">
      <c r="B406" s="32"/>
      <c r="D406" s="137" t="s">
        <v>135</v>
      </c>
      <c r="F406" s="138" t="s">
        <v>527</v>
      </c>
      <c r="I406" s="139"/>
      <c r="L406" s="32"/>
      <c r="M406" s="140"/>
      <c r="T406" s="52"/>
      <c r="AT406" s="17" t="s">
        <v>135</v>
      </c>
      <c r="AU406" s="17" t="s">
        <v>78</v>
      </c>
    </row>
    <row r="407" spans="2:51" s="12" customFormat="1" ht="12">
      <c r="B407" s="141"/>
      <c r="D407" s="142" t="s">
        <v>137</v>
      </c>
      <c r="E407" s="143" t="s">
        <v>3</v>
      </c>
      <c r="F407" s="144" t="s">
        <v>528</v>
      </c>
      <c r="H407" s="145">
        <v>11.4</v>
      </c>
      <c r="I407" s="146"/>
      <c r="L407" s="141"/>
      <c r="M407" s="147"/>
      <c r="T407" s="148"/>
      <c r="AT407" s="143" t="s">
        <v>137</v>
      </c>
      <c r="AU407" s="143" t="s">
        <v>78</v>
      </c>
      <c r="AV407" s="12" t="s">
        <v>78</v>
      </c>
      <c r="AW407" s="12" t="s">
        <v>31</v>
      </c>
      <c r="AX407" s="12" t="s">
        <v>69</v>
      </c>
      <c r="AY407" s="143" t="s">
        <v>126</v>
      </c>
    </row>
    <row r="408" spans="2:51" s="13" customFormat="1" ht="12">
      <c r="B408" s="149"/>
      <c r="D408" s="142" t="s">
        <v>137</v>
      </c>
      <c r="E408" s="150" t="s">
        <v>3</v>
      </c>
      <c r="F408" s="151" t="s">
        <v>139</v>
      </c>
      <c r="H408" s="152">
        <v>11.4</v>
      </c>
      <c r="I408" s="153"/>
      <c r="L408" s="149"/>
      <c r="M408" s="154"/>
      <c r="T408" s="155"/>
      <c r="AT408" s="150" t="s">
        <v>137</v>
      </c>
      <c r="AU408" s="150" t="s">
        <v>78</v>
      </c>
      <c r="AV408" s="13" t="s">
        <v>140</v>
      </c>
      <c r="AW408" s="13" t="s">
        <v>31</v>
      </c>
      <c r="AX408" s="13" t="s">
        <v>69</v>
      </c>
      <c r="AY408" s="150" t="s">
        <v>126</v>
      </c>
    </row>
    <row r="409" spans="2:51" s="14" customFormat="1" ht="12">
      <c r="B409" s="156"/>
      <c r="D409" s="142" t="s">
        <v>137</v>
      </c>
      <c r="E409" s="157" t="s">
        <v>3</v>
      </c>
      <c r="F409" s="158" t="s">
        <v>141</v>
      </c>
      <c r="H409" s="159">
        <v>11.4</v>
      </c>
      <c r="I409" s="160"/>
      <c r="L409" s="156"/>
      <c r="M409" s="161"/>
      <c r="T409" s="162"/>
      <c r="AT409" s="157" t="s">
        <v>137</v>
      </c>
      <c r="AU409" s="157" t="s">
        <v>78</v>
      </c>
      <c r="AV409" s="14" t="s">
        <v>133</v>
      </c>
      <c r="AW409" s="14" t="s">
        <v>31</v>
      </c>
      <c r="AX409" s="14" t="s">
        <v>74</v>
      </c>
      <c r="AY409" s="157" t="s">
        <v>126</v>
      </c>
    </row>
    <row r="410" spans="2:65" s="1" customFormat="1" ht="16.5" customHeight="1">
      <c r="B410" s="123"/>
      <c r="C410" s="124" t="s">
        <v>529</v>
      </c>
      <c r="D410" s="124" t="s">
        <v>128</v>
      </c>
      <c r="E410" s="125" t="s">
        <v>530</v>
      </c>
      <c r="F410" s="126" t="s">
        <v>531</v>
      </c>
      <c r="G410" s="127" t="s">
        <v>236</v>
      </c>
      <c r="H410" s="128">
        <v>79.232</v>
      </c>
      <c r="I410" s="129"/>
      <c r="J410" s="130">
        <f>ROUND(I410*H410,2)</f>
        <v>0</v>
      </c>
      <c r="K410" s="126" t="s">
        <v>132</v>
      </c>
      <c r="L410" s="32"/>
      <c r="M410" s="131" t="s">
        <v>3</v>
      </c>
      <c r="N410" s="132" t="s">
        <v>40</v>
      </c>
      <c r="P410" s="133">
        <f>O410*H410</f>
        <v>0</v>
      </c>
      <c r="Q410" s="133">
        <v>0</v>
      </c>
      <c r="R410" s="133">
        <f>Q410*H410</f>
        <v>0</v>
      </c>
      <c r="S410" s="133">
        <v>0</v>
      </c>
      <c r="T410" s="134">
        <f>S410*H410</f>
        <v>0</v>
      </c>
      <c r="AR410" s="135" t="s">
        <v>133</v>
      </c>
      <c r="AT410" s="135" t="s">
        <v>128</v>
      </c>
      <c r="AU410" s="135" t="s">
        <v>78</v>
      </c>
      <c r="AY410" s="17" t="s">
        <v>126</v>
      </c>
      <c r="BE410" s="136">
        <f>IF(N410="základní",J410,0)</f>
        <v>0</v>
      </c>
      <c r="BF410" s="136">
        <f>IF(N410="snížená",J410,0)</f>
        <v>0</v>
      </c>
      <c r="BG410" s="136">
        <f>IF(N410="zákl. přenesená",J410,0)</f>
        <v>0</v>
      </c>
      <c r="BH410" s="136">
        <f>IF(N410="sníž. přenesená",J410,0)</f>
        <v>0</v>
      </c>
      <c r="BI410" s="136">
        <f>IF(N410="nulová",J410,0)</f>
        <v>0</v>
      </c>
      <c r="BJ410" s="17" t="s">
        <v>74</v>
      </c>
      <c r="BK410" s="136">
        <f>ROUND(I410*H410,2)</f>
        <v>0</v>
      </c>
      <c r="BL410" s="17" t="s">
        <v>133</v>
      </c>
      <c r="BM410" s="135" t="s">
        <v>532</v>
      </c>
    </row>
    <row r="411" spans="2:47" s="1" customFormat="1" ht="12">
      <c r="B411" s="32"/>
      <c r="D411" s="137" t="s">
        <v>135</v>
      </c>
      <c r="F411" s="138" t="s">
        <v>533</v>
      </c>
      <c r="I411" s="139"/>
      <c r="L411" s="32"/>
      <c r="M411" s="140"/>
      <c r="T411" s="52"/>
      <c r="AT411" s="17" t="s">
        <v>135</v>
      </c>
      <c r="AU411" s="17" t="s">
        <v>78</v>
      </c>
    </row>
    <row r="412" spans="2:51" s="12" customFormat="1" ht="12">
      <c r="B412" s="141"/>
      <c r="D412" s="142" t="s">
        <v>137</v>
      </c>
      <c r="E412" s="143" t="s">
        <v>3</v>
      </c>
      <c r="F412" s="144" t="s">
        <v>86</v>
      </c>
      <c r="H412" s="145">
        <v>57.816</v>
      </c>
      <c r="I412" s="146"/>
      <c r="L412" s="141"/>
      <c r="M412" s="147"/>
      <c r="T412" s="148"/>
      <c r="AT412" s="143" t="s">
        <v>137</v>
      </c>
      <c r="AU412" s="143" t="s">
        <v>78</v>
      </c>
      <c r="AV412" s="12" t="s">
        <v>78</v>
      </c>
      <c r="AW412" s="12" t="s">
        <v>31</v>
      </c>
      <c r="AX412" s="12" t="s">
        <v>69</v>
      </c>
      <c r="AY412" s="143" t="s">
        <v>126</v>
      </c>
    </row>
    <row r="413" spans="2:51" s="12" customFormat="1" ht="12">
      <c r="B413" s="141"/>
      <c r="D413" s="142" t="s">
        <v>137</v>
      </c>
      <c r="E413" s="143" t="s">
        <v>3</v>
      </c>
      <c r="F413" s="144" t="s">
        <v>84</v>
      </c>
      <c r="H413" s="145">
        <v>3.816</v>
      </c>
      <c r="I413" s="146"/>
      <c r="L413" s="141"/>
      <c r="M413" s="147"/>
      <c r="T413" s="148"/>
      <c r="AT413" s="143" t="s">
        <v>137</v>
      </c>
      <c r="AU413" s="143" t="s">
        <v>78</v>
      </c>
      <c r="AV413" s="12" t="s">
        <v>78</v>
      </c>
      <c r="AW413" s="12" t="s">
        <v>31</v>
      </c>
      <c r="AX413" s="12" t="s">
        <v>69</v>
      </c>
      <c r="AY413" s="143" t="s">
        <v>126</v>
      </c>
    </row>
    <row r="414" spans="2:51" s="12" customFormat="1" ht="12">
      <c r="B414" s="141"/>
      <c r="D414" s="142" t="s">
        <v>137</v>
      </c>
      <c r="E414" s="143" t="s">
        <v>3</v>
      </c>
      <c r="F414" s="144" t="s">
        <v>88</v>
      </c>
      <c r="H414" s="145">
        <v>17.6</v>
      </c>
      <c r="I414" s="146"/>
      <c r="L414" s="141"/>
      <c r="M414" s="147"/>
      <c r="T414" s="148"/>
      <c r="AT414" s="143" t="s">
        <v>137</v>
      </c>
      <c r="AU414" s="143" t="s">
        <v>78</v>
      </c>
      <c r="AV414" s="12" t="s">
        <v>78</v>
      </c>
      <c r="AW414" s="12" t="s">
        <v>31</v>
      </c>
      <c r="AX414" s="12" t="s">
        <v>69</v>
      </c>
      <c r="AY414" s="143" t="s">
        <v>126</v>
      </c>
    </row>
    <row r="415" spans="2:51" s="13" customFormat="1" ht="12">
      <c r="B415" s="149"/>
      <c r="D415" s="142" t="s">
        <v>137</v>
      </c>
      <c r="E415" s="150" t="s">
        <v>3</v>
      </c>
      <c r="F415" s="151" t="s">
        <v>139</v>
      </c>
      <c r="H415" s="152">
        <v>79.232</v>
      </c>
      <c r="I415" s="153"/>
      <c r="L415" s="149"/>
      <c r="M415" s="154"/>
      <c r="T415" s="155"/>
      <c r="AT415" s="150" t="s">
        <v>137</v>
      </c>
      <c r="AU415" s="150" t="s">
        <v>78</v>
      </c>
      <c r="AV415" s="13" t="s">
        <v>140</v>
      </c>
      <c r="AW415" s="13" t="s">
        <v>31</v>
      </c>
      <c r="AX415" s="13" t="s">
        <v>69</v>
      </c>
      <c r="AY415" s="150" t="s">
        <v>126</v>
      </c>
    </row>
    <row r="416" spans="2:51" s="14" customFormat="1" ht="12">
      <c r="B416" s="156"/>
      <c r="D416" s="142" t="s">
        <v>137</v>
      </c>
      <c r="E416" s="157" t="s">
        <v>3</v>
      </c>
      <c r="F416" s="158" t="s">
        <v>141</v>
      </c>
      <c r="H416" s="159">
        <v>79.232</v>
      </c>
      <c r="I416" s="160"/>
      <c r="L416" s="156"/>
      <c r="M416" s="161"/>
      <c r="T416" s="162"/>
      <c r="AT416" s="157" t="s">
        <v>137</v>
      </c>
      <c r="AU416" s="157" t="s">
        <v>78</v>
      </c>
      <c r="AV416" s="14" t="s">
        <v>133</v>
      </c>
      <c r="AW416" s="14" t="s">
        <v>31</v>
      </c>
      <c r="AX416" s="14" t="s">
        <v>74</v>
      </c>
      <c r="AY416" s="157" t="s">
        <v>126</v>
      </c>
    </row>
    <row r="417" spans="2:65" s="1" customFormat="1" ht="16.5" customHeight="1">
      <c r="B417" s="123"/>
      <c r="C417" s="124" t="s">
        <v>534</v>
      </c>
      <c r="D417" s="124" t="s">
        <v>128</v>
      </c>
      <c r="E417" s="125" t="s">
        <v>535</v>
      </c>
      <c r="F417" s="126" t="s">
        <v>536</v>
      </c>
      <c r="G417" s="127" t="s">
        <v>236</v>
      </c>
      <c r="H417" s="128">
        <v>0.6</v>
      </c>
      <c r="I417" s="129"/>
      <c r="J417" s="130">
        <f>ROUND(I417*H417,2)</f>
        <v>0</v>
      </c>
      <c r="K417" s="126" t="s">
        <v>132</v>
      </c>
      <c r="L417" s="32"/>
      <c r="M417" s="131" t="s">
        <v>3</v>
      </c>
      <c r="N417" s="132" t="s">
        <v>40</v>
      </c>
      <c r="P417" s="133">
        <f>O417*H417</f>
        <v>0</v>
      </c>
      <c r="Q417" s="133">
        <v>0</v>
      </c>
      <c r="R417" s="133">
        <f>Q417*H417</f>
        <v>0</v>
      </c>
      <c r="S417" s="133">
        <v>0</v>
      </c>
      <c r="T417" s="134">
        <f>S417*H417</f>
        <v>0</v>
      </c>
      <c r="AR417" s="135" t="s">
        <v>133</v>
      </c>
      <c r="AT417" s="135" t="s">
        <v>128</v>
      </c>
      <c r="AU417" s="135" t="s">
        <v>78</v>
      </c>
      <c r="AY417" s="17" t="s">
        <v>126</v>
      </c>
      <c r="BE417" s="136">
        <f>IF(N417="základní",J417,0)</f>
        <v>0</v>
      </c>
      <c r="BF417" s="136">
        <f>IF(N417="snížená",J417,0)</f>
        <v>0</v>
      </c>
      <c r="BG417" s="136">
        <f>IF(N417="zákl. přenesená",J417,0)</f>
        <v>0</v>
      </c>
      <c r="BH417" s="136">
        <f>IF(N417="sníž. přenesená",J417,0)</f>
        <v>0</v>
      </c>
      <c r="BI417" s="136">
        <f>IF(N417="nulová",J417,0)</f>
        <v>0</v>
      </c>
      <c r="BJ417" s="17" t="s">
        <v>74</v>
      </c>
      <c r="BK417" s="136">
        <f>ROUND(I417*H417,2)</f>
        <v>0</v>
      </c>
      <c r="BL417" s="17" t="s">
        <v>133</v>
      </c>
      <c r="BM417" s="135" t="s">
        <v>537</v>
      </c>
    </row>
    <row r="418" spans="2:47" s="1" customFormat="1" ht="12">
      <c r="B418" s="32"/>
      <c r="D418" s="137" t="s">
        <v>135</v>
      </c>
      <c r="F418" s="138" t="s">
        <v>538</v>
      </c>
      <c r="I418" s="139"/>
      <c r="L418" s="32"/>
      <c r="M418" s="140"/>
      <c r="T418" s="52"/>
      <c r="AT418" s="17" t="s">
        <v>135</v>
      </c>
      <c r="AU418" s="17" t="s">
        <v>78</v>
      </c>
    </row>
    <row r="419" spans="2:51" s="12" customFormat="1" ht="12">
      <c r="B419" s="141"/>
      <c r="D419" s="142" t="s">
        <v>137</v>
      </c>
      <c r="E419" s="143" t="s">
        <v>3</v>
      </c>
      <c r="F419" s="144" t="s">
        <v>539</v>
      </c>
      <c r="H419" s="145">
        <v>0.6</v>
      </c>
      <c r="I419" s="146"/>
      <c r="L419" s="141"/>
      <c r="M419" s="147"/>
      <c r="T419" s="148"/>
      <c r="AT419" s="143" t="s">
        <v>137</v>
      </c>
      <c r="AU419" s="143" t="s">
        <v>78</v>
      </c>
      <c r="AV419" s="12" t="s">
        <v>78</v>
      </c>
      <c r="AW419" s="12" t="s">
        <v>31</v>
      </c>
      <c r="AX419" s="12" t="s">
        <v>69</v>
      </c>
      <c r="AY419" s="143" t="s">
        <v>126</v>
      </c>
    </row>
    <row r="420" spans="2:51" s="13" customFormat="1" ht="12">
      <c r="B420" s="149"/>
      <c r="D420" s="142" t="s">
        <v>137</v>
      </c>
      <c r="E420" s="150" t="s">
        <v>3</v>
      </c>
      <c r="F420" s="151" t="s">
        <v>139</v>
      </c>
      <c r="H420" s="152">
        <v>0.6</v>
      </c>
      <c r="I420" s="153"/>
      <c r="L420" s="149"/>
      <c r="M420" s="154"/>
      <c r="T420" s="155"/>
      <c r="AT420" s="150" t="s">
        <v>137</v>
      </c>
      <c r="AU420" s="150" t="s">
        <v>78</v>
      </c>
      <c r="AV420" s="13" t="s">
        <v>140</v>
      </c>
      <c r="AW420" s="13" t="s">
        <v>31</v>
      </c>
      <c r="AX420" s="13" t="s">
        <v>69</v>
      </c>
      <c r="AY420" s="150" t="s">
        <v>126</v>
      </c>
    </row>
    <row r="421" spans="2:51" s="14" customFormat="1" ht="12">
      <c r="B421" s="156"/>
      <c r="D421" s="142" t="s">
        <v>137</v>
      </c>
      <c r="E421" s="157" t="s">
        <v>3</v>
      </c>
      <c r="F421" s="158" t="s">
        <v>141</v>
      </c>
      <c r="H421" s="159">
        <v>0.6</v>
      </c>
      <c r="I421" s="160"/>
      <c r="L421" s="156"/>
      <c r="M421" s="161"/>
      <c r="T421" s="162"/>
      <c r="AT421" s="157" t="s">
        <v>137</v>
      </c>
      <c r="AU421" s="157" t="s">
        <v>78</v>
      </c>
      <c r="AV421" s="14" t="s">
        <v>133</v>
      </c>
      <c r="AW421" s="14" t="s">
        <v>31</v>
      </c>
      <c r="AX421" s="14" t="s">
        <v>74</v>
      </c>
      <c r="AY421" s="157" t="s">
        <v>126</v>
      </c>
    </row>
    <row r="422" spans="2:65" s="1" customFormat="1" ht="24.2" customHeight="1">
      <c r="B422" s="123"/>
      <c r="C422" s="124" t="s">
        <v>540</v>
      </c>
      <c r="D422" s="124" t="s">
        <v>128</v>
      </c>
      <c r="E422" s="125" t="s">
        <v>541</v>
      </c>
      <c r="F422" s="126" t="s">
        <v>542</v>
      </c>
      <c r="G422" s="127" t="s">
        <v>236</v>
      </c>
      <c r="H422" s="128">
        <v>3.816</v>
      </c>
      <c r="I422" s="129"/>
      <c r="J422" s="130">
        <f>ROUND(I422*H422,2)</f>
        <v>0</v>
      </c>
      <c r="K422" s="126" t="s">
        <v>132</v>
      </c>
      <c r="L422" s="32"/>
      <c r="M422" s="131" t="s">
        <v>3</v>
      </c>
      <c r="N422" s="132" t="s">
        <v>40</v>
      </c>
      <c r="P422" s="133">
        <f>O422*H422</f>
        <v>0</v>
      </c>
      <c r="Q422" s="133">
        <v>0</v>
      </c>
      <c r="R422" s="133">
        <f>Q422*H422</f>
        <v>0</v>
      </c>
      <c r="S422" s="133">
        <v>0</v>
      </c>
      <c r="T422" s="134">
        <f>S422*H422</f>
        <v>0</v>
      </c>
      <c r="AR422" s="135" t="s">
        <v>133</v>
      </c>
      <c r="AT422" s="135" t="s">
        <v>128</v>
      </c>
      <c r="AU422" s="135" t="s">
        <v>78</v>
      </c>
      <c r="AY422" s="17" t="s">
        <v>126</v>
      </c>
      <c r="BE422" s="136">
        <f>IF(N422="základní",J422,0)</f>
        <v>0</v>
      </c>
      <c r="BF422" s="136">
        <f>IF(N422="snížená",J422,0)</f>
        <v>0</v>
      </c>
      <c r="BG422" s="136">
        <f>IF(N422="zákl. přenesená",J422,0)</f>
        <v>0</v>
      </c>
      <c r="BH422" s="136">
        <f>IF(N422="sníž. přenesená",J422,0)</f>
        <v>0</v>
      </c>
      <c r="BI422" s="136">
        <f>IF(N422="nulová",J422,0)</f>
        <v>0</v>
      </c>
      <c r="BJ422" s="17" t="s">
        <v>74</v>
      </c>
      <c r="BK422" s="136">
        <f>ROUND(I422*H422,2)</f>
        <v>0</v>
      </c>
      <c r="BL422" s="17" t="s">
        <v>133</v>
      </c>
      <c r="BM422" s="135" t="s">
        <v>543</v>
      </c>
    </row>
    <row r="423" spans="2:47" s="1" customFormat="1" ht="12">
      <c r="B423" s="32"/>
      <c r="D423" s="137" t="s">
        <v>135</v>
      </c>
      <c r="F423" s="138" t="s">
        <v>544</v>
      </c>
      <c r="I423" s="139"/>
      <c r="L423" s="32"/>
      <c r="M423" s="140"/>
      <c r="T423" s="52"/>
      <c r="AT423" s="17" t="s">
        <v>135</v>
      </c>
      <c r="AU423" s="17" t="s">
        <v>78</v>
      </c>
    </row>
    <row r="424" spans="2:51" s="12" customFormat="1" ht="12">
      <c r="B424" s="141"/>
      <c r="D424" s="142" t="s">
        <v>137</v>
      </c>
      <c r="E424" s="143" t="s">
        <v>3</v>
      </c>
      <c r="F424" s="144" t="s">
        <v>85</v>
      </c>
      <c r="H424" s="145">
        <v>3.816</v>
      </c>
      <c r="I424" s="146"/>
      <c r="L424" s="141"/>
      <c r="M424" s="147"/>
      <c r="T424" s="148"/>
      <c r="AT424" s="143" t="s">
        <v>137</v>
      </c>
      <c r="AU424" s="143" t="s">
        <v>78</v>
      </c>
      <c r="AV424" s="12" t="s">
        <v>78</v>
      </c>
      <c r="AW424" s="12" t="s">
        <v>31</v>
      </c>
      <c r="AX424" s="12" t="s">
        <v>69</v>
      </c>
      <c r="AY424" s="143" t="s">
        <v>126</v>
      </c>
    </row>
    <row r="425" spans="2:51" s="13" customFormat="1" ht="12">
      <c r="B425" s="149"/>
      <c r="D425" s="142" t="s">
        <v>137</v>
      </c>
      <c r="E425" s="150" t="s">
        <v>3</v>
      </c>
      <c r="F425" s="151" t="s">
        <v>139</v>
      </c>
      <c r="H425" s="152">
        <v>3.816</v>
      </c>
      <c r="I425" s="153"/>
      <c r="L425" s="149"/>
      <c r="M425" s="154"/>
      <c r="T425" s="155"/>
      <c r="AT425" s="150" t="s">
        <v>137</v>
      </c>
      <c r="AU425" s="150" t="s">
        <v>78</v>
      </c>
      <c r="AV425" s="13" t="s">
        <v>140</v>
      </c>
      <c r="AW425" s="13" t="s">
        <v>31</v>
      </c>
      <c r="AX425" s="13" t="s">
        <v>69</v>
      </c>
      <c r="AY425" s="150" t="s">
        <v>126</v>
      </c>
    </row>
    <row r="426" spans="2:51" s="14" customFormat="1" ht="12">
      <c r="B426" s="156"/>
      <c r="D426" s="142" t="s">
        <v>137</v>
      </c>
      <c r="E426" s="157" t="s">
        <v>84</v>
      </c>
      <c r="F426" s="158" t="s">
        <v>141</v>
      </c>
      <c r="H426" s="159">
        <v>3.816</v>
      </c>
      <c r="I426" s="160"/>
      <c r="L426" s="156"/>
      <c r="M426" s="161"/>
      <c r="T426" s="162"/>
      <c r="AT426" s="157" t="s">
        <v>137</v>
      </c>
      <c r="AU426" s="157" t="s">
        <v>78</v>
      </c>
      <c r="AV426" s="14" t="s">
        <v>133</v>
      </c>
      <c r="AW426" s="14" t="s">
        <v>31</v>
      </c>
      <c r="AX426" s="14" t="s">
        <v>74</v>
      </c>
      <c r="AY426" s="157" t="s">
        <v>126</v>
      </c>
    </row>
    <row r="427" spans="2:65" s="1" customFormat="1" ht="24.2" customHeight="1">
      <c r="B427" s="123"/>
      <c r="C427" s="124" t="s">
        <v>545</v>
      </c>
      <c r="D427" s="124" t="s">
        <v>128</v>
      </c>
      <c r="E427" s="125" t="s">
        <v>546</v>
      </c>
      <c r="F427" s="126" t="s">
        <v>547</v>
      </c>
      <c r="G427" s="127" t="s">
        <v>236</v>
      </c>
      <c r="H427" s="128">
        <v>57.816</v>
      </c>
      <c r="I427" s="129"/>
      <c r="J427" s="130">
        <f>ROUND(I427*H427,2)</f>
        <v>0</v>
      </c>
      <c r="K427" s="126" t="s">
        <v>132</v>
      </c>
      <c r="L427" s="32"/>
      <c r="M427" s="131" t="s">
        <v>3</v>
      </c>
      <c r="N427" s="132" t="s">
        <v>40</v>
      </c>
      <c r="P427" s="133">
        <f>O427*H427</f>
        <v>0</v>
      </c>
      <c r="Q427" s="133">
        <v>0</v>
      </c>
      <c r="R427" s="133">
        <f>Q427*H427</f>
        <v>0</v>
      </c>
      <c r="S427" s="133">
        <v>0</v>
      </c>
      <c r="T427" s="134">
        <f>S427*H427</f>
        <v>0</v>
      </c>
      <c r="AR427" s="135" t="s">
        <v>133</v>
      </c>
      <c r="AT427" s="135" t="s">
        <v>128</v>
      </c>
      <c r="AU427" s="135" t="s">
        <v>78</v>
      </c>
      <c r="AY427" s="17" t="s">
        <v>126</v>
      </c>
      <c r="BE427" s="136">
        <f>IF(N427="základní",J427,0)</f>
        <v>0</v>
      </c>
      <c r="BF427" s="136">
        <f>IF(N427="snížená",J427,0)</f>
        <v>0</v>
      </c>
      <c r="BG427" s="136">
        <f>IF(N427="zákl. přenesená",J427,0)</f>
        <v>0</v>
      </c>
      <c r="BH427" s="136">
        <f>IF(N427="sníž. přenesená",J427,0)</f>
        <v>0</v>
      </c>
      <c r="BI427" s="136">
        <f>IF(N427="nulová",J427,0)</f>
        <v>0</v>
      </c>
      <c r="BJ427" s="17" t="s">
        <v>74</v>
      </c>
      <c r="BK427" s="136">
        <f>ROUND(I427*H427,2)</f>
        <v>0</v>
      </c>
      <c r="BL427" s="17" t="s">
        <v>133</v>
      </c>
      <c r="BM427" s="135" t="s">
        <v>548</v>
      </c>
    </row>
    <row r="428" spans="2:47" s="1" customFormat="1" ht="12">
      <c r="B428" s="32"/>
      <c r="D428" s="137" t="s">
        <v>135</v>
      </c>
      <c r="F428" s="138" t="s">
        <v>549</v>
      </c>
      <c r="I428" s="139"/>
      <c r="L428" s="32"/>
      <c r="M428" s="140"/>
      <c r="T428" s="52"/>
      <c r="AT428" s="17" t="s">
        <v>135</v>
      </c>
      <c r="AU428" s="17" t="s">
        <v>78</v>
      </c>
    </row>
    <row r="429" spans="2:51" s="12" customFormat="1" ht="12">
      <c r="B429" s="141"/>
      <c r="D429" s="142" t="s">
        <v>137</v>
      </c>
      <c r="E429" s="143" t="s">
        <v>3</v>
      </c>
      <c r="F429" s="144" t="s">
        <v>87</v>
      </c>
      <c r="H429" s="145">
        <v>57.816</v>
      </c>
      <c r="I429" s="146"/>
      <c r="L429" s="141"/>
      <c r="M429" s="147"/>
      <c r="T429" s="148"/>
      <c r="AT429" s="143" t="s">
        <v>137</v>
      </c>
      <c r="AU429" s="143" t="s">
        <v>78</v>
      </c>
      <c r="AV429" s="12" t="s">
        <v>78</v>
      </c>
      <c r="AW429" s="12" t="s">
        <v>31</v>
      </c>
      <c r="AX429" s="12" t="s">
        <v>69</v>
      </c>
      <c r="AY429" s="143" t="s">
        <v>126</v>
      </c>
    </row>
    <row r="430" spans="2:51" s="13" customFormat="1" ht="12">
      <c r="B430" s="149"/>
      <c r="D430" s="142" t="s">
        <v>137</v>
      </c>
      <c r="E430" s="150" t="s">
        <v>3</v>
      </c>
      <c r="F430" s="151" t="s">
        <v>139</v>
      </c>
      <c r="H430" s="152">
        <v>57.816</v>
      </c>
      <c r="I430" s="153"/>
      <c r="L430" s="149"/>
      <c r="M430" s="154"/>
      <c r="T430" s="155"/>
      <c r="AT430" s="150" t="s">
        <v>137</v>
      </c>
      <c r="AU430" s="150" t="s">
        <v>78</v>
      </c>
      <c r="AV430" s="13" t="s">
        <v>140</v>
      </c>
      <c r="AW430" s="13" t="s">
        <v>31</v>
      </c>
      <c r="AX430" s="13" t="s">
        <v>69</v>
      </c>
      <c r="AY430" s="150" t="s">
        <v>126</v>
      </c>
    </row>
    <row r="431" spans="2:51" s="14" customFormat="1" ht="12">
      <c r="B431" s="156"/>
      <c r="D431" s="142" t="s">
        <v>137</v>
      </c>
      <c r="E431" s="157" t="s">
        <v>86</v>
      </c>
      <c r="F431" s="158" t="s">
        <v>141</v>
      </c>
      <c r="H431" s="159">
        <v>57.816</v>
      </c>
      <c r="I431" s="160"/>
      <c r="L431" s="156"/>
      <c r="M431" s="161"/>
      <c r="T431" s="162"/>
      <c r="AT431" s="157" t="s">
        <v>137</v>
      </c>
      <c r="AU431" s="157" t="s">
        <v>78</v>
      </c>
      <c r="AV431" s="14" t="s">
        <v>133</v>
      </c>
      <c r="AW431" s="14" t="s">
        <v>31</v>
      </c>
      <c r="AX431" s="14" t="s">
        <v>74</v>
      </c>
      <c r="AY431" s="157" t="s">
        <v>126</v>
      </c>
    </row>
    <row r="432" spans="2:65" s="1" customFormat="1" ht="24.2" customHeight="1">
      <c r="B432" s="123"/>
      <c r="C432" s="124" t="s">
        <v>550</v>
      </c>
      <c r="D432" s="124" t="s">
        <v>128</v>
      </c>
      <c r="E432" s="125" t="s">
        <v>551</v>
      </c>
      <c r="F432" s="126" t="s">
        <v>552</v>
      </c>
      <c r="G432" s="127" t="s">
        <v>236</v>
      </c>
      <c r="H432" s="128">
        <v>17.6</v>
      </c>
      <c r="I432" s="129"/>
      <c r="J432" s="130">
        <f>ROUND(I432*H432,2)</f>
        <v>0</v>
      </c>
      <c r="K432" s="126" t="s">
        <v>132</v>
      </c>
      <c r="L432" s="32"/>
      <c r="M432" s="131" t="s">
        <v>3</v>
      </c>
      <c r="N432" s="132" t="s">
        <v>40</v>
      </c>
      <c r="P432" s="133">
        <f>O432*H432</f>
        <v>0</v>
      </c>
      <c r="Q432" s="133">
        <v>0</v>
      </c>
      <c r="R432" s="133">
        <f>Q432*H432</f>
        <v>0</v>
      </c>
      <c r="S432" s="133">
        <v>0</v>
      </c>
      <c r="T432" s="134">
        <f>S432*H432</f>
        <v>0</v>
      </c>
      <c r="AR432" s="135" t="s">
        <v>133</v>
      </c>
      <c r="AT432" s="135" t="s">
        <v>128</v>
      </c>
      <c r="AU432" s="135" t="s">
        <v>78</v>
      </c>
      <c r="AY432" s="17" t="s">
        <v>126</v>
      </c>
      <c r="BE432" s="136">
        <f>IF(N432="základní",J432,0)</f>
        <v>0</v>
      </c>
      <c r="BF432" s="136">
        <f>IF(N432="snížená",J432,0)</f>
        <v>0</v>
      </c>
      <c r="BG432" s="136">
        <f>IF(N432="zákl. přenesená",J432,0)</f>
        <v>0</v>
      </c>
      <c r="BH432" s="136">
        <f>IF(N432="sníž. přenesená",J432,0)</f>
        <v>0</v>
      </c>
      <c r="BI432" s="136">
        <f>IF(N432="nulová",J432,0)</f>
        <v>0</v>
      </c>
      <c r="BJ432" s="17" t="s">
        <v>74</v>
      </c>
      <c r="BK432" s="136">
        <f>ROUND(I432*H432,2)</f>
        <v>0</v>
      </c>
      <c r="BL432" s="17" t="s">
        <v>133</v>
      </c>
      <c r="BM432" s="135" t="s">
        <v>553</v>
      </c>
    </row>
    <row r="433" spans="2:47" s="1" customFormat="1" ht="12">
      <c r="B433" s="32"/>
      <c r="D433" s="137" t="s">
        <v>135</v>
      </c>
      <c r="F433" s="138" t="s">
        <v>554</v>
      </c>
      <c r="I433" s="139"/>
      <c r="L433" s="32"/>
      <c r="M433" s="140"/>
      <c r="T433" s="52"/>
      <c r="AT433" s="17" t="s">
        <v>135</v>
      </c>
      <c r="AU433" s="17" t="s">
        <v>78</v>
      </c>
    </row>
    <row r="434" spans="2:51" s="12" customFormat="1" ht="12">
      <c r="B434" s="141"/>
      <c r="D434" s="142" t="s">
        <v>137</v>
      </c>
      <c r="E434" s="143" t="s">
        <v>3</v>
      </c>
      <c r="F434" s="144" t="s">
        <v>89</v>
      </c>
      <c r="H434" s="145">
        <v>17.6</v>
      </c>
      <c r="I434" s="146"/>
      <c r="L434" s="141"/>
      <c r="M434" s="147"/>
      <c r="T434" s="148"/>
      <c r="AT434" s="143" t="s">
        <v>137</v>
      </c>
      <c r="AU434" s="143" t="s">
        <v>78</v>
      </c>
      <c r="AV434" s="12" t="s">
        <v>78</v>
      </c>
      <c r="AW434" s="12" t="s">
        <v>31</v>
      </c>
      <c r="AX434" s="12" t="s">
        <v>69</v>
      </c>
      <c r="AY434" s="143" t="s">
        <v>126</v>
      </c>
    </row>
    <row r="435" spans="2:51" s="13" customFormat="1" ht="12">
      <c r="B435" s="149"/>
      <c r="D435" s="142" t="s">
        <v>137</v>
      </c>
      <c r="E435" s="150" t="s">
        <v>3</v>
      </c>
      <c r="F435" s="151" t="s">
        <v>139</v>
      </c>
      <c r="H435" s="152">
        <v>17.6</v>
      </c>
      <c r="I435" s="153"/>
      <c r="L435" s="149"/>
      <c r="M435" s="154"/>
      <c r="T435" s="155"/>
      <c r="AT435" s="150" t="s">
        <v>137</v>
      </c>
      <c r="AU435" s="150" t="s">
        <v>78</v>
      </c>
      <c r="AV435" s="13" t="s">
        <v>140</v>
      </c>
      <c r="AW435" s="13" t="s">
        <v>31</v>
      </c>
      <c r="AX435" s="13" t="s">
        <v>69</v>
      </c>
      <c r="AY435" s="150" t="s">
        <v>126</v>
      </c>
    </row>
    <row r="436" spans="2:51" s="14" customFormat="1" ht="12">
      <c r="B436" s="156"/>
      <c r="D436" s="142" t="s">
        <v>137</v>
      </c>
      <c r="E436" s="157" t="s">
        <v>88</v>
      </c>
      <c r="F436" s="158" t="s">
        <v>141</v>
      </c>
      <c r="H436" s="159">
        <v>17.6</v>
      </c>
      <c r="I436" s="160"/>
      <c r="L436" s="156"/>
      <c r="M436" s="161"/>
      <c r="T436" s="162"/>
      <c r="AT436" s="157" t="s">
        <v>137</v>
      </c>
      <c r="AU436" s="157" t="s">
        <v>78</v>
      </c>
      <c r="AV436" s="14" t="s">
        <v>133</v>
      </c>
      <c r="AW436" s="14" t="s">
        <v>31</v>
      </c>
      <c r="AX436" s="14" t="s">
        <v>74</v>
      </c>
      <c r="AY436" s="157" t="s">
        <v>126</v>
      </c>
    </row>
    <row r="437" spans="2:63" s="11" customFormat="1" ht="22.9" customHeight="1">
      <c r="B437" s="111"/>
      <c r="D437" s="112" t="s">
        <v>68</v>
      </c>
      <c r="E437" s="121" t="s">
        <v>555</v>
      </c>
      <c r="F437" s="121" t="s">
        <v>556</v>
      </c>
      <c r="I437" s="114"/>
      <c r="J437" s="122">
        <f>BK437</f>
        <v>0</v>
      </c>
      <c r="L437" s="111"/>
      <c r="M437" s="116"/>
      <c r="P437" s="117">
        <f>SUM(P438:P439)</f>
        <v>0</v>
      </c>
      <c r="R437" s="117">
        <f>SUM(R438:R439)</f>
        <v>0</v>
      </c>
      <c r="T437" s="118">
        <f>SUM(T438:T439)</f>
        <v>0</v>
      </c>
      <c r="AR437" s="112" t="s">
        <v>74</v>
      </c>
      <c r="AT437" s="119" t="s">
        <v>68</v>
      </c>
      <c r="AU437" s="119" t="s">
        <v>74</v>
      </c>
      <c r="AY437" s="112" t="s">
        <v>126</v>
      </c>
      <c r="BK437" s="120">
        <f>SUM(BK438:BK439)</f>
        <v>0</v>
      </c>
    </row>
    <row r="438" spans="2:65" s="1" customFormat="1" ht="24.2" customHeight="1">
      <c r="B438" s="123"/>
      <c r="C438" s="124" t="s">
        <v>557</v>
      </c>
      <c r="D438" s="124" t="s">
        <v>128</v>
      </c>
      <c r="E438" s="125" t="s">
        <v>558</v>
      </c>
      <c r="F438" s="126" t="s">
        <v>559</v>
      </c>
      <c r="G438" s="127" t="s">
        <v>236</v>
      </c>
      <c r="H438" s="128">
        <v>53.367</v>
      </c>
      <c r="I438" s="129"/>
      <c r="J438" s="130">
        <f>ROUND(I438*H438,2)</f>
        <v>0</v>
      </c>
      <c r="K438" s="126" t="s">
        <v>132</v>
      </c>
      <c r="L438" s="32"/>
      <c r="M438" s="131" t="s">
        <v>3</v>
      </c>
      <c r="N438" s="132" t="s">
        <v>40</v>
      </c>
      <c r="P438" s="133">
        <f>O438*H438</f>
        <v>0</v>
      </c>
      <c r="Q438" s="133">
        <v>0</v>
      </c>
      <c r="R438" s="133">
        <f>Q438*H438</f>
        <v>0</v>
      </c>
      <c r="S438" s="133">
        <v>0</v>
      </c>
      <c r="T438" s="134">
        <f>S438*H438</f>
        <v>0</v>
      </c>
      <c r="AR438" s="135" t="s">
        <v>133</v>
      </c>
      <c r="AT438" s="135" t="s">
        <v>128</v>
      </c>
      <c r="AU438" s="135" t="s">
        <v>78</v>
      </c>
      <c r="AY438" s="17" t="s">
        <v>126</v>
      </c>
      <c r="BE438" s="136">
        <f>IF(N438="základní",J438,0)</f>
        <v>0</v>
      </c>
      <c r="BF438" s="136">
        <f>IF(N438="snížená",J438,0)</f>
        <v>0</v>
      </c>
      <c r="BG438" s="136">
        <f>IF(N438="zákl. přenesená",J438,0)</f>
        <v>0</v>
      </c>
      <c r="BH438" s="136">
        <f>IF(N438="sníž. přenesená",J438,0)</f>
        <v>0</v>
      </c>
      <c r="BI438" s="136">
        <f>IF(N438="nulová",J438,0)</f>
        <v>0</v>
      </c>
      <c r="BJ438" s="17" t="s">
        <v>74</v>
      </c>
      <c r="BK438" s="136">
        <f>ROUND(I438*H438,2)</f>
        <v>0</v>
      </c>
      <c r="BL438" s="17" t="s">
        <v>133</v>
      </c>
      <c r="BM438" s="135" t="s">
        <v>560</v>
      </c>
    </row>
    <row r="439" spans="2:47" s="1" customFormat="1" ht="12">
      <c r="B439" s="32"/>
      <c r="D439" s="137" t="s">
        <v>135</v>
      </c>
      <c r="F439" s="138" t="s">
        <v>561</v>
      </c>
      <c r="I439" s="139"/>
      <c r="L439" s="32"/>
      <c r="M439" s="140"/>
      <c r="T439" s="52"/>
      <c r="AT439" s="17" t="s">
        <v>135</v>
      </c>
      <c r="AU439" s="17" t="s">
        <v>78</v>
      </c>
    </row>
    <row r="440" spans="2:63" s="11" customFormat="1" ht="25.9" customHeight="1">
      <c r="B440" s="111"/>
      <c r="D440" s="112" t="s">
        <v>68</v>
      </c>
      <c r="E440" s="113" t="s">
        <v>562</v>
      </c>
      <c r="F440" s="113" t="s">
        <v>563</v>
      </c>
      <c r="I440" s="114"/>
      <c r="J440" s="115">
        <f>BK440</f>
        <v>0</v>
      </c>
      <c r="L440" s="111"/>
      <c r="M440" s="116"/>
      <c r="P440" s="117">
        <f>P441+P458</f>
        <v>0</v>
      </c>
      <c r="R440" s="117">
        <f>R441+R458</f>
        <v>0.01779494</v>
      </c>
      <c r="T440" s="118">
        <f>T441+T458</f>
        <v>0</v>
      </c>
      <c r="AR440" s="112" t="s">
        <v>78</v>
      </c>
      <c r="AT440" s="119" t="s">
        <v>68</v>
      </c>
      <c r="AU440" s="119" t="s">
        <v>69</v>
      </c>
      <c r="AY440" s="112" t="s">
        <v>126</v>
      </c>
      <c r="BK440" s="120">
        <f>BK441+BK458</f>
        <v>0</v>
      </c>
    </row>
    <row r="441" spans="2:63" s="11" customFormat="1" ht="22.9" customHeight="1">
      <c r="B441" s="111"/>
      <c r="D441" s="112" t="s">
        <v>68</v>
      </c>
      <c r="E441" s="121" t="s">
        <v>564</v>
      </c>
      <c r="F441" s="121" t="s">
        <v>565</v>
      </c>
      <c r="I441" s="114"/>
      <c r="J441" s="122">
        <f>BK441</f>
        <v>0</v>
      </c>
      <c r="L441" s="111"/>
      <c r="M441" s="116"/>
      <c r="P441" s="117">
        <f>SUM(P442:P457)</f>
        <v>0</v>
      </c>
      <c r="R441" s="117">
        <f>SUM(R442:R457)</f>
        <v>0.01583494</v>
      </c>
      <c r="T441" s="118">
        <f>SUM(T442:T457)</f>
        <v>0</v>
      </c>
      <c r="AR441" s="112" t="s">
        <v>78</v>
      </c>
      <c r="AT441" s="119" t="s">
        <v>68</v>
      </c>
      <c r="AU441" s="119" t="s">
        <v>74</v>
      </c>
      <c r="AY441" s="112" t="s">
        <v>126</v>
      </c>
      <c r="BK441" s="120">
        <f>SUM(BK442:BK457)</f>
        <v>0</v>
      </c>
    </row>
    <row r="442" spans="2:65" s="1" customFormat="1" ht="16.5" customHeight="1">
      <c r="B442" s="123"/>
      <c r="C442" s="124" t="s">
        <v>566</v>
      </c>
      <c r="D442" s="124" t="s">
        <v>128</v>
      </c>
      <c r="E442" s="125" t="s">
        <v>567</v>
      </c>
      <c r="F442" s="126" t="s">
        <v>568</v>
      </c>
      <c r="G442" s="127" t="s">
        <v>131</v>
      </c>
      <c r="H442" s="128">
        <v>1.8</v>
      </c>
      <c r="I442" s="129"/>
      <c r="J442" s="130">
        <f>ROUND(I442*H442,2)</f>
        <v>0</v>
      </c>
      <c r="K442" s="126" t="s">
        <v>132</v>
      </c>
      <c r="L442" s="32"/>
      <c r="M442" s="131" t="s">
        <v>3</v>
      </c>
      <c r="N442" s="132" t="s">
        <v>40</v>
      </c>
      <c r="P442" s="133">
        <f>O442*H442</f>
        <v>0</v>
      </c>
      <c r="Q442" s="133">
        <v>0</v>
      </c>
      <c r="R442" s="133">
        <f>Q442*H442</f>
        <v>0</v>
      </c>
      <c r="S442" s="133">
        <v>0</v>
      </c>
      <c r="T442" s="134">
        <f>S442*H442</f>
        <v>0</v>
      </c>
      <c r="AR442" s="135" t="s">
        <v>227</v>
      </c>
      <c r="AT442" s="135" t="s">
        <v>128</v>
      </c>
      <c r="AU442" s="135" t="s">
        <v>78</v>
      </c>
      <c r="AY442" s="17" t="s">
        <v>126</v>
      </c>
      <c r="BE442" s="136">
        <f>IF(N442="základní",J442,0)</f>
        <v>0</v>
      </c>
      <c r="BF442" s="136">
        <f>IF(N442="snížená",J442,0)</f>
        <v>0</v>
      </c>
      <c r="BG442" s="136">
        <f>IF(N442="zákl. přenesená",J442,0)</f>
        <v>0</v>
      </c>
      <c r="BH442" s="136">
        <f>IF(N442="sníž. přenesená",J442,0)</f>
        <v>0</v>
      </c>
      <c r="BI442" s="136">
        <f>IF(N442="nulová",J442,0)</f>
        <v>0</v>
      </c>
      <c r="BJ442" s="17" t="s">
        <v>74</v>
      </c>
      <c r="BK442" s="136">
        <f>ROUND(I442*H442,2)</f>
        <v>0</v>
      </c>
      <c r="BL442" s="17" t="s">
        <v>227</v>
      </c>
      <c r="BM442" s="135" t="s">
        <v>569</v>
      </c>
    </row>
    <row r="443" spans="2:47" s="1" customFormat="1" ht="12">
      <c r="B443" s="32"/>
      <c r="D443" s="137" t="s">
        <v>135</v>
      </c>
      <c r="F443" s="138" t="s">
        <v>570</v>
      </c>
      <c r="I443" s="139"/>
      <c r="L443" s="32"/>
      <c r="M443" s="140"/>
      <c r="T443" s="52"/>
      <c r="AT443" s="17" t="s">
        <v>135</v>
      </c>
      <c r="AU443" s="17" t="s">
        <v>78</v>
      </c>
    </row>
    <row r="444" spans="2:51" s="12" customFormat="1" ht="12">
      <c r="B444" s="141"/>
      <c r="D444" s="142" t="s">
        <v>137</v>
      </c>
      <c r="E444" s="143" t="s">
        <v>3</v>
      </c>
      <c r="F444" s="144" t="s">
        <v>571</v>
      </c>
      <c r="H444" s="145">
        <v>1.8</v>
      </c>
      <c r="I444" s="146"/>
      <c r="L444" s="141"/>
      <c r="M444" s="147"/>
      <c r="T444" s="148"/>
      <c r="AT444" s="143" t="s">
        <v>137</v>
      </c>
      <c r="AU444" s="143" t="s">
        <v>78</v>
      </c>
      <c r="AV444" s="12" t="s">
        <v>78</v>
      </c>
      <c r="AW444" s="12" t="s">
        <v>31</v>
      </c>
      <c r="AX444" s="12" t="s">
        <v>69</v>
      </c>
      <c r="AY444" s="143" t="s">
        <v>126</v>
      </c>
    </row>
    <row r="445" spans="2:51" s="13" customFormat="1" ht="12">
      <c r="B445" s="149"/>
      <c r="D445" s="142" t="s">
        <v>137</v>
      </c>
      <c r="E445" s="150" t="s">
        <v>3</v>
      </c>
      <c r="F445" s="151" t="s">
        <v>139</v>
      </c>
      <c r="H445" s="152">
        <v>1.8</v>
      </c>
      <c r="I445" s="153"/>
      <c r="L445" s="149"/>
      <c r="M445" s="154"/>
      <c r="T445" s="155"/>
      <c r="AT445" s="150" t="s">
        <v>137</v>
      </c>
      <c r="AU445" s="150" t="s">
        <v>78</v>
      </c>
      <c r="AV445" s="13" t="s">
        <v>140</v>
      </c>
      <c r="AW445" s="13" t="s">
        <v>31</v>
      </c>
      <c r="AX445" s="13" t="s">
        <v>69</v>
      </c>
      <c r="AY445" s="150" t="s">
        <v>126</v>
      </c>
    </row>
    <row r="446" spans="2:51" s="14" customFormat="1" ht="12">
      <c r="B446" s="156"/>
      <c r="D446" s="142" t="s">
        <v>137</v>
      </c>
      <c r="E446" s="157" t="s">
        <v>3</v>
      </c>
      <c r="F446" s="158" t="s">
        <v>141</v>
      </c>
      <c r="H446" s="159">
        <v>1.8</v>
      </c>
      <c r="I446" s="160"/>
      <c r="L446" s="156"/>
      <c r="M446" s="161"/>
      <c r="T446" s="162"/>
      <c r="AT446" s="157" t="s">
        <v>137</v>
      </c>
      <c r="AU446" s="157" t="s">
        <v>78</v>
      </c>
      <c r="AV446" s="14" t="s">
        <v>133</v>
      </c>
      <c r="AW446" s="14" t="s">
        <v>31</v>
      </c>
      <c r="AX446" s="14" t="s">
        <v>74</v>
      </c>
      <c r="AY446" s="157" t="s">
        <v>126</v>
      </c>
    </row>
    <row r="447" spans="2:65" s="1" customFormat="1" ht="16.5" customHeight="1">
      <c r="B447" s="123"/>
      <c r="C447" s="163" t="s">
        <v>572</v>
      </c>
      <c r="D447" s="163" t="s">
        <v>263</v>
      </c>
      <c r="E447" s="164" t="s">
        <v>573</v>
      </c>
      <c r="F447" s="165" t="s">
        <v>574</v>
      </c>
      <c r="G447" s="166" t="s">
        <v>236</v>
      </c>
      <c r="H447" s="167">
        <v>0.001</v>
      </c>
      <c r="I447" s="168"/>
      <c r="J447" s="169">
        <f>ROUND(I447*H447,2)</f>
        <v>0</v>
      </c>
      <c r="K447" s="165" t="s">
        <v>132</v>
      </c>
      <c r="L447" s="170"/>
      <c r="M447" s="171" t="s">
        <v>3</v>
      </c>
      <c r="N447" s="172" t="s">
        <v>40</v>
      </c>
      <c r="P447" s="133">
        <f>O447*H447</f>
        <v>0</v>
      </c>
      <c r="Q447" s="133">
        <v>1</v>
      </c>
      <c r="R447" s="133">
        <f>Q447*H447</f>
        <v>0.001</v>
      </c>
      <c r="S447" s="133">
        <v>0</v>
      </c>
      <c r="T447" s="134">
        <f>S447*H447</f>
        <v>0</v>
      </c>
      <c r="AR447" s="135" t="s">
        <v>329</v>
      </c>
      <c r="AT447" s="135" t="s">
        <v>263</v>
      </c>
      <c r="AU447" s="135" t="s">
        <v>78</v>
      </c>
      <c r="AY447" s="17" t="s">
        <v>126</v>
      </c>
      <c r="BE447" s="136">
        <f>IF(N447="základní",J447,0)</f>
        <v>0</v>
      </c>
      <c r="BF447" s="136">
        <f>IF(N447="snížená",J447,0)</f>
        <v>0</v>
      </c>
      <c r="BG447" s="136">
        <f>IF(N447="zákl. přenesená",J447,0)</f>
        <v>0</v>
      </c>
      <c r="BH447" s="136">
        <f>IF(N447="sníž. přenesená",J447,0)</f>
        <v>0</v>
      </c>
      <c r="BI447" s="136">
        <f>IF(N447="nulová",J447,0)</f>
        <v>0</v>
      </c>
      <c r="BJ447" s="17" t="s">
        <v>74</v>
      </c>
      <c r="BK447" s="136">
        <f>ROUND(I447*H447,2)</f>
        <v>0</v>
      </c>
      <c r="BL447" s="17" t="s">
        <v>227</v>
      </c>
      <c r="BM447" s="135" t="s">
        <v>575</v>
      </c>
    </row>
    <row r="448" spans="2:51" s="12" customFormat="1" ht="12">
      <c r="B448" s="141"/>
      <c r="D448" s="142" t="s">
        <v>137</v>
      </c>
      <c r="F448" s="144" t="s">
        <v>576</v>
      </c>
      <c r="H448" s="145">
        <v>0.001</v>
      </c>
      <c r="I448" s="146"/>
      <c r="L448" s="141"/>
      <c r="M448" s="147"/>
      <c r="T448" s="148"/>
      <c r="AT448" s="143" t="s">
        <v>137</v>
      </c>
      <c r="AU448" s="143" t="s">
        <v>78</v>
      </c>
      <c r="AV448" s="12" t="s">
        <v>78</v>
      </c>
      <c r="AW448" s="12" t="s">
        <v>4</v>
      </c>
      <c r="AX448" s="12" t="s">
        <v>74</v>
      </c>
      <c r="AY448" s="143" t="s">
        <v>126</v>
      </c>
    </row>
    <row r="449" spans="2:65" s="1" customFormat="1" ht="16.5" customHeight="1">
      <c r="B449" s="123"/>
      <c r="C449" s="124" t="s">
        <v>577</v>
      </c>
      <c r="D449" s="124" t="s">
        <v>128</v>
      </c>
      <c r="E449" s="125" t="s">
        <v>578</v>
      </c>
      <c r="F449" s="126" t="s">
        <v>579</v>
      </c>
      <c r="G449" s="127" t="s">
        <v>131</v>
      </c>
      <c r="H449" s="128">
        <v>1.8</v>
      </c>
      <c r="I449" s="129"/>
      <c r="J449" s="130">
        <f>ROUND(I449*H449,2)</f>
        <v>0</v>
      </c>
      <c r="K449" s="126" t="s">
        <v>132</v>
      </c>
      <c r="L449" s="32"/>
      <c r="M449" s="131" t="s">
        <v>3</v>
      </c>
      <c r="N449" s="132" t="s">
        <v>40</v>
      </c>
      <c r="P449" s="133">
        <f>O449*H449</f>
        <v>0</v>
      </c>
      <c r="Q449" s="133">
        <v>0.0004</v>
      </c>
      <c r="R449" s="133">
        <f>Q449*H449</f>
        <v>0.00072</v>
      </c>
      <c r="S449" s="133">
        <v>0</v>
      </c>
      <c r="T449" s="134">
        <f>S449*H449</f>
        <v>0</v>
      </c>
      <c r="AR449" s="135" t="s">
        <v>227</v>
      </c>
      <c r="AT449" s="135" t="s">
        <v>128</v>
      </c>
      <c r="AU449" s="135" t="s">
        <v>78</v>
      </c>
      <c r="AY449" s="17" t="s">
        <v>126</v>
      </c>
      <c r="BE449" s="136">
        <f>IF(N449="základní",J449,0)</f>
        <v>0</v>
      </c>
      <c r="BF449" s="136">
        <f>IF(N449="snížená",J449,0)</f>
        <v>0</v>
      </c>
      <c r="BG449" s="136">
        <f>IF(N449="zákl. přenesená",J449,0)</f>
        <v>0</v>
      </c>
      <c r="BH449" s="136">
        <f>IF(N449="sníž. přenesená",J449,0)</f>
        <v>0</v>
      </c>
      <c r="BI449" s="136">
        <f>IF(N449="nulová",J449,0)</f>
        <v>0</v>
      </c>
      <c r="BJ449" s="17" t="s">
        <v>74</v>
      </c>
      <c r="BK449" s="136">
        <f>ROUND(I449*H449,2)</f>
        <v>0</v>
      </c>
      <c r="BL449" s="17" t="s">
        <v>227</v>
      </c>
      <c r="BM449" s="135" t="s">
        <v>580</v>
      </c>
    </row>
    <row r="450" spans="2:47" s="1" customFormat="1" ht="12">
      <c r="B450" s="32"/>
      <c r="D450" s="137" t="s">
        <v>135</v>
      </c>
      <c r="F450" s="138" t="s">
        <v>581</v>
      </c>
      <c r="I450" s="139"/>
      <c r="L450" s="32"/>
      <c r="M450" s="140"/>
      <c r="T450" s="52"/>
      <c r="AT450" s="17" t="s">
        <v>135</v>
      </c>
      <c r="AU450" s="17" t="s">
        <v>78</v>
      </c>
    </row>
    <row r="451" spans="2:65" s="1" customFormat="1" ht="24.2" customHeight="1">
      <c r="B451" s="123"/>
      <c r="C451" s="163" t="s">
        <v>582</v>
      </c>
      <c r="D451" s="163" t="s">
        <v>263</v>
      </c>
      <c r="E451" s="164" t="s">
        <v>583</v>
      </c>
      <c r="F451" s="165" t="s">
        <v>584</v>
      </c>
      <c r="G451" s="166" t="s">
        <v>131</v>
      </c>
      <c r="H451" s="167">
        <v>2.198</v>
      </c>
      <c r="I451" s="168"/>
      <c r="J451" s="169">
        <f>ROUND(I451*H451,2)</f>
        <v>0</v>
      </c>
      <c r="K451" s="165" t="s">
        <v>132</v>
      </c>
      <c r="L451" s="170"/>
      <c r="M451" s="171" t="s">
        <v>3</v>
      </c>
      <c r="N451" s="172" t="s">
        <v>40</v>
      </c>
      <c r="P451" s="133">
        <f>O451*H451</f>
        <v>0</v>
      </c>
      <c r="Q451" s="133">
        <v>0.00553</v>
      </c>
      <c r="R451" s="133">
        <f>Q451*H451</f>
        <v>0.01215494</v>
      </c>
      <c r="S451" s="133">
        <v>0</v>
      </c>
      <c r="T451" s="134">
        <f>S451*H451</f>
        <v>0</v>
      </c>
      <c r="AR451" s="135" t="s">
        <v>329</v>
      </c>
      <c r="AT451" s="135" t="s">
        <v>263</v>
      </c>
      <c r="AU451" s="135" t="s">
        <v>78</v>
      </c>
      <c r="AY451" s="17" t="s">
        <v>126</v>
      </c>
      <c r="BE451" s="136">
        <f>IF(N451="základní",J451,0)</f>
        <v>0</v>
      </c>
      <c r="BF451" s="136">
        <f>IF(N451="snížená",J451,0)</f>
        <v>0</v>
      </c>
      <c r="BG451" s="136">
        <f>IF(N451="zákl. přenesená",J451,0)</f>
        <v>0</v>
      </c>
      <c r="BH451" s="136">
        <f>IF(N451="sníž. přenesená",J451,0)</f>
        <v>0</v>
      </c>
      <c r="BI451" s="136">
        <f>IF(N451="nulová",J451,0)</f>
        <v>0</v>
      </c>
      <c r="BJ451" s="17" t="s">
        <v>74</v>
      </c>
      <c r="BK451" s="136">
        <f>ROUND(I451*H451,2)</f>
        <v>0</v>
      </c>
      <c r="BL451" s="17" t="s">
        <v>227</v>
      </c>
      <c r="BM451" s="135" t="s">
        <v>585</v>
      </c>
    </row>
    <row r="452" spans="2:51" s="12" customFormat="1" ht="12">
      <c r="B452" s="141"/>
      <c r="D452" s="142" t="s">
        <v>137</v>
      </c>
      <c r="F452" s="144" t="s">
        <v>586</v>
      </c>
      <c r="H452" s="145">
        <v>2.198</v>
      </c>
      <c r="I452" s="146"/>
      <c r="L452" s="141"/>
      <c r="M452" s="147"/>
      <c r="T452" s="148"/>
      <c r="AT452" s="143" t="s">
        <v>137</v>
      </c>
      <c r="AU452" s="143" t="s">
        <v>78</v>
      </c>
      <c r="AV452" s="12" t="s">
        <v>78</v>
      </c>
      <c r="AW452" s="12" t="s">
        <v>4</v>
      </c>
      <c r="AX452" s="12" t="s">
        <v>74</v>
      </c>
      <c r="AY452" s="143" t="s">
        <v>126</v>
      </c>
    </row>
    <row r="453" spans="2:65" s="1" customFormat="1" ht="16.5" customHeight="1">
      <c r="B453" s="123"/>
      <c r="C453" s="124" t="s">
        <v>587</v>
      </c>
      <c r="D453" s="124" t="s">
        <v>128</v>
      </c>
      <c r="E453" s="125" t="s">
        <v>588</v>
      </c>
      <c r="F453" s="126" t="s">
        <v>589</v>
      </c>
      <c r="G453" s="127" t="s">
        <v>590</v>
      </c>
      <c r="H453" s="128">
        <v>4</v>
      </c>
      <c r="I453" s="129"/>
      <c r="J453" s="130">
        <f>ROUND(I453*H453,2)</f>
        <v>0</v>
      </c>
      <c r="K453" s="126" t="s">
        <v>132</v>
      </c>
      <c r="L453" s="32"/>
      <c r="M453" s="131" t="s">
        <v>3</v>
      </c>
      <c r="N453" s="132" t="s">
        <v>40</v>
      </c>
      <c r="P453" s="133">
        <f>O453*H453</f>
        <v>0</v>
      </c>
      <c r="Q453" s="133">
        <v>0.00026</v>
      </c>
      <c r="R453" s="133">
        <f>Q453*H453</f>
        <v>0.00104</v>
      </c>
      <c r="S453" s="133">
        <v>0</v>
      </c>
      <c r="T453" s="134">
        <f>S453*H453</f>
        <v>0</v>
      </c>
      <c r="AR453" s="135" t="s">
        <v>227</v>
      </c>
      <c r="AT453" s="135" t="s">
        <v>128</v>
      </c>
      <c r="AU453" s="135" t="s">
        <v>78</v>
      </c>
      <c r="AY453" s="17" t="s">
        <v>126</v>
      </c>
      <c r="BE453" s="136">
        <f>IF(N453="základní",J453,0)</f>
        <v>0</v>
      </c>
      <c r="BF453" s="136">
        <f>IF(N453="snížená",J453,0)</f>
        <v>0</v>
      </c>
      <c r="BG453" s="136">
        <f>IF(N453="zákl. přenesená",J453,0)</f>
        <v>0</v>
      </c>
      <c r="BH453" s="136">
        <f>IF(N453="sníž. přenesená",J453,0)</f>
        <v>0</v>
      </c>
      <c r="BI453" s="136">
        <f>IF(N453="nulová",J453,0)</f>
        <v>0</v>
      </c>
      <c r="BJ453" s="17" t="s">
        <v>74</v>
      </c>
      <c r="BK453" s="136">
        <f>ROUND(I453*H453,2)</f>
        <v>0</v>
      </c>
      <c r="BL453" s="17" t="s">
        <v>227</v>
      </c>
      <c r="BM453" s="135" t="s">
        <v>591</v>
      </c>
    </row>
    <row r="454" spans="2:47" s="1" customFormat="1" ht="12">
      <c r="B454" s="32"/>
      <c r="D454" s="137" t="s">
        <v>135</v>
      </c>
      <c r="F454" s="138" t="s">
        <v>592</v>
      </c>
      <c r="I454" s="139"/>
      <c r="L454" s="32"/>
      <c r="M454" s="140"/>
      <c r="T454" s="52"/>
      <c r="AT454" s="17" t="s">
        <v>135</v>
      </c>
      <c r="AU454" s="17" t="s">
        <v>78</v>
      </c>
    </row>
    <row r="455" spans="2:65" s="1" customFormat="1" ht="16.5" customHeight="1">
      <c r="B455" s="123"/>
      <c r="C455" s="163" t="s">
        <v>593</v>
      </c>
      <c r="D455" s="163" t="s">
        <v>263</v>
      </c>
      <c r="E455" s="164" t="s">
        <v>594</v>
      </c>
      <c r="F455" s="165" t="s">
        <v>595</v>
      </c>
      <c r="G455" s="166" t="s">
        <v>590</v>
      </c>
      <c r="H455" s="167">
        <v>4</v>
      </c>
      <c r="I455" s="168"/>
      <c r="J455" s="169">
        <f>ROUND(I455*H455,2)</f>
        <v>0</v>
      </c>
      <c r="K455" s="165" t="s">
        <v>132</v>
      </c>
      <c r="L455" s="170"/>
      <c r="M455" s="171" t="s">
        <v>3</v>
      </c>
      <c r="N455" s="172" t="s">
        <v>40</v>
      </c>
      <c r="P455" s="133">
        <f>O455*H455</f>
        <v>0</v>
      </c>
      <c r="Q455" s="133">
        <v>0.00023</v>
      </c>
      <c r="R455" s="133">
        <f>Q455*H455</f>
        <v>0.00092</v>
      </c>
      <c r="S455" s="133">
        <v>0</v>
      </c>
      <c r="T455" s="134">
        <f>S455*H455</f>
        <v>0</v>
      </c>
      <c r="AR455" s="135" t="s">
        <v>329</v>
      </c>
      <c r="AT455" s="135" t="s">
        <v>263</v>
      </c>
      <c r="AU455" s="135" t="s">
        <v>78</v>
      </c>
      <c r="AY455" s="17" t="s">
        <v>126</v>
      </c>
      <c r="BE455" s="136">
        <f>IF(N455="základní",J455,0)</f>
        <v>0</v>
      </c>
      <c r="BF455" s="136">
        <f>IF(N455="snížená",J455,0)</f>
        <v>0</v>
      </c>
      <c r="BG455" s="136">
        <f>IF(N455="zákl. přenesená",J455,0)</f>
        <v>0</v>
      </c>
      <c r="BH455" s="136">
        <f>IF(N455="sníž. přenesená",J455,0)</f>
        <v>0</v>
      </c>
      <c r="BI455" s="136">
        <f>IF(N455="nulová",J455,0)</f>
        <v>0</v>
      </c>
      <c r="BJ455" s="17" t="s">
        <v>74</v>
      </c>
      <c r="BK455" s="136">
        <f>ROUND(I455*H455,2)</f>
        <v>0</v>
      </c>
      <c r="BL455" s="17" t="s">
        <v>227</v>
      </c>
      <c r="BM455" s="135" t="s">
        <v>596</v>
      </c>
    </row>
    <row r="456" spans="2:65" s="1" customFormat="1" ht="24.2" customHeight="1">
      <c r="B456" s="123"/>
      <c r="C456" s="124" t="s">
        <v>597</v>
      </c>
      <c r="D456" s="124" t="s">
        <v>128</v>
      </c>
      <c r="E456" s="125" t="s">
        <v>598</v>
      </c>
      <c r="F456" s="126" t="s">
        <v>599</v>
      </c>
      <c r="G456" s="127" t="s">
        <v>600</v>
      </c>
      <c r="H456" s="173"/>
      <c r="I456" s="129"/>
      <c r="J456" s="130">
        <f>ROUND(I456*H456,2)</f>
        <v>0</v>
      </c>
      <c r="K456" s="126" t="s">
        <v>132</v>
      </c>
      <c r="L456" s="32"/>
      <c r="M456" s="131" t="s">
        <v>3</v>
      </c>
      <c r="N456" s="132" t="s">
        <v>40</v>
      </c>
      <c r="P456" s="133">
        <f>O456*H456</f>
        <v>0</v>
      </c>
      <c r="Q456" s="133">
        <v>0</v>
      </c>
      <c r="R456" s="133">
        <f>Q456*H456</f>
        <v>0</v>
      </c>
      <c r="S456" s="133">
        <v>0</v>
      </c>
      <c r="T456" s="134">
        <f>S456*H456</f>
        <v>0</v>
      </c>
      <c r="AR456" s="135" t="s">
        <v>227</v>
      </c>
      <c r="AT456" s="135" t="s">
        <v>128</v>
      </c>
      <c r="AU456" s="135" t="s">
        <v>78</v>
      </c>
      <c r="AY456" s="17" t="s">
        <v>126</v>
      </c>
      <c r="BE456" s="136">
        <f>IF(N456="základní",J456,0)</f>
        <v>0</v>
      </c>
      <c r="BF456" s="136">
        <f>IF(N456="snížená",J456,0)</f>
        <v>0</v>
      </c>
      <c r="BG456" s="136">
        <f>IF(N456="zákl. přenesená",J456,0)</f>
        <v>0</v>
      </c>
      <c r="BH456" s="136">
        <f>IF(N456="sníž. přenesená",J456,0)</f>
        <v>0</v>
      </c>
      <c r="BI456" s="136">
        <f>IF(N456="nulová",J456,0)</f>
        <v>0</v>
      </c>
      <c r="BJ456" s="17" t="s">
        <v>74</v>
      </c>
      <c r="BK456" s="136">
        <f>ROUND(I456*H456,2)</f>
        <v>0</v>
      </c>
      <c r="BL456" s="17" t="s">
        <v>227</v>
      </c>
      <c r="BM456" s="135" t="s">
        <v>601</v>
      </c>
    </row>
    <row r="457" spans="2:47" s="1" customFormat="1" ht="12">
      <c r="B457" s="32"/>
      <c r="D457" s="137" t="s">
        <v>135</v>
      </c>
      <c r="F457" s="138" t="s">
        <v>602</v>
      </c>
      <c r="I457" s="139"/>
      <c r="L457" s="32"/>
      <c r="M457" s="140"/>
      <c r="T457" s="52"/>
      <c r="AT457" s="17" t="s">
        <v>135</v>
      </c>
      <c r="AU457" s="17" t="s">
        <v>78</v>
      </c>
    </row>
    <row r="458" spans="2:63" s="11" customFormat="1" ht="22.9" customHeight="1">
      <c r="B458" s="111"/>
      <c r="D458" s="112" t="s">
        <v>68</v>
      </c>
      <c r="E458" s="121" t="s">
        <v>603</v>
      </c>
      <c r="F458" s="121" t="s">
        <v>604</v>
      </c>
      <c r="I458" s="114"/>
      <c r="J458" s="122">
        <f>BK458</f>
        <v>0</v>
      </c>
      <c r="L458" s="111"/>
      <c r="M458" s="116"/>
      <c r="P458" s="117">
        <f>SUM(P459:P464)</f>
        <v>0</v>
      </c>
      <c r="R458" s="117">
        <f>SUM(R459:R464)</f>
        <v>0.00196</v>
      </c>
      <c r="T458" s="118">
        <f>SUM(T459:T464)</f>
        <v>0</v>
      </c>
      <c r="AR458" s="112" t="s">
        <v>78</v>
      </c>
      <c r="AT458" s="119" t="s">
        <v>68</v>
      </c>
      <c r="AU458" s="119" t="s">
        <v>74</v>
      </c>
      <c r="AY458" s="112" t="s">
        <v>126</v>
      </c>
      <c r="BK458" s="120">
        <f>SUM(BK459:BK464)</f>
        <v>0</v>
      </c>
    </row>
    <row r="459" spans="2:65" s="1" customFormat="1" ht="16.5" customHeight="1">
      <c r="B459" s="123"/>
      <c r="C459" s="124" t="s">
        <v>605</v>
      </c>
      <c r="D459" s="124" t="s">
        <v>128</v>
      </c>
      <c r="E459" s="125" t="s">
        <v>606</v>
      </c>
      <c r="F459" s="126" t="s">
        <v>607</v>
      </c>
      <c r="G459" s="127" t="s">
        <v>131</v>
      </c>
      <c r="H459" s="128">
        <v>4</v>
      </c>
      <c r="I459" s="129"/>
      <c r="J459" s="130">
        <f>ROUND(I459*H459,2)</f>
        <v>0</v>
      </c>
      <c r="K459" s="126" t="s">
        <v>132</v>
      </c>
      <c r="L459" s="32"/>
      <c r="M459" s="131" t="s">
        <v>3</v>
      </c>
      <c r="N459" s="132" t="s">
        <v>40</v>
      </c>
      <c r="P459" s="133">
        <f>O459*H459</f>
        <v>0</v>
      </c>
      <c r="Q459" s="133">
        <v>0</v>
      </c>
      <c r="R459" s="133">
        <f>Q459*H459</f>
        <v>0</v>
      </c>
      <c r="S459" s="133">
        <v>0</v>
      </c>
      <c r="T459" s="134">
        <f>S459*H459</f>
        <v>0</v>
      </c>
      <c r="AR459" s="135" t="s">
        <v>227</v>
      </c>
      <c r="AT459" s="135" t="s">
        <v>128</v>
      </c>
      <c r="AU459" s="135" t="s">
        <v>78</v>
      </c>
      <c r="AY459" s="17" t="s">
        <v>126</v>
      </c>
      <c r="BE459" s="136">
        <f>IF(N459="základní",J459,0)</f>
        <v>0</v>
      </c>
      <c r="BF459" s="136">
        <f>IF(N459="snížená",J459,0)</f>
        <v>0</v>
      </c>
      <c r="BG459" s="136">
        <f>IF(N459="zákl. přenesená",J459,0)</f>
        <v>0</v>
      </c>
      <c r="BH459" s="136">
        <f>IF(N459="sníž. přenesená",J459,0)</f>
        <v>0</v>
      </c>
      <c r="BI459" s="136">
        <f>IF(N459="nulová",J459,0)</f>
        <v>0</v>
      </c>
      <c r="BJ459" s="17" t="s">
        <v>74</v>
      </c>
      <c r="BK459" s="136">
        <f>ROUND(I459*H459,2)</f>
        <v>0</v>
      </c>
      <c r="BL459" s="17" t="s">
        <v>227</v>
      </c>
      <c r="BM459" s="135" t="s">
        <v>608</v>
      </c>
    </row>
    <row r="460" spans="2:47" s="1" customFormat="1" ht="12">
      <c r="B460" s="32"/>
      <c r="D460" s="137" t="s">
        <v>135</v>
      </c>
      <c r="F460" s="138" t="s">
        <v>609</v>
      </c>
      <c r="I460" s="139"/>
      <c r="L460" s="32"/>
      <c r="M460" s="140"/>
      <c r="T460" s="52"/>
      <c r="AT460" s="17" t="s">
        <v>135</v>
      </c>
      <c r="AU460" s="17" t="s">
        <v>78</v>
      </c>
    </row>
    <row r="461" spans="2:65" s="1" customFormat="1" ht="16.5" customHeight="1">
      <c r="B461" s="123"/>
      <c r="C461" s="124" t="s">
        <v>610</v>
      </c>
      <c r="D461" s="124" t="s">
        <v>128</v>
      </c>
      <c r="E461" s="125" t="s">
        <v>611</v>
      </c>
      <c r="F461" s="126" t="s">
        <v>612</v>
      </c>
      <c r="G461" s="127" t="s">
        <v>131</v>
      </c>
      <c r="H461" s="128">
        <v>4</v>
      </c>
      <c r="I461" s="129"/>
      <c r="J461" s="130">
        <f>ROUND(I461*H461,2)</f>
        <v>0</v>
      </c>
      <c r="K461" s="126" t="s">
        <v>132</v>
      </c>
      <c r="L461" s="32"/>
      <c r="M461" s="131" t="s">
        <v>3</v>
      </c>
      <c r="N461" s="132" t="s">
        <v>40</v>
      </c>
      <c r="P461" s="133">
        <f>O461*H461</f>
        <v>0</v>
      </c>
      <c r="Q461" s="133">
        <v>0.0002</v>
      </c>
      <c r="R461" s="133">
        <f>Q461*H461</f>
        <v>0.0008</v>
      </c>
      <c r="S461" s="133">
        <v>0</v>
      </c>
      <c r="T461" s="134">
        <f>S461*H461</f>
        <v>0</v>
      </c>
      <c r="AR461" s="135" t="s">
        <v>227</v>
      </c>
      <c r="AT461" s="135" t="s">
        <v>128</v>
      </c>
      <c r="AU461" s="135" t="s">
        <v>78</v>
      </c>
      <c r="AY461" s="17" t="s">
        <v>126</v>
      </c>
      <c r="BE461" s="136">
        <f>IF(N461="základní",J461,0)</f>
        <v>0</v>
      </c>
      <c r="BF461" s="136">
        <f>IF(N461="snížená",J461,0)</f>
        <v>0</v>
      </c>
      <c r="BG461" s="136">
        <f>IF(N461="zákl. přenesená",J461,0)</f>
        <v>0</v>
      </c>
      <c r="BH461" s="136">
        <f>IF(N461="sníž. přenesená",J461,0)</f>
        <v>0</v>
      </c>
      <c r="BI461" s="136">
        <f>IF(N461="nulová",J461,0)</f>
        <v>0</v>
      </c>
      <c r="BJ461" s="17" t="s">
        <v>74</v>
      </c>
      <c r="BK461" s="136">
        <f>ROUND(I461*H461,2)</f>
        <v>0</v>
      </c>
      <c r="BL461" s="17" t="s">
        <v>227</v>
      </c>
      <c r="BM461" s="135" t="s">
        <v>613</v>
      </c>
    </row>
    <row r="462" spans="2:47" s="1" customFormat="1" ht="12">
      <c r="B462" s="32"/>
      <c r="D462" s="137" t="s">
        <v>135</v>
      </c>
      <c r="F462" s="138" t="s">
        <v>614</v>
      </c>
      <c r="I462" s="139"/>
      <c r="L462" s="32"/>
      <c r="M462" s="140"/>
      <c r="T462" s="52"/>
      <c r="AT462" s="17" t="s">
        <v>135</v>
      </c>
      <c r="AU462" s="17" t="s">
        <v>78</v>
      </c>
    </row>
    <row r="463" spans="2:65" s="1" customFormat="1" ht="24.2" customHeight="1">
      <c r="B463" s="123"/>
      <c r="C463" s="124" t="s">
        <v>615</v>
      </c>
      <c r="D463" s="124" t="s">
        <v>128</v>
      </c>
      <c r="E463" s="125" t="s">
        <v>616</v>
      </c>
      <c r="F463" s="126" t="s">
        <v>617</v>
      </c>
      <c r="G463" s="127" t="s">
        <v>131</v>
      </c>
      <c r="H463" s="128">
        <v>4</v>
      </c>
      <c r="I463" s="129"/>
      <c r="J463" s="130">
        <f>ROUND(I463*H463,2)</f>
        <v>0</v>
      </c>
      <c r="K463" s="126" t="s">
        <v>132</v>
      </c>
      <c r="L463" s="32"/>
      <c r="M463" s="131" t="s">
        <v>3</v>
      </c>
      <c r="N463" s="132" t="s">
        <v>40</v>
      </c>
      <c r="P463" s="133">
        <f>O463*H463</f>
        <v>0</v>
      </c>
      <c r="Q463" s="133">
        <v>0.00029</v>
      </c>
      <c r="R463" s="133">
        <f>Q463*H463</f>
        <v>0.00116</v>
      </c>
      <c r="S463" s="133">
        <v>0</v>
      </c>
      <c r="T463" s="134">
        <f>S463*H463</f>
        <v>0</v>
      </c>
      <c r="AR463" s="135" t="s">
        <v>227</v>
      </c>
      <c r="AT463" s="135" t="s">
        <v>128</v>
      </c>
      <c r="AU463" s="135" t="s">
        <v>78</v>
      </c>
      <c r="AY463" s="17" t="s">
        <v>126</v>
      </c>
      <c r="BE463" s="136">
        <f>IF(N463="základní",J463,0)</f>
        <v>0</v>
      </c>
      <c r="BF463" s="136">
        <f>IF(N463="snížená",J463,0)</f>
        <v>0</v>
      </c>
      <c r="BG463" s="136">
        <f>IF(N463="zákl. přenesená",J463,0)</f>
        <v>0</v>
      </c>
      <c r="BH463" s="136">
        <f>IF(N463="sníž. přenesená",J463,0)</f>
        <v>0</v>
      </c>
      <c r="BI463" s="136">
        <f>IF(N463="nulová",J463,0)</f>
        <v>0</v>
      </c>
      <c r="BJ463" s="17" t="s">
        <v>74</v>
      </c>
      <c r="BK463" s="136">
        <f>ROUND(I463*H463,2)</f>
        <v>0</v>
      </c>
      <c r="BL463" s="17" t="s">
        <v>227</v>
      </c>
      <c r="BM463" s="135" t="s">
        <v>618</v>
      </c>
    </row>
    <row r="464" spans="2:47" s="1" customFormat="1" ht="12">
      <c r="B464" s="32"/>
      <c r="D464" s="137" t="s">
        <v>135</v>
      </c>
      <c r="F464" s="138" t="s">
        <v>619</v>
      </c>
      <c r="I464" s="139"/>
      <c r="L464" s="32"/>
      <c r="M464" s="140"/>
      <c r="T464" s="52"/>
      <c r="AT464" s="17" t="s">
        <v>135</v>
      </c>
      <c r="AU464" s="17" t="s">
        <v>78</v>
      </c>
    </row>
    <row r="465" spans="2:63" s="11" customFormat="1" ht="25.9" customHeight="1">
      <c r="B465" s="111"/>
      <c r="D465" s="112" t="s">
        <v>68</v>
      </c>
      <c r="E465" s="113" t="s">
        <v>620</v>
      </c>
      <c r="F465" s="113" t="s">
        <v>621</v>
      </c>
      <c r="I465" s="114"/>
      <c r="J465" s="115">
        <f>BK465</f>
        <v>0</v>
      </c>
      <c r="L465" s="111"/>
      <c r="M465" s="116"/>
      <c r="P465" s="117">
        <f>P466+P476+P481</f>
        <v>0</v>
      </c>
      <c r="R465" s="117">
        <f>R466+R476+R481</f>
        <v>0</v>
      </c>
      <c r="T465" s="118">
        <f>T466+T476+T481</f>
        <v>0</v>
      </c>
      <c r="AR465" s="112" t="s">
        <v>158</v>
      </c>
      <c r="AT465" s="119" t="s">
        <v>68</v>
      </c>
      <c r="AU465" s="119" t="s">
        <v>69</v>
      </c>
      <c r="AY465" s="112" t="s">
        <v>126</v>
      </c>
      <c r="BK465" s="120">
        <f>BK466+BK476+BK481</f>
        <v>0</v>
      </c>
    </row>
    <row r="466" spans="2:63" s="11" customFormat="1" ht="22.9" customHeight="1">
      <c r="B466" s="111"/>
      <c r="D466" s="112" t="s">
        <v>68</v>
      </c>
      <c r="E466" s="121" t="s">
        <v>622</v>
      </c>
      <c r="F466" s="121" t="s">
        <v>623</v>
      </c>
      <c r="I466" s="114"/>
      <c r="J466" s="122">
        <f>BK466</f>
        <v>0</v>
      </c>
      <c r="L466" s="111"/>
      <c r="M466" s="116"/>
      <c r="P466" s="117">
        <f>SUM(P467:P475)</f>
        <v>0</v>
      </c>
      <c r="R466" s="117">
        <f>SUM(R467:R475)</f>
        <v>0</v>
      </c>
      <c r="T466" s="118">
        <f>SUM(T467:T475)</f>
        <v>0</v>
      </c>
      <c r="AR466" s="112" t="s">
        <v>158</v>
      </c>
      <c r="AT466" s="119" t="s">
        <v>68</v>
      </c>
      <c r="AU466" s="119" t="s">
        <v>74</v>
      </c>
      <c r="AY466" s="112" t="s">
        <v>126</v>
      </c>
      <c r="BK466" s="120">
        <f>SUM(BK467:BK475)</f>
        <v>0</v>
      </c>
    </row>
    <row r="467" spans="2:65" s="1" customFormat="1" ht="16.5" customHeight="1">
      <c r="B467" s="123"/>
      <c r="C467" s="124" t="s">
        <v>624</v>
      </c>
      <c r="D467" s="124" t="s">
        <v>128</v>
      </c>
      <c r="E467" s="125" t="s">
        <v>625</v>
      </c>
      <c r="F467" s="126" t="s">
        <v>626</v>
      </c>
      <c r="G467" s="127" t="s">
        <v>627</v>
      </c>
      <c r="H467" s="128">
        <v>1</v>
      </c>
      <c r="I467" s="129"/>
      <c r="J467" s="130">
        <f>ROUND(I467*H467,2)</f>
        <v>0</v>
      </c>
      <c r="K467" s="126" t="s">
        <v>3</v>
      </c>
      <c r="L467" s="32"/>
      <c r="M467" s="131" t="s">
        <v>3</v>
      </c>
      <c r="N467" s="132" t="s">
        <v>40</v>
      </c>
      <c r="P467" s="133">
        <f>O467*H467</f>
        <v>0</v>
      </c>
      <c r="Q467" s="133">
        <v>0</v>
      </c>
      <c r="R467" s="133">
        <f>Q467*H467</f>
        <v>0</v>
      </c>
      <c r="S467" s="133">
        <v>0</v>
      </c>
      <c r="T467" s="134">
        <f>S467*H467</f>
        <v>0</v>
      </c>
      <c r="AR467" s="135" t="s">
        <v>628</v>
      </c>
      <c r="AT467" s="135" t="s">
        <v>128</v>
      </c>
      <c r="AU467" s="135" t="s">
        <v>78</v>
      </c>
      <c r="AY467" s="17" t="s">
        <v>126</v>
      </c>
      <c r="BE467" s="136">
        <f>IF(N467="základní",J467,0)</f>
        <v>0</v>
      </c>
      <c r="BF467" s="136">
        <f>IF(N467="snížená",J467,0)</f>
        <v>0</v>
      </c>
      <c r="BG467" s="136">
        <f>IF(N467="zákl. přenesená",J467,0)</f>
        <v>0</v>
      </c>
      <c r="BH467" s="136">
        <f>IF(N467="sníž. přenesená",J467,0)</f>
        <v>0</v>
      </c>
      <c r="BI467" s="136">
        <f>IF(N467="nulová",J467,0)</f>
        <v>0</v>
      </c>
      <c r="BJ467" s="17" t="s">
        <v>74</v>
      </c>
      <c r="BK467" s="136">
        <f>ROUND(I467*H467,2)</f>
        <v>0</v>
      </c>
      <c r="BL467" s="17" t="s">
        <v>628</v>
      </c>
      <c r="BM467" s="135" t="s">
        <v>629</v>
      </c>
    </row>
    <row r="468" spans="2:65" s="1" customFormat="1" ht="16.5" customHeight="1">
      <c r="B468" s="123"/>
      <c r="C468" s="124" t="s">
        <v>630</v>
      </c>
      <c r="D468" s="124" t="s">
        <v>128</v>
      </c>
      <c r="E468" s="125" t="s">
        <v>631</v>
      </c>
      <c r="F468" s="126" t="s">
        <v>632</v>
      </c>
      <c r="G468" s="127" t="s">
        <v>627</v>
      </c>
      <c r="H468" s="128">
        <v>1</v>
      </c>
      <c r="I468" s="129"/>
      <c r="J468" s="130">
        <f>ROUND(I468*H468,2)</f>
        <v>0</v>
      </c>
      <c r="K468" s="126" t="s">
        <v>633</v>
      </c>
      <c r="L468" s="32"/>
      <c r="M468" s="131" t="s">
        <v>3</v>
      </c>
      <c r="N468" s="132" t="s">
        <v>40</v>
      </c>
      <c r="P468" s="133">
        <f>O468*H468</f>
        <v>0</v>
      </c>
      <c r="Q468" s="133">
        <v>0</v>
      </c>
      <c r="R468" s="133">
        <f>Q468*H468</f>
        <v>0</v>
      </c>
      <c r="S468" s="133">
        <v>0</v>
      </c>
      <c r="T468" s="134">
        <f>S468*H468</f>
        <v>0</v>
      </c>
      <c r="AR468" s="135" t="s">
        <v>628</v>
      </c>
      <c r="AT468" s="135" t="s">
        <v>128</v>
      </c>
      <c r="AU468" s="135" t="s">
        <v>78</v>
      </c>
      <c r="AY468" s="17" t="s">
        <v>126</v>
      </c>
      <c r="BE468" s="136">
        <f>IF(N468="základní",J468,0)</f>
        <v>0</v>
      </c>
      <c r="BF468" s="136">
        <f>IF(N468="snížená",J468,0)</f>
        <v>0</v>
      </c>
      <c r="BG468" s="136">
        <f>IF(N468="zákl. přenesená",J468,0)</f>
        <v>0</v>
      </c>
      <c r="BH468" s="136">
        <f>IF(N468="sníž. přenesená",J468,0)</f>
        <v>0</v>
      </c>
      <c r="BI468" s="136">
        <f>IF(N468="nulová",J468,0)</f>
        <v>0</v>
      </c>
      <c r="BJ468" s="17" t="s">
        <v>74</v>
      </c>
      <c r="BK468" s="136">
        <f>ROUND(I468*H468,2)</f>
        <v>0</v>
      </c>
      <c r="BL468" s="17" t="s">
        <v>628</v>
      </c>
      <c r="BM468" s="135" t="s">
        <v>634</v>
      </c>
    </row>
    <row r="469" spans="2:47" s="1" customFormat="1" ht="12">
      <c r="B469" s="32"/>
      <c r="D469" s="137" t="s">
        <v>135</v>
      </c>
      <c r="F469" s="138" t="s">
        <v>635</v>
      </c>
      <c r="I469" s="139"/>
      <c r="L469" s="32"/>
      <c r="M469" s="140"/>
      <c r="T469" s="52"/>
      <c r="AT469" s="17" t="s">
        <v>135</v>
      </c>
      <c r="AU469" s="17" t="s">
        <v>78</v>
      </c>
    </row>
    <row r="470" spans="2:65" s="1" customFormat="1" ht="16.5" customHeight="1">
      <c r="B470" s="123"/>
      <c r="C470" s="124" t="s">
        <v>636</v>
      </c>
      <c r="D470" s="124" t="s">
        <v>128</v>
      </c>
      <c r="E470" s="125" t="s">
        <v>637</v>
      </c>
      <c r="F470" s="126" t="s">
        <v>638</v>
      </c>
      <c r="G470" s="127" t="s">
        <v>627</v>
      </c>
      <c r="H470" s="128">
        <v>1</v>
      </c>
      <c r="I470" s="129"/>
      <c r="J470" s="130">
        <f>ROUND(I470*H470,2)</f>
        <v>0</v>
      </c>
      <c r="K470" s="126" t="s">
        <v>633</v>
      </c>
      <c r="L470" s="32"/>
      <c r="M470" s="131" t="s">
        <v>3</v>
      </c>
      <c r="N470" s="132" t="s">
        <v>40</v>
      </c>
      <c r="P470" s="133">
        <f>O470*H470</f>
        <v>0</v>
      </c>
      <c r="Q470" s="133">
        <v>0</v>
      </c>
      <c r="R470" s="133">
        <f>Q470*H470</f>
        <v>0</v>
      </c>
      <c r="S470" s="133">
        <v>0</v>
      </c>
      <c r="T470" s="134">
        <f>S470*H470</f>
        <v>0</v>
      </c>
      <c r="AR470" s="135" t="s">
        <v>628</v>
      </c>
      <c r="AT470" s="135" t="s">
        <v>128</v>
      </c>
      <c r="AU470" s="135" t="s">
        <v>78</v>
      </c>
      <c r="AY470" s="17" t="s">
        <v>126</v>
      </c>
      <c r="BE470" s="136">
        <f>IF(N470="základní",J470,0)</f>
        <v>0</v>
      </c>
      <c r="BF470" s="136">
        <f>IF(N470="snížená",J470,0)</f>
        <v>0</v>
      </c>
      <c r="BG470" s="136">
        <f>IF(N470="zákl. přenesená",J470,0)</f>
        <v>0</v>
      </c>
      <c r="BH470" s="136">
        <f>IF(N470="sníž. přenesená",J470,0)</f>
        <v>0</v>
      </c>
      <c r="BI470" s="136">
        <f>IF(N470="nulová",J470,0)</f>
        <v>0</v>
      </c>
      <c r="BJ470" s="17" t="s">
        <v>74</v>
      </c>
      <c r="BK470" s="136">
        <f>ROUND(I470*H470,2)</f>
        <v>0</v>
      </c>
      <c r="BL470" s="17" t="s">
        <v>628</v>
      </c>
      <c r="BM470" s="135" t="s">
        <v>639</v>
      </c>
    </row>
    <row r="471" spans="2:47" s="1" customFormat="1" ht="12">
      <c r="B471" s="32"/>
      <c r="D471" s="137" t="s">
        <v>135</v>
      </c>
      <c r="F471" s="138" t="s">
        <v>640</v>
      </c>
      <c r="I471" s="139"/>
      <c r="L471" s="32"/>
      <c r="M471" s="140"/>
      <c r="T471" s="52"/>
      <c r="AT471" s="17" t="s">
        <v>135</v>
      </c>
      <c r="AU471" s="17" t="s">
        <v>78</v>
      </c>
    </row>
    <row r="472" spans="2:65" s="1" customFormat="1" ht="16.5" customHeight="1">
      <c r="B472" s="123"/>
      <c r="C472" s="124" t="s">
        <v>641</v>
      </c>
      <c r="D472" s="124" t="s">
        <v>128</v>
      </c>
      <c r="E472" s="125" t="s">
        <v>642</v>
      </c>
      <c r="F472" s="126" t="s">
        <v>643</v>
      </c>
      <c r="G472" s="127" t="s">
        <v>627</v>
      </c>
      <c r="H472" s="128">
        <v>1</v>
      </c>
      <c r="I472" s="129"/>
      <c r="J472" s="130">
        <f>ROUND(I472*H472,2)</f>
        <v>0</v>
      </c>
      <c r="K472" s="126" t="s">
        <v>633</v>
      </c>
      <c r="L472" s="32"/>
      <c r="M472" s="131" t="s">
        <v>3</v>
      </c>
      <c r="N472" s="132" t="s">
        <v>40</v>
      </c>
      <c r="P472" s="133">
        <f>O472*H472</f>
        <v>0</v>
      </c>
      <c r="Q472" s="133">
        <v>0</v>
      </c>
      <c r="R472" s="133">
        <f>Q472*H472</f>
        <v>0</v>
      </c>
      <c r="S472" s="133">
        <v>0</v>
      </c>
      <c r="T472" s="134">
        <f>S472*H472</f>
        <v>0</v>
      </c>
      <c r="AR472" s="135" t="s">
        <v>628</v>
      </c>
      <c r="AT472" s="135" t="s">
        <v>128</v>
      </c>
      <c r="AU472" s="135" t="s">
        <v>78</v>
      </c>
      <c r="AY472" s="17" t="s">
        <v>126</v>
      </c>
      <c r="BE472" s="136">
        <f>IF(N472="základní",J472,0)</f>
        <v>0</v>
      </c>
      <c r="BF472" s="136">
        <f>IF(N472="snížená",J472,0)</f>
        <v>0</v>
      </c>
      <c r="BG472" s="136">
        <f>IF(N472="zákl. přenesená",J472,0)</f>
        <v>0</v>
      </c>
      <c r="BH472" s="136">
        <f>IF(N472="sníž. přenesená",J472,0)</f>
        <v>0</v>
      </c>
      <c r="BI472" s="136">
        <f>IF(N472="nulová",J472,0)</f>
        <v>0</v>
      </c>
      <c r="BJ472" s="17" t="s">
        <v>74</v>
      </c>
      <c r="BK472" s="136">
        <f>ROUND(I472*H472,2)</f>
        <v>0</v>
      </c>
      <c r="BL472" s="17" t="s">
        <v>628</v>
      </c>
      <c r="BM472" s="135" t="s">
        <v>644</v>
      </c>
    </row>
    <row r="473" spans="2:47" s="1" customFormat="1" ht="12">
      <c r="B473" s="32"/>
      <c r="D473" s="137" t="s">
        <v>135</v>
      </c>
      <c r="F473" s="138" t="s">
        <v>645</v>
      </c>
      <c r="I473" s="139"/>
      <c r="L473" s="32"/>
      <c r="M473" s="140"/>
      <c r="T473" s="52"/>
      <c r="AT473" s="17" t="s">
        <v>135</v>
      </c>
      <c r="AU473" s="17" t="s">
        <v>78</v>
      </c>
    </row>
    <row r="474" spans="2:65" s="1" customFormat="1" ht="16.5" customHeight="1">
      <c r="B474" s="123"/>
      <c r="C474" s="124" t="s">
        <v>646</v>
      </c>
      <c r="D474" s="124" t="s">
        <v>128</v>
      </c>
      <c r="E474" s="125" t="s">
        <v>647</v>
      </c>
      <c r="F474" s="126" t="s">
        <v>648</v>
      </c>
      <c r="G474" s="127" t="s">
        <v>627</v>
      </c>
      <c r="H474" s="128">
        <v>1</v>
      </c>
      <c r="I474" s="129"/>
      <c r="J474" s="130">
        <f>ROUND(I474*H474,2)</f>
        <v>0</v>
      </c>
      <c r="K474" s="126" t="s">
        <v>633</v>
      </c>
      <c r="L474" s="32"/>
      <c r="M474" s="131" t="s">
        <v>3</v>
      </c>
      <c r="N474" s="132" t="s">
        <v>40</v>
      </c>
      <c r="P474" s="133">
        <f>O474*H474</f>
        <v>0</v>
      </c>
      <c r="Q474" s="133">
        <v>0</v>
      </c>
      <c r="R474" s="133">
        <f>Q474*H474</f>
        <v>0</v>
      </c>
      <c r="S474" s="133">
        <v>0</v>
      </c>
      <c r="T474" s="134">
        <f>S474*H474</f>
        <v>0</v>
      </c>
      <c r="AR474" s="135" t="s">
        <v>628</v>
      </c>
      <c r="AT474" s="135" t="s">
        <v>128</v>
      </c>
      <c r="AU474" s="135" t="s">
        <v>78</v>
      </c>
      <c r="AY474" s="17" t="s">
        <v>126</v>
      </c>
      <c r="BE474" s="136">
        <f>IF(N474="základní",J474,0)</f>
        <v>0</v>
      </c>
      <c r="BF474" s="136">
        <f>IF(N474="snížená",J474,0)</f>
        <v>0</v>
      </c>
      <c r="BG474" s="136">
        <f>IF(N474="zákl. přenesená",J474,0)</f>
        <v>0</v>
      </c>
      <c r="BH474" s="136">
        <f>IF(N474="sníž. přenesená",J474,0)</f>
        <v>0</v>
      </c>
      <c r="BI474" s="136">
        <f>IF(N474="nulová",J474,0)</f>
        <v>0</v>
      </c>
      <c r="BJ474" s="17" t="s">
        <v>74</v>
      </c>
      <c r="BK474" s="136">
        <f>ROUND(I474*H474,2)</f>
        <v>0</v>
      </c>
      <c r="BL474" s="17" t="s">
        <v>628</v>
      </c>
      <c r="BM474" s="135" t="s">
        <v>649</v>
      </c>
    </row>
    <row r="475" spans="2:47" s="1" customFormat="1" ht="12">
      <c r="B475" s="32"/>
      <c r="D475" s="137" t="s">
        <v>135</v>
      </c>
      <c r="F475" s="138" t="s">
        <v>650</v>
      </c>
      <c r="I475" s="139"/>
      <c r="L475" s="32"/>
      <c r="M475" s="140"/>
      <c r="T475" s="52"/>
      <c r="AT475" s="17" t="s">
        <v>135</v>
      </c>
      <c r="AU475" s="17" t="s">
        <v>78</v>
      </c>
    </row>
    <row r="476" spans="2:63" s="11" customFormat="1" ht="22.9" customHeight="1">
      <c r="B476" s="111"/>
      <c r="D476" s="112" t="s">
        <v>68</v>
      </c>
      <c r="E476" s="121" t="s">
        <v>651</v>
      </c>
      <c r="F476" s="121" t="s">
        <v>652</v>
      </c>
      <c r="I476" s="114"/>
      <c r="J476" s="122">
        <f>BK476</f>
        <v>0</v>
      </c>
      <c r="L476" s="111"/>
      <c r="M476" s="116"/>
      <c r="P476" s="117">
        <f>SUM(P477:P480)</f>
        <v>0</v>
      </c>
      <c r="R476" s="117">
        <f>SUM(R477:R480)</f>
        <v>0</v>
      </c>
      <c r="T476" s="118">
        <f>SUM(T477:T480)</f>
        <v>0</v>
      </c>
      <c r="AR476" s="112" t="s">
        <v>158</v>
      </c>
      <c r="AT476" s="119" t="s">
        <v>68</v>
      </c>
      <c r="AU476" s="119" t="s">
        <v>74</v>
      </c>
      <c r="AY476" s="112" t="s">
        <v>126</v>
      </c>
      <c r="BK476" s="120">
        <f>SUM(BK477:BK480)</f>
        <v>0</v>
      </c>
    </row>
    <row r="477" spans="2:65" s="1" customFormat="1" ht="16.5" customHeight="1">
      <c r="B477" s="123"/>
      <c r="C477" s="124" t="s">
        <v>653</v>
      </c>
      <c r="D477" s="124" t="s">
        <v>128</v>
      </c>
      <c r="E477" s="125" t="s">
        <v>654</v>
      </c>
      <c r="F477" s="126" t="s">
        <v>652</v>
      </c>
      <c r="G477" s="127" t="s">
        <v>627</v>
      </c>
      <c r="H477" s="128">
        <v>1</v>
      </c>
      <c r="I477" s="129"/>
      <c r="J477" s="130">
        <f>ROUND(I477*H477,2)</f>
        <v>0</v>
      </c>
      <c r="K477" s="126" t="s">
        <v>633</v>
      </c>
      <c r="L477" s="32"/>
      <c r="M477" s="131" t="s">
        <v>3</v>
      </c>
      <c r="N477" s="132" t="s">
        <v>40</v>
      </c>
      <c r="P477" s="133">
        <f>O477*H477</f>
        <v>0</v>
      </c>
      <c r="Q477" s="133">
        <v>0</v>
      </c>
      <c r="R477" s="133">
        <f>Q477*H477</f>
        <v>0</v>
      </c>
      <c r="S477" s="133">
        <v>0</v>
      </c>
      <c r="T477" s="134">
        <f>S477*H477</f>
        <v>0</v>
      </c>
      <c r="AR477" s="135" t="s">
        <v>628</v>
      </c>
      <c r="AT477" s="135" t="s">
        <v>128</v>
      </c>
      <c r="AU477" s="135" t="s">
        <v>78</v>
      </c>
      <c r="AY477" s="17" t="s">
        <v>126</v>
      </c>
      <c r="BE477" s="136">
        <f>IF(N477="základní",J477,0)</f>
        <v>0</v>
      </c>
      <c r="BF477" s="136">
        <f>IF(N477="snížená",J477,0)</f>
        <v>0</v>
      </c>
      <c r="BG477" s="136">
        <f>IF(N477="zákl. přenesená",J477,0)</f>
        <v>0</v>
      </c>
      <c r="BH477" s="136">
        <f>IF(N477="sníž. přenesená",J477,0)</f>
        <v>0</v>
      </c>
      <c r="BI477" s="136">
        <f>IF(N477="nulová",J477,0)</f>
        <v>0</v>
      </c>
      <c r="BJ477" s="17" t="s">
        <v>74</v>
      </c>
      <c r="BK477" s="136">
        <f>ROUND(I477*H477,2)</f>
        <v>0</v>
      </c>
      <c r="BL477" s="17" t="s">
        <v>628</v>
      </c>
      <c r="BM477" s="135" t="s">
        <v>655</v>
      </c>
    </row>
    <row r="478" spans="2:47" s="1" customFormat="1" ht="12">
      <c r="B478" s="32"/>
      <c r="D478" s="137" t="s">
        <v>135</v>
      </c>
      <c r="F478" s="138" t="s">
        <v>656</v>
      </c>
      <c r="I478" s="139"/>
      <c r="L478" s="32"/>
      <c r="M478" s="140"/>
      <c r="T478" s="52"/>
      <c r="AT478" s="17" t="s">
        <v>135</v>
      </c>
      <c r="AU478" s="17" t="s">
        <v>78</v>
      </c>
    </row>
    <row r="479" spans="2:65" s="1" customFormat="1" ht="16.5" customHeight="1">
      <c r="B479" s="123"/>
      <c r="C479" s="124" t="s">
        <v>657</v>
      </c>
      <c r="D479" s="124" t="s">
        <v>128</v>
      </c>
      <c r="E479" s="125" t="s">
        <v>658</v>
      </c>
      <c r="F479" s="126" t="s">
        <v>659</v>
      </c>
      <c r="G479" s="127" t="s">
        <v>627</v>
      </c>
      <c r="H479" s="128">
        <v>1</v>
      </c>
      <c r="I479" s="129"/>
      <c r="J479" s="130">
        <f>ROUND(I479*H479,2)</f>
        <v>0</v>
      </c>
      <c r="K479" s="126" t="s">
        <v>633</v>
      </c>
      <c r="L479" s="32"/>
      <c r="M479" s="131" t="s">
        <v>3</v>
      </c>
      <c r="N479" s="132" t="s">
        <v>40</v>
      </c>
      <c r="P479" s="133">
        <f>O479*H479</f>
        <v>0</v>
      </c>
      <c r="Q479" s="133">
        <v>0</v>
      </c>
      <c r="R479" s="133">
        <f>Q479*H479</f>
        <v>0</v>
      </c>
      <c r="S479" s="133">
        <v>0</v>
      </c>
      <c r="T479" s="134">
        <f>S479*H479</f>
        <v>0</v>
      </c>
      <c r="AR479" s="135" t="s">
        <v>628</v>
      </c>
      <c r="AT479" s="135" t="s">
        <v>128</v>
      </c>
      <c r="AU479" s="135" t="s">
        <v>78</v>
      </c>
      <c r="AY479" s="17" t="s">
        <v>126</v>
      </c>
      <c r="BE479" s="136">
        <f>IF(N479="základní",J479,0)</f>
        <v>0</v>
      </c>
      <c r="BF479" s="136">
        <f>IF(N479="snížená",J479,0)</f>
        <v>0</v>
      </c>
      <c r="BG479" s="136">
        <f>IF(N479="zákl. přenesená",J479,0)</f>
        <v>0</v>
      </c>
      <c r="BH479" s="136">
        <f>IF(N479="sníž. přenesená",J479,0)</f>
        <v>0</v>
      </c>
      <c r="BI479" s="136">
        <f>IF(N479="nulová",J479,0)</f>
        <v>0</v>
      </c>
      <c r="BJ479" s="17" t="s">
        <v>74</v>
      </c>
      <c r="BK479" s="136">
        <f>ROUND(I479*H479,2)</f>
        <v>0</v>
      </c>
      <c r="BL479" s="17" t="s">
        <v>628</v>
      </c>
      <c r="BM479" s="135" t="s">
        <v>660</v>
      </c>
    </row>
    <row r="480" spans="2:47" s="1" customFormat="1" ht="12">
      <c r="B480" s="32"/>
      <c r="D480" s="137" t="s">
        <v>135</v>
      </c>
      <c r="F480" s="138" t="s">
        <v>661</v>
      </c>
      <c r="I480" s="139"/>
      <c r="L480" s="32"/>
      <c r="M480" s="140"/>
      <c r="T480" s="52"/>
      <c r="AT480" s="17" t="s">
        <v>135</v>
      </c>
      <c r="AU480" s="17" t="s">
        <v>78</v>
      </c>
    </row>
    <row r="481" spans="2:63" s="11" customFormat="1" ht="22.9" customHeight="1">
      <c r="B481" s="111"/>
      <c r="D481" s="112" t="s">
        <v>68</v>
      </c>
      <c r="E481" s="121" t="s">
        <v>662</v>
      </c>
      <c r="F481" s="121" t="s">
        <v>663</v>
      </c>
      <c r="I481" s="114"/>
      <c r="J481" s="122">
        <f>BK481</f>
        <v>0</v>
      </c>
      <c r="L481" s="111"/>
      <c r="M481" s="116"/>
      <c r="P481" s="117">
        <f>SUM(P482:P487)</f>
        <v>0</v>
      </c>
      <c r="R481" s="117">
        <f>SUM(R482:R487)</f>
        <v>0</v>
      </c>
      <c r="T481" s="118">
        <f>SUM(T482:T487)</f>
        <v>0</v>
      </c>
      <c r="AR481" s="112" t="s">
        <v>158</v>
      </c>
      <c r="AT481" s="119" t="s">
        <v>68</v>
      </c>
      <c r="AU481" s="119" t="s">
        <v>74</v>
      </c>
      <c r="AY481" s="112" t="s">
        <v>126</v>
      </c>
      <c r="BK481" s="120">
        <f>SUM(BK482:BK487)</f>
        <v>0</v>
      </c>
    </row>
    <row r="482" spans="2:65" s="1" customFormat="1" ht="16.5" customHeight="1">
      <c r="B482" s="123"/>
      <c r="C482" s="124" t="s">
        <v>664</v>
      </c>
      <c r="D482" s="124" t="s">
        <v>128</v>
      </c>
      <c r="E482" s="125" t="s">
        <v>665</v>
      </c>
      <c r="F482" s="126" t="s">
        <v>666</v>
      </c>
      <c r="G482" s="127" t="s">
        <v>627</v>
      </c>
      <c r="H482" s="128">
        <v>1</v>
      </c>
      <c r="I482" s="129"/>
      <c r="J482" s="130">
        <f>ROUND(I482*H482,2)</f>
        <v>0</v>
      </c>
      <c r="K482" s="126" t="s">
        <v>633</v>
      </c>
      <c r="L482" s="32"/>
      <c r="M482" s="131" t="s">
        <v>3</v>
      </c>
      <c r="N482" s="132" t="s">
        <v>40</v>
      </c>
      <c r="P482" s="133">
        <f>O482*H482</f>
        <v>0</v>
      </c>
      <c r="Q482" s="133">
        <v>0</v>
      </c>
      <c r="R482" s="133">
        <f>Q482*H482</f>
        <v>0</v>
      </c>
      <c r="S482" s="133">
        <v>0</v>
      </c>
      <c r="T482" s="134">
        <f>S482*H482</f>
        <v>0</v>
      </c>
      <c r="AR482" s="135" t="s">
        <v>628</v>
      </c>
      <c r="AT482" s="135" t="s">
        <v>128</v>
      </c>
      <c r="AU482" s="135" t="s">
        <v>78</v>
      </c>
      <c r="AY482" s="17" t="s">
        <v>126</v>
      </c>
      <c r="BE482" s="136">
        <f>IF(N482="základní",J482,0)</f>
        <v>0</v>
      </c>
      <c r="BF482" s="136">
        <f>IF(N482="snížená",J482,0)</f>
        <v>0</v>
      </c>
      <c r="BG482" s="136">
        <f>IF(N482="zákl. přenesená",J482,0)</f>
        <v>0</v>
      </c>
      <c r="BH482" s="136">
        <f>IF(N482="sníž. přenesená",J482,0)</f>
        <v>0</v>
      </c>
      <c r="BI482" s="136">
        <f>IF(N482="nulová",J482,0)</f>
        <v>0</v>
      </c>
      <c r="BJ482" s="17" t="s">
        <v>74</v>
      </c>
      <c r="BK482" s="136">
        <f>ROUND(I482*H482,2)</f>
        <v>0</v>
      </c>
      <c r="BL482" s="17" t="s">
        <v>628</v>
      </c>
      <c r="BM482" s="135" t="s">
        <v>667</v>
      </c>
    </row>
    <row r="483" spans="2:47" s="1" customFormat="1" ht="12">
      <c r="B483" s="32"/>
      <c r="D483" s="137" t="s">
        <v>135</v>
      </c>
      <c r="F483" s="138" t="s">
        <v>668</v>
      </c>
      <c r="I483" s="139"/>
      <c r="L483" s="32"/>
      <c r="M483" s="140"/>
      <c r="T483" s="52"/>
      <c r="AT483" s="17" t="s">
        <v>135</v>
      </c>
      <c r="AU483" s="17" t="s">
        <v>78</v>
      </c>
    </row>
    <row r="484" spans="2:65" s="1" customFormat="1" ht="16.5" customHeight="1">
      <c r="B484" s="123"/>
      <c r="C484" s="124" t="s">
        <v>669</v>
      </c>
      <c r="D484" s="124" t="s">
        <v>128</v>
      </c>
      <c r="E484" s="125" t="s">
        <v>670</v>
      </c>
      <c r="F484" s="126" t="s">
        <v>671</v>
      </c>
      <c r="G484" s="127" t="s">
        <v>627</v>
      </c>
      <c r="H484" s="128">
        <v>1</v>
      </c>
      <c r="I484" s="129"/>
      <c r="J484" s="130">
        <f>ROUND(I484*H484,2)</f>
        <v>0</v>
      </c>
      <c r="K484" s="126" t="s">
        <v>633</v>
      </c>
      <c r="L484" s="32"/>
      <c r="M484" s="131" t="s">
        <v>3</v>
      </c>
      <c r="N484" s="132" t="s">
        <v>40</v>
      </c>
      <c r="P484" s="133">
        <f>O484*H484</f>
        <v>0</v>
      </c>
      <c r="Q484" s="133">
        <v>0</v>
      </c>
      <c r="R484" s="133">
        <f>Q484*H484</f>
        <v>0</v>
      </c>
      <c r="S484" s="133">
        <v>0</v>
      </c>
      <c r="T484" s="134">
        <f>S484*H484</f>
        <v>0</v>
      </c>
      <c r="AR484" s="135" t="s">
        <v>628</v>
      </c>
      <c r="AT484" s="135" t="s">
        <v>128</v>
      </c>
      <c r="AU484" s="135" t="s">
        <v>78</v>
      </c>
      <c r="AY484" s="17" t="s">
        <v>126</v>
      </c>
      <c r="BE484" s="136">
        <f>IF(N484="základní",J484,0)</f>
        <v>0</v>
      </c>
      <c r="BF484" s="136">
        <f>IF(N484="snížená",J484,0)</f>
        <v>0</v>
      </c>
      <c r="BG484" s="136">
        <f>IF(N484="zákl. přenesená",J484,0)</f>
        <v>0</v>
      </c>
      <c r="BH484" s="136">
        <f>IF(N484="sníž. přenesená",J484,0)</f>
        <v>0</v>
      </c>
      <c r="BI484" s="136">
        <f>IF(N484="nulová",J484,0)</f>
        <v>0</v>
      </c>
      <c r="BJ484" s="17" t="s">
        <v>74</v>
      </c>
      <c r="BK484" s="136">
        <f>ROUND(I484*H484,2)</f>
        <v>0</v>
      </c>
      <c r="BL484" s="17" t="s">
        <v>628</v>
      </c>
      <c r="BM484" s="135" t="s">
        <v>672</v>
      </c>
    </row>
    <row r="485" spans="2:47" s="1" customFormat="1" ht="12">
      <c r="B485" s="32"/>
      <c r="D485" s="137" t="s">
        <v>135</v>
      </c>
      <c r="F485" s="138" t="s">
        <v>673</v>
      </c>
      <c r="I485" s="139"/>
      <c r="L485" s="32"/>
      <c r="M485" s="140"/>
      <c r="T485" s="52"/>
      <c r="AT485" s="17" t="s">
        <v>135</v>
      </c>
      <c r="AU485" s="17" t="s">
        <v>78</v>
      </c>
    </row>
    <row r="486" spans="2:65" s="1" customFormat="1" ht="16.5" customHeight="1">
      <c r="B486" s="123"/>
      <c r="C486" s="124" t="s">
        <v>674</v>
      </c>
      <c r="D486" s="124" t="s">
        <v>128</v>
      </c>
      <c r="E486" s="125" t="s">
        <v>675</v>
      </c>
      <c r="F486" s="126" t="s">
        <v>676</v>
      </c>
      <c r="G486" s="127" t="s">
        <v>627</v>
      </c>
      <c r="H486" s="128">
        <v>1</v>
      </c>
      <c r="I486" s="129"/>
      <c r="J486" s="130">
        <f>ROUND(I486*H486,2)</f>
        <v>0</v>
      </c>
      <c r="K486" s="126" t="s">
        <v>633</v>
      </c>
      <c r="L486" s="32"/>
      <c r="M486" s="131" t="s">
        <v>3</v>
      </c>
      <c r="N486" s="132" t="s">
        <v>40</v>
      </c>
      <c r="P486" s="133">
        <f>O486*H486</f>
        <v>0</v>
      </c>
      <c r="Q486" s="133">
        <v>0</v>
      </c>
      <c r="R486" s="133">
        <f>Q486*H486</f>
        <v>0</v>
      </c>
      <c r="S486" s="133">
        <v>0</v>
      </c>
      <c r="T486" s="134">
        <f>S486*H486</f>
        <v>0</v>
      </c>
      <c r="AR486" s="135" t="s">
        <v>628</v>
      </c>
      <c r="AT486" s="135" t="s">
        <v>128</v>
      </c>
      <c r="AU486" s="135" t="s">
        <v>78</v>
      </c>
      <c r="AY486" s="17" t="s">
        <v>126</v>
      </c>
      <c r="BE486" s="136">
        <f>IF(N486="základní",J486,0)</f>
        <v>0</v>
      </c>
      <c r="BF486" s="136">
        <f>IF(N486="snížená",J486,0)</f>
        <v>0</v>
      </c>
      <c r="BG486" s="136">
        <f>IF(N486="zákl. přenesená",J486,0)</f>
        <v>0</v>
      </c>
      <c r="BH486" s="136">
        <f>IF(N486="sníž. přenesená",J486,0)</f>
        <v>0</v>
      </c>
      <c r="BI486" s="136">
        <f>IF(N486="nulová",J486,0)</f>
        <v>0</v>
      </c>
      <c r="BJ486" s="17" t="s">
        <v>74</v>
      </c>
      <c r="BK486" s="136">
        <f>ROUND(I486*H486,2)</f>
        <v>0</v>
      </c>
      <c r="BL486" s="17" t="s">
        <v>628</v>
      </c>
      <c r="BM486" s="135" t="s">
        <v>677</v>
      </c>
    </row>
    <row r="487" spans="2:47" s="1" customFormat="1" ht="12">
      <c r="B487" s="32"/>
      <c r="D487" s="137" t="s">
        <v>135</v>
      </c>
      <c r="F487" s="138" t="s">
        <v>678</v>
      </c>
      <c r="I487" s="139"/>
      <c r="L487" s="32"/>
      <c r="M487" s="174"/>
      <c r="N487" s="175"/>
      <c r="O487" s="175"/>
      <c r="P487" s="175"/>
      <c r="Q487" s="175"/>
      <c r="R487" s="175"/>
      <c r="S487" s="175"/>
      <c r="T487" s="176"/>
      <c r="AT487" s="17" t="s">
        <v>135</v>
      </c>
      <c r="AU487" s="17" t="s">
        <v>78</v>
      </c>
    </row>
    <row r="488" spans="2:12" s="1" customFormat="1" ht="6.95" customHeight="1">
      <c r="B488" s="41"/>
      <c r="C488" s="42"/>
      <c r="D488" s="42"/>
      <c r="E488" s="42"/>
      <c r="F488" s="42"/>
      <c r="G488" s="42"/>
      <c r="H488" s="42"/>
      <c r="I488" s="42"/>
      <c r="J488" s="42"/>
      <c r="K488" s="42"/>
      <c r="L488" s="32"/>
    </row>
  </sheetData>
  <autoFilter ref="C89:K487"/>
  <mergeCells count="6">
    <mergeCell ref="E82:H82"/>
    <mergeCell ref="L2:V2"/>
    <mergeCell ref="E7:H7"/>
    <mergeCell ref="E16:H16"/>
    <mergeCell ref="E25:H25"/>
    <mergeCell ref="E46:H46"/>
  </mergeCells>
  <hyperlinks>
    <hyperlink ref="F94" r:id="rId1" display="https://podminky.urs.cz/item/CS_URS_2022_02/113106343"/>
    <hyperlink ref="F99" r:id="rId2" display="https://podminky.urs.cz/item/CS_URS_2022_02/113106371"/>
    <hyperlink ref="F104" r:id="rId3" display="https://podminky.urs.cz/item/CS_URS_2022_02/113107522"/>
    <hyperlink ref="F111" r:id="rId4" display="https://podminky.urs.cz/item/CS_URS_2022_02/113107523"/>
    <hyperlink ref="F118" r:id="rId5" display="https://podminky.urs.cz/item/CS_URS_2022_02/113107542"/>
    <hyperlink ref="F123" r:id="rId6" display="https://podminky.urs.cz/item/CS_URS_2022_02/113202111"/>
    <hyperlink ref="F128" r:id="rId7" display="https://podminky.urs.cz/item/CS_URS_2022_02/113204111"/>
    <hyperlink ref="F133" r:id="rId8" display="https://podminky.urs.cz/item/CS_URS_2022_02/119001421"/>
    <hyperlink ref="F135" r:id="rId9" display="https://podminky.urs.cz/item/CS_URS_2022_02/121151203"/>
    <hyperlink ref="F140" r:id="rId10" display="https://podminky.urs.cz/item/CS_URS_2022_02/132254203"/>
    <hyperlink ref="F148" r:id="rId11" display="https://podminky.urs.cz/item/CS_URS_2022_02/139001101"/>
    <hyperlink ref="F153" r:id="rId12" display="https://podminky.urs.cz/item/CS_URS_2022_02/151101101"/>
    <hyperlink ref="F161" r:id="rId13" display="https://podminky.urs.cz/item/CS_URS_2022_02/151101111"/>
    <hyperlink ref="F163" r:id="rId14" display="https://podminky.urs.cz/item/CS_URS_2022_02/162751117"/>
    <hyperlink ref="F168" r:id="rId15" display="https://podminky.urs.cz/item/CS_URS_2022_02/162751119"/>
    <hyperlink ref="F173" r:id="rId16" display="https://podminky.urs.cz/item/CS_URS_2022_02/167151101"/>
    <hyperlink ref="F178" r:id="rId17" display="https://podminky.urs.cz/item/CS_URS_2022_02/171201231"/>
    <hyperlink ref="F183" r:id="rId18" display="https://podminky.urs.cz/item/CS_URS_2022_02/171251201"/>
    <hyperlink ref="F188" r:id="rId19" display="https://podminky.urs.cz/item/CS_URS_2022_02/174151101"/>
    <hyperlink ref="F196" r:id="rId20" display="https://podminky.urs.cz/item/CS_URS_2022_02/175151101"/>
    <hyperlink ref="F206" r:id="rId21" display="https://podminky.urs.cz/item/CS_URS_2022_02/181411131"/>
    <hyperlink ref="F213" r:id="rId22" display="https://podminky.urs.cz/item/CS_URS_2022_02/181951111"/>
    <hyperlink ref="F218" r:id="rId23" display="https://podminky.urs.cz/item/CS_URS_2022_02/181951112"/>
    <hyperlink ref="F225" r:id="rId24" display="https://podminky.urs.cz/item/CS_URS_2022_02/182351023"/>
    <hyperlink ref="F232" r:id="rId25" display="https://podminky.urs.cz/item/CS_URS_2022_02/312311961"/>
    <hyperlink ref="F238" r:id="rId26" display="https://podminky.urs.cz/item/CS_URS_2022_02/451572111"/>
    <hyperlink ref="F247" r:id="rId27" display="https://podminky.urs.cz/item/CS_URS_2022_02/564750101"/>
    <hyperlink ref="F253" r:id="rId28" display="https://podminky.urs.cz/item/CS_URS_2022_02/564841012"/>
    <hyperlink ref="F259" r:id="rId29" display="https://podminky.urs.cz/item/CS_URS_2022_02/564861011"/>
    <hyperlink ref="F264" r:id="rId30" display="https://podminky.urs.cz/item/CS_URS_2022_02/565125111"/>
    <hyperlink ref="F269" r:id="rId31" display="https://podminky.urs.cz/item/CS_URS_2022_02/573111112"/>
    <hyperlink ref="F274" r:id="rId32" display="https://podminky.urs.cz/item/CS_URS_2022_02/573231108"/>
    <hyperlink ref="F279" r:id="rId33" display="https://podminky.urs.cz/item/CS_URS_2022_02/577134211"/>
    <hyperlink ref="F284" r:id="rId34" display="https://podminky.urs.cz/item/CS_URS_2022_02/596211110"/>
    <hyperlink ref="F299" r:id="rId35" display="https://podminky.urs.cz/item/CS_URS_2022_02/596212210"/>
    <hyperlink ref="F315" r:id="rId36" display="https://podminky.urs.cz/item/CS_URS_2022_02/612325419"/>
    <hyperlink ref="F330" r:id="rId37" display="https://podminky.urs.cz/item/CS_URS_2022_02/871275811"/>
    <hyperlink ref="F335" r:id="rId38" display="https://podminky.urs.cz/item/CS_URS_2022_02/899914111"/>
    <hyperlink ref="F343" r:id="rId39" display="https://podminky.urs.cz/item/CS_URS_2022_02/916131213"/>
    <hyperlink ref="F350" r:id="rId40" display="https://podminky.urs.cz/item/CS_URS_2022_02/916231213"/>
    <hyperlink ref="F357" r:id="rId41" display="https://podminky.urs.cz/item/CS_URS_2022_02/919121111"/>
    <hyperlink ref="F362" r:id="rId42" display="https://podminky.urs.cz/item/CS_URS_2022_02/919735112"/>
    <hyperlink ref="F367" r:id="rId43" display="https://podminky.urs.cz/item/CS_URS_2022_02/977151123"/>
    <hyperlink ref="F373" r:id="rId44" display="https://podminky.urs.cz/item/CS_URS_2022_02/979051121"/>
    <hyperlink ref="F380" r:id="rId45" display="https://podminky.urs.cz/item/CS_URS_2022_02/997013813"/>
    <hyperlink ref="F382" r:id="rId46" display="https://podminky.urs.cz/item/CS_URS_2022_02/997221551"/>
    <hyperlink ref="F387" r:id="rId47" display="https://podminky.urs.cz/item/CS_URS_2022_02/997221559"/>
    <hyperlink ref="F392" r:id="rId48" display="https://podminky.urs.cz/item/CS_URS_2022_02/997221561"/>
    <hyperlink ref="F398" r:id="rId49" display="https://podminky.urs.cz/item/CS_URS_2022_02/997221569"/>
    <hyperlink ref="F404" r:id="rId50" display="https://podminky.urs.cz/item/CS_URS_2022_02/997221571"/>
    <hyperlink ref="F406" r:id="rId51" display="https://podminky.urs.cz/item/CS_URS_2022_02/997221579"/>
    <hyperlink ref="F411" r:id="rId52" display="https://podminky.urs.cz/item/CS_URS_2022_02/997221611"/>
    <hyperlink ref="F418" r:id="rId53" display="https://podminky.urs.cz/item/CS_URS_2022_02/997221612"/>
    <hyperlink ref="F423" r:id="rId54" display="https://podminky.urs.cz/item/CS_URS_2022_02/997221861"/>
    <hyperlink ref="F428" r:id="rId55" display="https://podminky.urs.cz/item/CS_URS_2022_02/997221873"/>
    <hyperlink ref="F433" r:id="rId56" display="https://podminky.urs.cz/item/CS_URS_2022_02/997221875"/>
    <hyperlink ref="F439" r:id="rId57" display="https://podminky.urs.cz/item/CS_URS_2022_02/998276101"/>
    <hyperlink ref="F443" r:id="rId58" display="https://podminky.urs.cz/item/CS_URS_2022_02/711112001"/>
    <hyperlink ref="F450" r:id="rId59" display="https://podminky.urs.cz/item/CS_URS_2022_02/711142559"/>
    <hyperlink ref="F454" r:id="rId60" display="https://podminky.urs.cz/item/CS_URS_2022_02/711767278"/>
    <hyperlink ref="F457" r:id="rId61" display="https://podminky.urs.cz/item/CS_URS_2022_02/998711201"/>
    <hyperlink ref="F460" r:id="rId62" display="https://podminky.urs.cz/item/CS_URS_2022_02/784111001"/>
    <hyperlink ref="F462" r:id="rId63" display="https://podminky.urs.cz/item/CS_URS_2022_02/784181101"/>
    <hyperlink ref="F464" r:id="rId64" display="https://podminky.urs.cz/item/CS_URS_2022_02/784221101"/>
    <hyperlink ref="F469" r:id="rId65" display="https://podminky.urs.cz/item/CS_URS_2022_01/012203000"/>
    <hyperlink ref="F471" r:id="rId66" display="https://podminky.urs.cz/item/CS_URS_2022_01/012303000"/>
    <hyperlink ref="F473" r:id="rId67" display="https://podminky.urs.cz/item/CS_URS_2022_01/012403000"/>
    <hyperlink ref="F475" r:id="rId68" display="https://podminky.urs.cz/item/CS_URS_2022_01/013254000"/>
    <hyperlink ref="F478" r:id="rId69" display="https://podminky.urs.cz/item/CS_URS_2022_01/030001000"/>
    <hyperlink ref="F480" r:id="rId70" display="https://podminky.urs.cz/item/CS_URS_2022_01/034303000"/>
    <hyperlink ref="F483" r:id="rId71" display="https://podminky.urs.cz/item/CS_URS_2022_01/041403000"/>
    <hyperlink ref="F485" r:id="rId72" display="https://podminky.urs.cz/item/CS_URS_2022_01/045203000"/>
    <hyperlink ref="F487" r:id="rId73" display="https://podminky.urs.cz/item/CS_URS_2022_01/045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63"/>
  <sheetViews>
    <sheetView showGridLines="0" workbookViewId="0" topLeftCell="A1">
      <selection activeCell="D11" sqref="D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679</v>
      </c>
      <c r="H4" s="20"/>
    </row>
    <row r="5" spans="2:8" ht="12" customHeight="1">
      <c r="B5" s="20"/>
      <c r="C5" s="24" t="s">
        <v>14</v>
      </c>
      <c r="D5" s="298" t="s">
        <v>15</v>
      </c>
      <c r="E5" s="265"/>
      <c r="F5" s="265"/>
      <c r="H5" s="20"/>
    </row>
    <row r="6" spans="2:8" ht="36.95" customHeight="1">
      <c r="B6" s="20"/>
      <c r="C6" s="26" t="s">
        <v>17</v>
      </c>
      <c r="D6" s="295" t="s">
        <v>876</v>
      </c>
      <c r="E6" s="265"/>
      <c r="F6" s="265"/>
      <c r="H6" s="20"/>
    </row>
    <row r="7" spans="2:8" ht="16.5" customHeight="1">
      <c r="B7" s="20"/>
      <c r="C7" s="27" t="s">
        <v>22</v>
      </c>
      <c r="D7" s="49">
        <f>'Rekapitulace stavby'!AN8</f>
        <v>0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03"/>
      <c r="C9" s="104" t="s">
        <v>50</v>
      </c>
      <c r="D9" s="105" t="s">
        <v>51</v>
      </c>
      <c r="E9" s="105" t="s">
        <v>113</v>
      </c>
      <c r="F9" s="106" t="s">
        <v>680</v>
      </c>
      <c r="H9" s="103"/>
    </row>
    <row r="10" spans="2:8" s="1" customFormat="1" ht="26.45" customHeight="1">
      <c r="B10" s="32"/>
      <c r="C10" s="177" t="s">
        <v>15</v>
      </c>
      <c r="D10" s="177" t="s">
        <v>876</v>
      </c>
      <c r="H10" s="32"/>
    </row>
    <row r="11" spans="2:8" s="1" customFormat="1" ht="16.9" customHeight="1">
      <c r="B11" s="32"/>
      <c r="C11" s="178" t="s">
        <v>88</v>
      </c>
      <c r="D11" s="179" t="s">
        <v>3</v>
      </c>
      <c r="E11" s="180" t="s">
        <v>3</v>
      </c>
      <c r="F11" s="181">
        <v>17.6</v>
      </c>
      <c r="H11" s="32"/>
    </row>
    <row r="12" spans="2:8" s="1" customFormat="1" ht="16.9" customHeight="1">
      <c r="B12" s="32"/>
      <c r="C12" s="182" t="s">
        <v>3</v>
      </c>
      <c r="D12" s="182" t="s">
        <v>89</v>
      </c>
      <c r="E12" s="17" t="s">
        <v>3</v>
      </c>
      <c r="F12" s="183">
        <v>17.6</v>
      </c>
      <c r="H12" s="32"/>
    </row>
    <row r="13" spans="2:8" s="1" customFormat="1" ht="16.9" customHeight="1">
      <c r="B13" s="32"/>
      <c r="C13" s="182" t="s">
        <v>88</v>
      </c>
      <c r="D13" s="182" t="s">
        <v>141</v>
      </c>
      <c r="E13" s="17" t="s">
        <v>3</v>
      </c>
      <c r="F13" s="183">
        <v>17.6</v>
      </c>
      <c r="H13" s="32"/>
    </row>
    <row r="14" spans="2:8" s="1" customFormat="1" ht="16.9" customHeight="1">
      <c r="B14" s="32"/>
      <c r="C14" s="184" t="s">
        <v>681</v>
      </c>
      <c r="H14" s="32"/>
    </row>
    <row r="15" spans="2:8" s="1" customFormat="1" ht="16.9" customHeight="1">
      <c r="B15" s="32"/>
      <c r="C15" s="182" t="s">
        <v>551</v>
      </c>
      <c r="D15" s="182" t="s">
        <v>552</v>
      </c>
      <c r="E15" s="17" t="s">
        <v>236</v>
      </c>
      <c r="F15" s="183">
        <v>17.6</v>
      </c>
      <c r="H15" s="32"/>
    </row>
    <row r="16" spans="2:8" s="1" customFormat="1" ht="16.9" customHeight="1">
      <c r="B16" s="32"/>
      <c r="C16" s="182" t="s">
        <v>508</v>
      </c>
      <c r="D16" s="182" t="s">
        <v>682</v>
      </c>
      <c r="E16" s="17" t="s">
        <v>236</v>
      </c>
      <c r="F16" s="183">
        <v>21.416</v>
      </c>
      <c r="H16" s="32"/>
    </row>
    <row r="17" spans="2:8" s="1" customFormat="1" ht="16.9" customHeight="1">
      <c r="B17" s="32"/>
      <c r="C17" s="182" t="s">
        <v>513</v>
      </c>
      <c r="D17" s="182" t="s">
        <v>683</v>
      </c>
      <c r="E17" s="17" t="s">
        <v>236</v>
      </c>
      <c r="F17" s="183">
        <v>406.904</v>
      </c>
      <c r="H17" s="32"/>
    </row>
    <row r="18" spans="2:8" s="1" customFormat="1" ht="16.9" customHeight="1">
      <c r="B18" s="32"/>
      <c r="C18" s="182" t="s">
        <v>530</v>
      </c>
      <c r="D18" s="182" t="s">
        <v>684</v>
      </c>
      <c r="E18" s="17" t="s">
        <v>236</v>
      </c>
      <c r="F18" s="183">
        <v>79.232</v>
      </c>
      <c r="H18" s="32"/>
    </row>
    <row r="19" spans="2:8" s="1" customFormat="1" ht="16.9" customHeight="1">
      <c r="B19" s="32"/>
      <c r="C19" s="178" t="s">
        <v>84</v>
      </c>
      <c r="D19" s="179" t="s">
        <v>3</v>
      </c>
      <c r="E19" s="180" t="s">
        <v>3</v>
      </c>
      <c r="F19" s="181">
        <v>3.816</v>
      </c>
      <c r="H19" s="32"/>
    </row>
    <row r="20" spans="2:8" s="1" customFormat="1" ht="16.9" customHeight="1">
      <c r="B20" s="32"/>
      <c r="C20" s="182" t="s">
        <v>3</v>
      </c>
      <c r="D20" s="182" t="s">
        <v>85</v>
      </c>
      <c r="E20" s="17" t="s">
        <v>3</v>
      </c>
      <c r="F20" s="183">
        <v>3.816</v>
      </c>
      <c r="H20" s="32"/>
    </row>
    <row r="21" spans="2:8" s="1" customFormat="1" ht="16.9" customHeight="1">
      <c r="B21" s="32"/>
      <c r="C21" s="182" t="s">
        <v>84</v>
      </c>
      <c r="D21" s="182" t="s">
        <v>141</v>
      </c>
      <c r="E21" s="17" t="s">
        <v>3</v>
      </c>
      <c r="F21" s="183">
        <v>3.816</v>
      </c>
      <c r="H21" s="32"/>
    </row>
    <row r="22" spans="2:8" s="1" customFormat="1" ht="16.9" customHeight="1">
      <c r="B22" s="32"/>
      <c r="C22" s="184" t="s">
        <v>681</v>
      </c>
      <c r="H22" s="32"/>
    </row>
    <row r="23" spans="2:8" s="1" customFormat="1" ht="16.9" customHeight="1">
      <c r="B23" s="32"/>
      <c r="C23" s="182" t="s">
        <v>541</v>
      </c>
      <c r="D23" s="182" t="s">
        <v>685</v>
      </c>
      <c r="E23" s="17" t="s">
        <v>236</v>
      </c>
      <c r="F23" s="183">
        <v>3.816</v>
      </c>
      <c r="H23" s="32"/>
    </row>
    <row r="24" spans="2:8" s="1" customFormat="1" ht="16.9" customHeight="1">
      <c r="B24" s="32"/>
      <c r="C24" s="182" t="s">
        <v>508</v>
      </c>
      <c r="D24" s="182" t="s">
        <v>682</v>
      </c>
      <c r="E24" s="17" t="s">
        <v>236</v>
      </c>
      <c r="F24" s="183">
        <v>21.416</v>
      </c>
      <c r="H24" s="32"/>
    </row>
    <row r="25" spans="2:8" s="1" customFormat="1" ht="16.9" customHeight="1">
      <c r="B25" s="32"/>
      <c r="C25" s="182" t="s">
        <v>513</v>
      </c>
      <c r="D25" s="182" t="s">
        <v>683</v>
      </c>
      <c r="E25" s="17" t="s">
        <v>236</v>
      </c>
      <c r="F25" s="183">
        <v>406.904</v>
      </c>
      <c r="H25" s="32"/>
    </row>
    <row r="26" spans="2:8" s="1" customFormat="1" ht="16.9" customHeight="1">
      <c r="B26" s="32"/>
      <c r="C26" s="182" t="s">
        <v>530</v>
      </c>
      <c r="D26" s="182" t="s">
        <v>684</v>
      </c>
      <c r="E26" s="17" t="s">
        <v>236</v>
      </c>
      <c r="F26" s="183">
        <v>79.232</v>
      </c>
      <c r="H26" s="32"/>
    </row>
    <row r="27" spans="2:8" s="1" customFormat="1" ht="16.9" customHeight="1">
      <c r="B27" s="32"/>
      <c r="C27" s="178" t="s">
        <v>86</v>
      </c>
      <c r="D27" s="179" t="s">
        <v>3</v>
      </c>
      <c r="E27" s="180" t="s">
        <v>3</v>
      </c>
      <c r="F27" s="181">
        <v>57.816</v>
      </c>
      <c r="H27" s="32"/>
    </row>
    <row r="28" spans="2:8" s="1" customFormat="1" ht="16.9" customHeight="1">
      <c r="B28" s="32"/>
      <c r="C28" s="182" t="s">
        <v>3</v>
      </c>
      <c r="D28" s="182" t="s">
        <v>87</v>
      </c>
      <c r="E28" s="17" t="s">
        <v>3</v>
      </c>
      <c r="F28" s="183">
        <v>57.816</v>
      </c>
      <c r="H28" s="32"/>
    </row>
    <row r="29" spans="2:8" s="1" customFormat="1" ht="16.9" customHeight="1">
      <c r="B29" s="32"/>
      <c r="C29" s="182" t="s">
        <v>86</v>
      </c>
      <c r="D29" s="182" t="s">
        <v>141</v>
      </c>
      <c r="E29" s="17" t="s">
        <v>3</v>
      </c>
      <c r="F29" s="183">
        <v>57.816</v>
      </c>
      <c r="H29" s="32"/>
    </row>
    <row r="30" spans="2:8" s="1" customFormat="1" ht="16.9" customHeight="1">
      <c r="B30" s="32"/>
      <c r="C30" s="184" t="s">
        <v>681</v>
      </c>
      <c r="H30" s="32"/>
    </row>
    <row r="31" spans="2:8" s="1" customFormat="1" ht="16.9" customHeight="1">
      <c r="B31" s="32"/>
      <c r="C31" s="182" t="s">
        <v>546</v>
      </c>
      <c r="D31" s="182" t="s">
        <v>547</v>
      </c>
      <c r="E31" s="17" t="s">
        <v>236</v>
      </c>
      <c r="F31" s="183">
        <v>57.816</v>
      </c>
      <c r="H31" s="32"/>
    </row>
    <row r="32" spans="2:8" s="1" customFormat="1" ht="16.9" customHeight="1">
      <c r="B32" s="32"/>
      <c r="C32" s="182" t="s">
        <v>497</v>
      </c>
      <c r="D32" s="182" t="s">
        <v>686</v>
      </c>
      <c r="E32" s="17" t="s">
        <v>236</v>
      </c>
      <c r="F32" s="183">
        <v>57.816</v>
      </c>
      <c r="H32" s="32"/>
    </row>
    <row r="33" spans="2:8" s="1" customFormat="1" ht="16.9" customHeight="1">
      <c r="B33" s="32"/>
      <c r="C33" s="182" t="s">
        <v>502</v>
      </c>
      <c r="D33" s="182" t="s">
        <v>687</v>
      </c>
      <c r="E33" s="17" t="s">
        <v>236</v>
      </c>
      <c r="F33" s="183">
        <v>1098.504</v>
      </c>
      <c r="H33" s="32"/>
    </row>
    <row r="34" spans="2:8" s="1" customFormat="1" ht="16.9" customHeight="1">
      <c r="B34" s="32"/>
      <c r="C34" s="182" t="s">
        <v>530</v>
      </c>
      <c r="D34" s="182" t="s">
        <v>684</v>
      </c>
      <c r="E34" s="17" t="s">
        <v>236</v>
      </c>
      <c r="F34" s="183">
        <v>79.232</v>
      </c>
      <c r="H34" s="32"/>
    </row>
    <row r="35" spans="2:8" s="1" customFormat="1" ht="16.9" customHeight="1">
      <c r="B35" s="32"/>
      <c r="C35" s="178" t="s">
        <v>82</v>
      </c>
      <c r="D35" s="179" t="s">
        <v>3</v>
      </c>
      <c r="E35" s="180" t="s">
        <v>3</v>
      </c>
      <c r="F35" s="181">
        <v>33.264</v>
      </c>
      <c r="H35" s="32"/>
    </row>
    <row r="36" spans="2:8" s="1" customFormat="1" ht="16.9" customHeight="1">
      <c r="B36" s="32"/>
      <c r="C36" s="182" t="s">
        <v>3</v>
      </c>
      <c r="D36" s="182" t="s">
        <v>232</v>
      </c>
      <c r="E36" s="17" t="s">
        <v>3</v>
      </c>
      <c r="F36" s="183">
        <v>33.264</v>
      </c>
      <c r="H36" s="32"/>
    </row>
    <row r="37" spans="2:8" s="1" customFormat="1" ht="16.9" customHeight="1">
      <c r="B37" s="32"/>
      <c r="C37" s="182" t="s">
        <v>82</v>
      </c>
      <c r="D37" s="182" t="s">
        <v>141</v>
      </c>
      <c r="E37" s="17" t="s">
        <v>3</v>
      </c>
      <c r="F37" s="183">
        <v>33.264</v>
      </c>
      <c r="H37" s="32"/>
    </row>
    <row r="38" spans="2:8" s="1" customFormat="1" ht="16.9" customHeight="1">
      <c r="B38" s="32"/>
      <c r="C38" s="184" t="s">
        <v>681</v>
      </c>
      <c r="H38" s="32"/>
    </row>
    <row r="39" spans="2:8" s="1" customFormat="1" ht="16.9" customHeight="1">
      <c r="B39" s="32"/>
      <c r="C39" s="182" t="s">
        <v>228</v>
      </c>
      <c r="D39" s="182" t="s">
        <v>229</v>
      </c>
      <c r="E39" s="17" t="s">
        <v>190</v>
      </c>
      <c r="F39" s="183">
        <v>33.264</v>
      </c>
      <c r="H39" s="32"/>
    </row>
    <row r="40" spans="2:8" s="1" customFormat="1" ht="16.9" customHeight="1">
      <c r="B40" s="32"/>
      <c r="C40" s="182" t="s">
        <v>218</v>
      </c>
      <c r="D40" s="182" t="s">
        <v>219</v>
      </c>
      <c r="E40" s="17" t="s">
        <v>190</v>
      </c>
      <c r="F40" s="183">
        <v>33.264</v>
      </c>
      <c r="H40" s="32"/>
    </row>
    <row r="41" spans="2:8" s="1" customFormat="1" ht="16.9" customHeight="1">
      <c r="B41" s="32"/>
      <c r="C41" s="182" t="s">
        <v>222</v>
      </c>
      <c r="D41" s="182" t="s">
        <v>223</v>
      </c>
      <c r="E41" s="17" t="s">
        <v>190</v>
      </c>
      <c r="F41" s="183">
        <v>332.64</v>
      </c>
      <c r="H41" s="32"/>
    </row>
    <row r="42" spans="2:8" s="1" customFormat="1" ht="16.9" customHeight="1">
      <c r="B42" s="32"/>
      <c r="C42" s="182" t="s">
        <v>234</v>
      </c>
      <c r="D42" s="182" t="s">
        <v>235</v>
      </c>
      <c r="E42" s="17" t="s">
        <v>236</v>
      </c>
      <c r="F42" s="183">
        <v>61.538</v>
      </c>
      <c r="H42" s="32"/>
    </row>
    <row r="43" spans="2:8" s="1" customFormat="1" ht="16.9" customHeight="1">
      <c r="B43" s="32"/>
      <c r="C43" s="182" t="s">
        <v>241</v>
      </c>
      <c r="D43" s="182" t="s">
        <v>242</v>
      </c>
      <c r="E43" s="17" t="s">
        <v>190</v>
      </c>
      <c r="F43" s="183">
        <v>33.264</v>
      </c>
      <c r="H43" s="32"/>
    </row>
    <row r="44" spans="2:8" s="1" customFormat="1" ht="16.9" customHeight="1">
      <c r="B44" s="32"/>
      <c r="C44" s="178" t="s">
        <v>76</v>
      </c>
      <c r="D44" s="179" t="s">
        <v>3</v>
      </c>
      <c r="E44" s="180" t="s">
        <v>3</v>
      </c>
      <c r="F44" s="181">
        <v>98.712</v>
      </c>
      <c r="H44" s="32"/>
    </row>
    <row r="45" spans="2:8" s="1" customFormat="1" ht="16.9" customHeight="1">
      <c r="B45" s="32"/>
      <c r="C45" s="182" t="s">
        <v>3</v>
      </c>
      <c r="D45" s="182" t="s">
        <v>193</v>
      </c>
      <c r="E45" s="17" t="s">
        <v>3</v>
      </c>
      <c r="F45" s="183">
        <v>4.32</v>
      </c>
      <c r="H45" s="32"/>
    </row>
    <row r="46" spans="2:8" s="1" customFormat="1" ht="16.9" customHeight="1">
      <c r="B46" s="32"/>
      <c r="C46" s="182" t="s">
        <v>3</v>
      </c>
      <c r="D46" s="182" t="s">
        <v>194</v>
      </c>
      <c r="E46" s="17" t="s">
        <v>3</v>
      </c>
      <c r="F46" s="183">
        <v>3.24</v>
      </c>
      <c r="H46" s="32"/>
    </row>
    <row r="47" spans="2:8" s="1" customFormat="1" ht="16.9" customHeight="1">
      <c r="B47" s="32"/>
      <c r="C47" s="182" t="s">
        <v>3</v>
      </c>
      <c r="D47" s="182" t="s">
        <v>195</v>
      </c>
      <c r="E47" s="17" t="s">
        <v>3</v>
      </c>
      <c r="F47" s="183">
        <v>51.84</v>
      </c>
      <c r="H47" s="32"/>
    </row>
    <row r="48" spans="2:8" s="1" customFormat="1" ht="16.9" customHeight="1">
      <c r="B48" s="32"/>
      <c r="C48" s="182" t="s">
        <v>3</v>
      </c>
      <c r="D48" s="182" t="s">
        <v>196</v>
      </c>
      <c r="E48" s="17" t="s">
        <v>3</v>
      </c>
      <c r="F48" s="183">
        <v>39.312</v>
      </c>
      <c r="H48" s="32"/>
    </row>
    <row r="49" spans="2:8" s="1" customFormat="1" ht="16.9" customHeight="1">
      <c r="B49" s="32"/>
      <c r="C49" s="182" t="s">
        <v>76</v>
      </c>
      <c r="D49" s="182" t="s">
        <v>141</v>
      </c>
      <c r="E49" s="17" t="s">
        <v>3</v>
      </c>
      <c r="F49" s="183">
        <v>98.712</v>
      </c>
      <c r="H49" s="32"/>
    </row>
    <row r="50" spans="2:8" s="1" customFormat="1" ht="16.9" customHeight="1">
      <c r="B50" s="32"/>
      <c r="C50" s="184" t="s">
        <v>681</v>
      </c>
      <c r="H50" s="32"/>
    </row>
    <row r="51" spans="2:8" s="1" customFormat="1" ht="16.9" customHeight="1">
      <c r="B51" s="32"/>
      <c r="C51" s="182" t="s">
        <v>188</v>
      </c>
      <c r="D51" s="182" t="s">
        <v>688</v>
      </c>
      <c r="E51" s="17" t="s">
        <v>190</v>
      </c>
      <c r="F51" s="183">
        <v>98.712</v>
      </c>
      <c r="H51" s="32"/>
    </row>
    <row r="52" spans="2:8" s="1" customFormat="1" ht="16.9" customHeight="1">
      <c r="B52" s="32"/>
      <c r="C52" s="182" t="s">
        <v>198</v>
      </c>
      <c r="D52" s="182" t="s">
        <v>689</v>
      </c>
      <c r="E52" s="17" t="s">
        <v>190</v>
      </c>
      <c r="F52" s="183">
        <v>24.678</v>
      </c>
      <c r="H52" s="32"/>
    </row>
    <row r="53" spans="2:8" s="1" customFormat="1" ht="16.9" customHeight="1">
      <c r="B53" s="32"/>
      <c r="C53" s="182" t="s">
        <v>228</v>
      </c>
      <c r="D53" s="182" t="s">
        <v>229</v>
      </c>
      <c r="E53" s="17" t="s">
        <v>190</v>
      </c>
      <c r="F53" s="183">
        <v>33.264</v>
      </c>
      <c r="H53" s="32"/>
    </row>
    <row r="54" spans="2:8" s="1" customFormat="1" ht="16.9" customHeight="1">
      <c r="B54" s="32"/>
      <c r="C54" s="178" t="s">
        <v>79</v>
      </c>
      <c r="D54" s="179" t="s">
        <v>3</v>
      </c>
      <c r="E54" s="180" t="s">
        <v>3</v>
      </c>
      <c r="F54" s="181">
        <v>65.448</v>
      </c>
      <c r="H54" s="32"/>
    </row>
    <row r="55" spans="2:8" s="1" customFormat="1" ht="16.9" customHeight="1">
      <c r="B55" s="32"/>
      <c r="C55" s="182" t="s">
        <v>3</v>
      </c>
      <c r="D55" s="182" t="s">
        <v>250</v>
      </c>
      <c r="E55" s="17" t="s">
        <v>3</v>
      </c>
      <c r="F55" s="183">
        <v>3.06</v>
      </c>
      <c r="H55" s="32"/>
    </row>
    <row r="56" spans="2:8" s="1" customFormat="1" ht="16.9" customHeight="1">
      <c r="B56" s="32"/>
      <c r="C56" s="182" t="s">
        <v>3</v>
      </c>
      <c r="D56" s="182" t="s">
        <v>251</v>
      </c>
      <c r="E56" s="17" t="s">
        <v>3</v>
      </c>
      <c r="F56" s="183">
        <v>1.98</v>
      </c>
      <c r="H56" s="32"/>
    </row>
    <row r="57" spans="2:8" s="1" customFormat="1" ht="16.9" customHeight="1">
      <c r="B57" s="32"/>
      <c r="C57" s="182" t="s">
        <v>3</v>
      </c>
      <c r="D57" s="182" t="s">
        <v>252</v>
      </c>
      <c r="E57" s="17" t="s">
        <v>3</v>
      </c>
      <c r="F57" s="183">
        <v>31.68</v>
      </c>
      <c r="H57" s="32"/>
    </row>
    <row r="58" spans="2:8" s="1" customFormat="1" ht="16.9" customHeight="1">
      <c r="B58" s="32"/>
      <c r="C58" s="182" t="s">
        <v>3</v>
      </c>
      <c r="D58" s="182" t="s">
        <v>253</v>
      </c>
      <c r="E58" s="17" t="s">
        <v>3</v>
      </c>
      <c r="F58" s="183">
        <v>28.728</v>
      </c>
      <c r="H58" s="32"/>
    </row>
    <row r="59" spans="2:8" s="1" customFormat="1" ht="16.9" customHeight="1">
      <c r="B59" s="32"/>
      <c r="C59" s="182" t="s">
        <v>79</v>
      </c>
      <c r="D59" s="182" t="s">
        <v>141</v>
      </c>
      <c r="E59" s="17" t="s">
        <v>3</v>
      </c>
      <c r="F59" s="183">
        <v>65.448</v>
      </c>
      <c r="H59" s="32"/>
    </row>
    <row r="60" spans="2:8" s="1" customFormat="1" ht="16.9" customHeight="1">
      <c r="B60" s="32"/>
      <c r="C60" s="184" t="s">
        <v>681</v>
      </c>
      <c r="H60" s="32"/>
    </row>
    <row r="61" spans="2:8" s="1" customFormat="1" ht="16.9" customHeight="1">
      <c r="B61" s="32"/>
      <c r="C61" s="182" t="s">
        <v>246</v>
      </c>
      <c r="D61" s="182" t="s">
        <v>247</v>
      </c>
      <c r="E61" s="17" t="s">
        <v>190</v>
      </c>
      <c r="F61" s="183">
        <v>65.448</v>
      </c>
      <c r="H61" s="32"/>
    </row>
    <row r="62" spans="2:8" s="1" customFormat="1" ht="16.9" customHeight="1">
      <c r="B62" s="32"/>
      <c r="C62" s="182" t="s">
        <v>228</v>
      </c>
      <c r="D62" s="182" t="s">
        <v>229</v>
      </c>
      <c r="E62" s="17" t="s">
        <v>190</v>
      </c>
      <c r="F62" s="183">
        <v>33.264</v>
      </c>
      <c r="H62" s="32"/>
    </row>
    <row r="63" spans="2:8" s="1" customFormat="1" ht="7.35" customHeight="1">
      <c r="B63" s="41"/>
      <c r="C63" s="42"/>
      <c r="D63" s="42"/>
      <c r="E63" s="42"/>
      <c r="F63" s="42"/>
      <c r="G63" s="42"/>
      <c r="H63" s="32"/>
    </row>
    <row r="64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5" customWidth="1"/>
    <col min="2" max="2" width="1.7109375" style="185" customWidth="1"/>
    <col min="3" max="4" width="5.00390625" style="185" customWidth="1"/>
    <col min="5" max="5" width="11.7109375" style="185" customWidth="1"/>
    <col min="6" max="6" width="9.140625" style="185" customWidth="1"/>
    <col min="7" max="7" width="5.00390625" style="185" customWidth="1"/>
    <col min="8" max="8" width="77.8515625" style="185" customWidth="1"/>
    <col min="9" max="10" width="20.00390625" style="185" customWidth="1"/>
    <col min="11" max="11" width="1.71093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5" customFormat="1" ht="45" customHeight="1">
      <c r="B3" s="189"/>
      <c r="C3" s="305" t="s">
        <v>690</v>
      </c>
      <c r="D3" s="305"/>
      <c r="E3" s="305"/>
      <c r="F3" s="305"/>
      <c r="G3" s="305"/>
      <c r="H3" s="305"/>
      <c r="I3" s="305"/>
      <c r="J3" s="305"/>
      <c r="K3" s="190"/>
    </row>
    <row r="4" spans="2:11" ht="25.5" customHeight="1">
      <c r="B4" s="191"/>
      <c r="C4" s="306" t="s">
        <v>691</v>
      </c>
      <c r="D4" s="306"/>
      <c r="E4" s="306"/>
      <c r="F4" s="306"/>
      <c r="G4" s="306"/>
      <c r="H4" s="306"/>
      <c r="I4" s="306"/>
      <c r="J4" s="306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4" t="s">
        <v>692</v>
      </c>
      <c r="D6" s="304"/>
      <c r="E6" s="304"/>
      <c r="F6" s="304"/>
      <c r="G6" s="304"/>
      <c r="H6" s="304"/>
      <c r="I6" s="304"/>
      <c r="J6" s="304"/>
      <c r="K6" s="192"/>
    </row>
    <row r="7" spans="2:11" ht="15" customHeight="1">
      <c r="B7" s="195"/>
      <c r="C7" s="304" t="s">
        <v>693</v>
      </c>
      <c r="D7" s="304"/>
      <c r="E7" s="304"/>
      <c r="F7" s="304"/>
      <c r="G7" s="304"/>
      <c r="H7" s="304"/>
      <c r="I7" s="304"/>
      <c r="J7" s="304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4" t="s">
        <v>694</v>
      </c>
      <c r="D9" s="304"/>
      <c r="E9" s="304"/>
      <c r="F9" s="304"/>
      <c r="G9" s="304"/>
      <c r="H9" s="304"/>
      <c r="I9" s="304"/>
      <c r="J9" s="304"/>
      <c r="K9" s="192"/>
    </row>
    <row r="10" spans="2:11" ht="15" customHeight="1">
      <c r="B10" s="195"/>
      <c r="C10" s="194"/>
      <c r="D10" s="304" t="s">
        <v>695</v>
      </c>
      <c r="E10" s="304"/>
      <c r="F10" s="304"/>
      <c r="G10" s="304"/>
      <c r="H10" s="304"/>
      <c r="I10" s="304"/>
      <c r="J10" s="304"/>
      <c r="K10" s="192"/>
    </row>
    <row r="11" spans="2:11" ht="15" customHeight="1">
      <c r="B11" s="195"/>
      <c r="C11" s="196"/>
      <c r="D11" s="304" t="s">
        <v>696</v>
      </c>
      <c r="E11" s="304"/>
      <c r="F11" s="304"/>
      <c r="G11" s="304"/>
      <c r="H11" s="304"/>
      <c r="I11" s="304"/>
      <c r="J11" s="304"/>
      <c r="K11" s="192"/>
    </row>
    <row r="12" spans="2:1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" customHeight="1">
      <c r="B13" s="195"/>
      <c r="C13" s="196"/>
      <c r="D13" s="197" t="s">
        <v>697</v>
      </c>
      <c r="E13" s="194"/>
      <c r="F13" s="194"/>
      <c r="G13" s="194"/>
      <c r="H13" s="194"/>
      <c r="I13" s="194"/>
      <c r="J13" s="194"/>
      <c r="K13" s="192"/>
    </row>
    <row r="14" spans="2:1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" customHeight="1">
      <c r="B15" s="195"/>
      <c r="C15" s="196"/>
      <c r="D15" s="304" t="s">
        <v>698</v>
      </c>
      <c r="E15" s="304"/>
      <c r="F15" s="304"/>
      <c r="G15" s="304"/>
      <c r="H15" s="304"/>
      <c r="I15" s="304"/>
      <c r="J15" s="304"/>
      <c r="K15" s="192"/>
    </row>
    <row r="16" spans="2:11" ht="15" customHeight="1">
      <c r="B16" s="195"/>
      <c r="C16" s="196"/>
      <c r="D16" s="304" t="s">
        <v>699</v>
      </c>
      <c r="E16" s="304"/>
      <c r="F16" s="304"/>
      <c r="G16" s="304"/>
      <c r="H16" s="304"/>
      <c r="I16" s="304"/>
      <c r="J16" s="304"/>
      <c r="K16" s="192"/>
    </row>
    <row r="17" spans="2:11" ht="15" customHeight="1">
      <c r="B17" s="195"/>
      <c r="C17" s="196"/>
      <c r="D17" s="304" t="s">
        <v>700</v>
      </c>
      <c r="E17" s="304"/>
      <c r="F17" s="304"/>
      <c r="G17" s="304"/>
      <c r="H17" s="304"/>
      <c r="I17" s="304"/>
      <c r="J17" s="304"/>
      <c r="K17" s="192"/>
    </row>
    <row r="18" spans="2:11" ht="15" customHeight="1">
      <c r="B18" s="195"/>
      <c r="C18" s="196"/>
      <c r="D18" s="196"/>
      <c r="E18" s="198" t="s">
        <v>73</v>
      </c>
      <c r="F18" s="304" t="s">
        <v>701</v>
      </c>
      <c r="G18" s="304"/>
      <c r="H18" s="304"/>
      <c r="I18" s="304"/>
      <c r="J18" s="304"/>
      <c r="K18" s="192"/>
    </row>
    <row r="19" spans="2:11" ht="15" customHeight="1">
      <c r="B19" s="195"/>
      <c r="C19" s="196"/>
      <c r="D19" s="196"/>
      <c r="E19" s="198" t="s">
        <v>702</v>
      </c>
      <c r="F19" s="304" t="s">
        <v>703</v>
      </c>
      <c r="G19" s="304"/>
      <c r="H19" s="304"/>
      <c r="I19" s="304"/>
      <c r="J19" s="304"/>
      <c r="K19" s="192"/>
    </row>
    <row r="20" spans="2:11" ht="15" customHeight="1">
      <c r="B20" s="195"/>
      <c r="C20" s="196"/>
      <c r="D20" s="196"/>
      <c r="E20" s="198" t="s">
        <v>704</v>
      </c>
      <c r="F20" s="304" t="s">
        <v>705</v>
      </c>
      <c r="G20" s="304"/>
      <c r="H20" s="304"/>
      <c r="I20" s="304"/>
      <c r="J20" s="304"/>
      <c r="K20" s="192"/>
    </row>
    <row r="21" spans="2:11" ht="15" customHeight="1">
      <c r="B21" s="195"/>
      <c r="C21" s="196"/>
      <c r="D21" s="196"/>
      <c r="E21" s="198" t="s">
        <v>706</v>
      </c>
      <c r="F21" s="304" t="s">
        <v>707</v>
      </c>
      <c r="G21" s="304"/>
      <c r="H21" s="304"/>
      <c r="I21" s="304"/>
      <c r="J21" s="304"/>
      <c r="K21" s="192"/>
    </row>
    <row r="22" spans="2:11" ht="15" customHeight="1">
      <c r="B22" s="195"/>
      <c r="C22" s="196"/>
      <c r="D22" s="196"/>
      <c r="E22" s="198" t="s">
        <v>708</v>
      </c>
      <c r="F22" s="304" t="s">
        <v>709</v>
      </c>
      <c r="G22" s="304"/>
      <c r="H22" s="304"/>
      <c r="I22" s="304"/>
      <c r="J22" s="304"/>
      <c r="K22" s="192"/>
    </row>
    <row r="23" spans="2:11" ht="15" customHeight="1">
      <c r="B23" s="195"/>
      <c r="C23" s="196"/>
      <c r="D23" s="196"/>
      <c r="E23" s="198" t="s">
        <v>710</v>
      </c>
      <c r="F23" s="304" t="s">
        <v>711</v>
      </c>
      <c r="G23" s="304"/>
      <c r="H23" s="304"/>
      <c r="I23" s="304"/>
      <c r="J23" s="304"/>
      <c r="K23" s="192"/>
    </row>
    <row r="24" spans="2:1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" customHeight="1">
      <c r="B25" s="195"/>
      <c r="C25" s="304" t="s">
        <v>712</v>
      </c>
      <c r="D25" s="304"/>
      <c r="E25" s="304"/>
      <c r="F25" s="304"/>
      <c r="G25" s="304"/>
      <c r="H25" s="304"/>
      <c r="I25" s="304"/>
      <c r="J25" s="304"/>
      <c r="K25" s="192"/>
    </row>
    <row r="26" spans="2:11" ht="15" customHeight="1">
      <c r="B26" s="195"/>
      <c r="C26" s="304" t="s">
        <v>713</v>
      </c>
      <c r="D26" s="304"/>
      <c r="E26" s="304"/>
      <c r="F26" s="304"/>
      <c r="G26" s="304"/>
      <c r="H26" s="304"/>
      <c r="I26" s="304"/>
      <c r="J26" s="304"/>
      <c r="K26" s="192"/>
    </row>
    <row r="27" spans="2:11" ht="15" customHeight="1">
      <c r="B27" s="195"/>
      <c r="C27" s="194"/>
      <c r="D27" s="304" t="s">
        <v>714</v>
      </c>
      <c r="E27" s="304"/>
      <c r="F27" s="304"/>
      <c r="G27" s="304"/>
      <c r="H27" s="304"/>
      <c r="I27" s="304"/>
      <c r="J27" s="304"/>
      <c r="K27" s="192"/>
    </row>
    <row r="28" spans="2:11" ht="15" customHeight="1">
      <c r="B28" s="195"/>
      <c r="C28" s="196"/>
      <c r="D28" s="304" t="s">
        <v>715</v>
      </c>
      <c r="E28" s="304"/>
      <c r="F28" s="304"/>
      <c r="G28" s="304"/>
      <c r="H28" s="304"/>
      <c r="I28" s="304"/>
      <c r="J28" s="304"/>
      <c r="K28" s="192"/>
    </row>
    <row r="29" spans="2:1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" customHeight="1">
      <c r="B30" s="195"/>
      <c r="C30" s="196"/>
      <c r="D30" s="304" t="s">
        <v>716</v>
      </c>
      <c r="E30" s="304"/>
      <c r="F30" s="304"/>
      <c r="G30" s="304"/>
      <c r="H30" s="304"/>
      <c r="I30" s="304"/>
      <c r="J30" s="304"/>
      <c r="K30" s="192"/>
    </row>
    <row r="31" spans="2:11" ht="15" customHeight="1">
      <c r="B31" s="195"/>
      <c r="C31" s="196"/>
      <c r="D31" s="304" t="s">
        <v>717</v>
      </c>
      <c r="E31" s="304"/>
      <c r="F31" s="304"/>
      <c r="G31" s="304"/>
      <c r="H31" s="304"/>
      <c r="I31" s="304"/>
      <c r="J31" s="304"/>
      <c r="K31" s="192"/>
    </row>
    <row r="32" spans="2:1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" customHeight="1">
      <c r="B33" s="195"/>
      <c r="C33" s="196"/>
      <c r="D33" s="304" t="s">
        <v>718</v>
      </c>
      <c r="E33" s="304"/>
      <c r="F33" s="304"/>
      <c r="G33" s="304"/>
      <c r="H33" s="304"/>
      <c r="I33" s="304"/>
      <c r="J33" s="304"/>
      <c r="K33" s="192"/>
    </row>
    <row r="34" spans="2:11" ht="15" customHeight="1">
      <c r="B34" s="195"/>
      <c r="C34" s="196"/>
      <c r="D34" s="304" t="s">
        <v>719</v>
      </c>
      <c r="E34" s="304"/>
      <c r="F34" s="304"/>
      <c r="G34" s="304"/>
      <c r="H34" s="304"/>
      <c r="I34" s="304"/>
      <c r="J34" s="304"/>
      <c r="K34" s="192"/>
    </row>
    <row r="35" spans="2:11" ht="15" customHeight="1">
      <c r="B35" s="195"/>
      <c r="C35" s="196"/>
      <c r="D35" s="304" t="s">
        <v>720</v>
      </c>
      <c r="E35" s="304"/>
      <c r="F35" s="304"/>
      <c r="G35" s="304"/>
      <c r="H35" s="304"/>
      <c r="I35" s="304"/>
      <c r="J35" s="304"/>
      <c r="K35" s="192"/>
    </row>
    <row r="36" spans="2:11" ht="15" customHeight="1">
      <c r="B36" s="195"/>
      <c r="C36" s="196"/>
      <c r="D36" s="194"/>
      <c r="E36" s="197" t="s">
        <v>112</v>
      </c>
      <c r="F36" s="194"/>
      <c r="G36" s="304" t="s">
        <v>721</v>
      </c>
      <c r="H36" s="304"/>
      <c r="I36" s="304"/>
      <c r="J36" s="304"/>
      <c r="K36" s="192"/>
    </row>
    <row r="37" spans="2:11" ht="30.75" customHeight="1">
      <c r="B37" s="195"/>
      <c r="C37" s="196"/>
      <c r="D37" s="194"/>
      <c r="E37" s="197" t="s">
        <v>722</v>
      </c>
      <c r="F37" s="194"/>
      <c r="G37" s="304" t="s">
        <v>723</v>
      </c>
      <c r="H37" s="304"/>
      <c r="I37" s="304"/>
      <c r="J37" s="304"/>
      <c r="K37" s="192"/>
    </row>
    <row r="38" spans="2:11" ht="15" customHeight="1">
      <c r="B38" s="195"/>
      <c r="C38" s="196"/>
      <c r="D38" s="194"/>
      <c r="E38" s="197" t="s">
        <v>50</v>
      </c>
      <c r="F38" s="194"/>
      <c r="G38" s="304" t="s">
        <v>724</v>
      </c>
      <c r="H38" s="304"/>
      <c r="I38" s="304"/>
      <c r="J38" s="304"/>
      <c r="K38" s="192"/>
    </row>
    <row r="39" spans="2:11" ht="15" customHeight="1">
      <c r="B39" s="195"/>
      <c r="C39" s="196"/>
      <c r="D39" s="194"/>
      <c r="E39" s="197" t="s">
        <v>51</v>
      </c>
      <c r="F39" s="194"/>
      <c r="G39" s="304" t="s">
        <v>725</v>
      </c>
      <c r="H39" s="304"/>
      <c r="I39" s="304"/>
      <c r="J39" s="304"/>
      <c r="K39" s="192"/>
    </row>
    <row r="40" spans="2:11" ht="15" customHeight="1">
      <c r="B40" s="195"/>
      <c r="C40" s="196"/>
      <c r="D40" s="194"/>
      <c r="E40" s="197" t="s">
        <v>113</v>
      </c>
      <c r="F40" s="194"/>
      <c r="G40" s="304" t="s">
        <v>726</v>
      </c>
      <c r="H40" s="304"/>
      <c r="I40" s="304"/>
      <c r="J40" s="304"/>
      <c r="K40" s="192"/>
    </row>
    <row r="41" spans="2:11" ht="15" customHeight="1">
      <c r="B41" s="195"/>
      <c r="C41" s="196"/>
      <c r="D41" s="194"/>
      <c r="E41" s="197" t="s">
        <v>114</v>
      </c>
      <c r="F41" s="194"/>
      <c r="G41" s="304" t="s">
        <v>727</v>
      </c>
      <c r="H41" s="304"/>
      <c r="I41" s="304"/>
      <c r="J41" s="304"/>
      <c r="K41" s="192"/>
    </row>
    <row r="42" spans="2:11" ht="15" customHeight="1">
      <c r="B42" s="195"/>
      <c r="C42" s="196"/>
      <c r="D42" s="194"/>
      <c r="E42" s="197" t="s">
        <v>728</v>
      </c>
      <c r="F42" s="194"/>
      <c r="G42" s="304" t="s">
        <v>729</v>
      </c>
      <c r="H42" s="304"/>
      <c r="I42" s="304"/>
      <c r="J42" s="304"/>
      <c r="K42" s="192"/>
    </row>
    <row r="43" spans="2:11" ht="15" customHeight="1">
      <c r="B43" s="195"/>
      <c r="C43" s="196"/>
      <c r="D43" s="194"/>
      <c r="E43" s="197"/>
      <c r="F43" s="194"/>
      <c r="G43" s="304" t="s">
        <v>730</v>
      </c>
      <c r="H43" s="304"/>
      <c r="I43" s="304"/>
      <c r="J43" s="304"/>
      <c r="K43" s="192"/>
    </row>
    <row r="44" spans="2:11" ht="15" customHeight="1">
      <c r="B44" s="195"/>
      <c r="C44" s="196"/>
      <c r="D44" s="194"/>
      <c r="E44" s="197" t="s">
        <v>731</v>
      </c>
      <c r="F44" s="194"/>
      <c r="G44" s="304" t="s">
        <v>732</v>
      </c>
      <c r="H44" s="304"/>
      <c r="I44" s="304"/>
      <c r="J44" s="304"/>
      <c r="K44" s="192"/>
    </row>
    <row r="45" spans="2:11" ht="15" customHeight="1">
      <c r="B45" s="195"/>
      <c r="C45" s="196"/>
      <c r="D45" s="194"/>
      <c r="E45" s="197" t="s">
        <v>116</v>
      </c>
      <c r="F45" s="194"/>
      <c r="G45" s="304" t="s">
        <v>733</v>
      </c>
      <c r="H45" s="304"/>
      <c r="I45" s="304"/>
      <c r="J45" s="304"/>
      <c r="K45" s="192"/>
    </row>
    <row r="46" spans="2:1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" customHeight="1">
      <c r="B47" s="195"/>
      <c r="C47" s="196"/>
      <c r="D47" s="304" t="s">
        <v>734</v>
      </c>
      <c r="E47" s="304"/>
      <c r="F47" s="304"/>
      <c r="G47" s="304"/>
      <c r="H47" s="304"/>
      <c r="I47" s="304"/>
      <c r="J47" s="304"/>
      <c r="K47" s="192"/>
    </row>
    <row r="48" spans="2:11" ht="15" customHeight="1">
      <c r="B48" s="195"/>
      <c r="C48" s="196"/>
      <c r="D48" s="196"/>
      <c r="E48" s="304" t="s">
        <v>735</v>
      </c>
      <c r="F48" s="304"/>
      <c r="G48" s="304"/>
      <c r="H48" s="304"/>
      <c r="I48" s="304"/>
      <c r="J48" s="304"/>
      <c r="K48" s="192"/>
    </row>
    <row r="49" spans="2:11" ht="15" customHeight="1">
      <c r="B49" s="195"/>
      <c r="C49" s="196"/>
      <c r="D49" s="196"/>
      <c r="E49" s="304" t="s">
        <v>736</v>
      </c>
      <c r="F49" s="304"/>
      <c r="G49" s="304"/>
      <c r="H49" s="304"/>
      <c r="I49" s="304"/>
      <c r="J49" s="304"/>
      <c r="K49" s="192"/>
    </row>
    <row r="50" spans="2:11" ht="15" customHeight="1">
      <c r="B50" s="195"/>
      <c r="C50" s="196"/>
      <c r="D50" s="196"/>
      <c r="E50" s="304" t="s">
        <v>737</v>
      </c>
      <c r="F50" s="304"/>
      <c r="G50" s="304"/>
      <c r="H50" s="304"/>
      <c r="I50" s="304"/>
      <c r="J50" s="304"/>
      <c r="K50" s="192"/>
    </row>
    <row r="51" spans="2:11" ht="15" customHeight="1">
      <c r="B51" s="195"/>
      <c r="C51" s="196"/>
      <c r="D51" s="304" t="s">
        <v>738</v>
      </c>
      <c r="E51" s="304"/>
      <c r="F51" s="304"/>
      <c r="G51" s="304"/>
      <c r="H51" s="304"/>
      <c r="I51" s="304"/>
      <c r="J51" s="304"/>
      <c r="K51" s="192"/>
    </row>
    <row r="52" spans="2:11" ht="25.5" customHeight="1">
      <c r="B52" s="191"/>
      <c r="C52" s="306" t="s">
        <v>739</v>
      </c>
      <c r="D52" s="306"/>
      <c r="E52" s="306"/>
      <c r="F52" s="306"/>
      <c r="G52" s="306"/>
      <c r="H52" s="306"/>
      <c r="I52" s="306"/>
      <c r="J52" s="306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" customHeight="1">
      <c r="B54" s="191"/>
      <c r="C54" s="304" t="s">
        <v>740</v>
      </c>
      <c r="D54" s="304"/>
      <c r="E54" s="304"/>
      <c r="F54" s="304"/>
      <c r="G54" s="304"/>
      <c r="H54" s="304"/>
      <c r="I54" s="304"/>
      <c r="J54" s="304"/>
      <c r="K54" s="192"/>
    </row>
    <row r="55" spans="2:11" ht="15" customHeight="1">
      <c r="B55" s="191"/>
      <c r="C55" s="304" t="s">
        <v>741</v>
      </c>
      <c r="D55" s="304"/>
      <c r="E55" s="304"/>
      <c r="F55" s="304"/>
      <c r="G55" s="304"/>
      <c r="H55" s="304"/>
      <c r="I55" s="304"/>
      <c r="J55" s="304"/>
      <c r="K55" s="192"/>
    </row>
    <row r="56" spans="2:1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" customHeight="1">
      <c r="B57" s="191"/>
      <c r="C57" s="304" t="s">
        <v>742</v>
      </c>
      <c r="D57" s="304"/>
      <c r="E57" s="304"/>
      <c r="F57" s="304"/>
      <c r="G57" s="304"/>
      <c r="H57" s="304"/>
      <c r="I57" s="304"/>
      <c r="J57" s="304"/>
      <c r="K57" s="192"/>
    </row>
    <row r="58" spans="2:11" ht="15" customHeight="1">
      <c r="B58" s="191"/>
      <c r="C58" s="196"/>
      <c r="D58" s="304" t="s">
        <v>743</v>
      </c>
      <c r="E58" s="304"/>
      <c r="F58" s="304"/>
      <c r="G58" s="304"/>
      <c r="H58" s="304"/>
      <c r="I58" s="304"/>
      <c r="J58" s="304"/>
      <c r="K58" s="192"/>
    </row>
    <row r="59" spans="2:11" ht="15" customHeight="1">
      <c r="B59" s="191"/>
      <c r="C59" s="196"/>
      <c r="D59" s="304" t="s">
        <v>744</v>
      </c>
      <c r="E59" s="304"/>
      <c r="F59" s="304"/>
      <c r="G59" s="304"/>
      <c r="H59" s="304"/>
      <c r="I59" s="304"/>
      <c r="J59" s="304"/>
      <c r="K59" s="192"/>
    </row>
    <row r="60" spans="2:11" ht="15" customHeight="1">
      <c r="B60" s="191"/>
      <c r="C60" s="196"/>
      <c r="D60" s="304" t="s">
        <v>745</v>
      </c>
      <c r="E60" s="304"/>
      <c r="F60" s="304"/>
      <c r="G60" s="304"/>
      <c r="H60" s="304"/>
      <c r="I60" s="304"/>
      <c r="J60" s="304"/>
      <c r="K60" s="192"/>
    </row>
    <row r="61" spans="2:11" ht="15" customHeight="1">
      <c r="B61" s="191"/>
      <c r="C61" s="196"/>
      <c r="D61" s="304" t="s">
        <v>746</v>
      </c>
      <c r="E61" s="304"/>
      <c r="F61" s="304"/>
      <c r="G61" s="304"/>
      <c r="H61" s="304"/>
      <c r="I61" s="304"/>
      <c r="J61" s="304"/>
      <c r="K61" s="192"/>
    </row>
    <row r="62" spans="2:11" ht="15" customHeight="1">
      <c r="B62" s="191"/>
      <c r="C62" s="196"/>
      <c r="D62" s="308" t="s">
        <v>747</v>
      </c>
      <c r="E62" s="308"/>
      <c r="F62" s="308"/>
      <c r="G62" s="308"/>
      <c r="H62" s="308"/>
      <c r="I62" s="308"/>
      <c r="J62" s="308"/>
      <c r="K62" s="192"/>
    </row>
    <row r="63" spans="2:11" ht="15" customHeight="1">
      <c r="B63" s="191"/>
      <c r="C63" s="196"/>
      <c r="D63" s="304" t="s">
        <v>748</v>
      </c>
      <c r="E63" s="304"/>
      <c r="F63" s="304"/>
      <c r="G63" s="304"/>
      <c r="H63" s="304"/>
      <c r="I63" s="304"/>
      <c r="J63" s="304"/>
      <c r="K63" s="192"/>
    </row>
    <row r="64" spans="2:1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" customHeight="1">
      <c r="B65" s="191"/>
      <c r="C65" s="196"/>
      <c r="D65" s="304" t="s">
        <v>749</v>
      </c>
      <c r="E65" s="304"/>
      <c r="F65" s="304"/>
      <c r="G65" s="304"/>
      <c r="H65" s="304"/>
      <c r="I65" s="304"/>
      <c r="J65" s="304"/>
      <c r="K65" s="192"/>
    </row>
    <row r="66" spans="2:11" ht="15" customHeight="1">
      <c r="B66" s="191"/>
      <c r="C66" s="196"/>
      <c r="D66" s="308" t="s">
        <v>750</v>
      </c>
      <c r="E66" s="308"/>
      <c r="F66" s="308"/>
      <c r="G66" s="308"/>
      <c r="H66" s="308"/>
      <c r="I66" s="308"/>
      <c r="J66" s="308"/>
      <c r="K66" s="192"/>
    </row>
    <row r="67" spans="2:11" ht="15" customHeight="1">
      <c r="B67" s="191"/>
      <c r="C67" s="196"/>
      <c r="D67" s="304" t="s">
        <v>751</v>
      </c>
      <c r="E67" s="304"/>
      <c r="F67" s="304"/>
      <c r="G67" s="304"/>
      <c r="H67" s="304"/>
      <c r="I67" s="304"/>
      <c r="J67" s="304"/>
      <c r="K67" s="192"/>
    </row>
    <row r="68" spans="2:11" ht="15" customHeight="1">
      <c r="B68" s="191"/>
      <c r="C68" s="196"/>
      <c r="D68" s="304" t="s">
        <v>752</v>
      </c>
      <c r="E68" s="304"/>
      <c r="F68" s="304"/>
      <c r="G68" s="304"/>
      <c r="H68" s="304"/>
      <c r="I68" s="304"/>
      <c r="J68" s="304"/>
      <c r="K68" s="192"/>
    </row>
    <row r="69" spans="2:11" ht="15" customHeight="1">
      <c r="B69" s="191"/>
      <c r="C69" s="196"/>
      <c r="D69" s="304" t="s">
        <v>753</v>
      </c>
      <c r="E69" s="304"/>
      <c r="F69" s="304"/>
      <c r="G69" s="304"/>
      <c r="H69" s="304"/>
      <c r="I69" s="304"/>
      <c r="J69" s="304"/>
      <c r="K69" s="192"/>
    </row>
    <row r="70" spans="2:11" ht="15" customHeight="1">
      <c r="B70" s="191"/>
      <c r="C70" s="196"/>
      <c r="D70" s="304" t="s">
        <v>754</v>
      </c>
      <c r="E70" s="304"/>
      <c r="F70" s="304"/>
      <c r="G70" s="304"/>
      <c r="H70" s="304"/>
      <c r="I70" s="304"/>
      <c r="J70" s="304"/>
      <c r="K70" s="192"/>
    </row>
    <row r="71" spans="2:1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07" t="s">
        <v>755</v>
      </c>
      <c r="D75" s="307"/>
      <c r="E75" s="307"/>
      <c r="F75" s="307"/>
      <c r="G75" s="307"/>
      <c r="H75" s="307"/>
      <c r="I75" s="307"/>
      <c r="J75" s="307"/>
      <c r="K75" s="209"/>
    </row>
    <row r="76" spans="2:11" ht="17.25" customHeight="1">
      <c r="B76" s="208"/>
      <c r="C76" s="210" t="s">
        <v>756</v>
      </c>
      <c r="D76" s="210"/>
      <c r="E76" s="210"/>
      <c r="F76" s="210" t="s">
        <v>757</v>
      </c>
      <c r="G76" s="211"/>
      <c r="H76" s="210" t="s">
        <v>51</v>
      </c>
      <c r="I76" s="210" t="s">
        <v>54</v>
      </c>
      <c r="J76" s="210" t="s">
        <v>758</v>
      </c>
      <c r="K76" s="209"/>
    </row>
    <row r="77" spans="2:11" ht="17.25" customHeight="1">
      <c r="B77" s="208"/>
      <c r="C77" s="212" t="s">
        <v>759</v>
      </c>
      <c r="D77" s="212"/>
      <c r="E77" s="212"/>
      <c r="F77" s="213" t="s">
        <v>760</v>
      </c>
      <c r="G77" s="214"/>
      <c r="H77" s="212"/>
      <c r="I77" s="212"/>
      <c r="J77" s="212" t="s">
        <v>761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" customHeight="1">
      <c r="B79" s="208"/>
      <c r="C79" s="197" t="s">
        <v>50</v>
      </c>
      <c r="D79" s="217"/>
      <c r="E79" s="217"/>
      <c r="F79" s="218" t="s">
        <v>762</v>
      </c>
      <c r="G79" s="219"/>
      <c r="H79" s="197" t="s">
        <v>763</v>
      </c>
      <c r="I79" s="197" t="s">
        <v>764</v>
      </c>
      <c r="J79" s="197">
        <v>20</v>
      </c>
      <c r="K79" s="209"/>
    </row>
    <row r="80" spans="2:11" ht="15" customHeight="1">
      <c r="B80" s="208"/>
      <c r="C80" s="197" t="s">
        <v>765</v>
      </c>
      <c r="D80" s="197"/>
      <c r="E80" s="197"/>
      <c r="F80" s="218" t="s">
        <v>762</v>
      </c>
      <c r="G80" s="219"/>
      <c r="H80" s="197" t="s">
        <v>766</v>
      </c>
      <c r="I80" s="197" t="s">
        <v>764</v>
      </c>
      <c r="J80" s="197">
        <v>120</v>
      </c>
      <c r="K80" s="209"/>
    </row>
    <row r="81" spans="2:11" ht="15" customHeight="1">
      <c r="B81" s="220"/>
      <c r="C81" s="197" t="s">
        <v>767</v>
      </c>
      <c r="D81" s="197"/>
      <c r="E81" s="197"/>
      <c r="F81" s="218" t="s">
        <v>768</v>
      </c>
      <c r="G81" s="219"/>
      <c r="H81" s="197" t="s">
        <v>769</v>
      </c>
      <c r="I81" s="197" t="s">
        <v>764</v>
      </c>
      <c r="J81" s="197">
        <v>50</v>
      </c>
      <c r="K81" s="209"/>
    </row>
    <row r="82" spans="2:11" ht="15" customHeight="1">
      <c r="B82" s="220"/>
      <c r="C82" s="197" t="s">
        <v>770</v>
      </c>
      <c r="D82" s="197"/>
      <c r="E82" s="197"/>
      <c r="F82" s="218" t="s">
        <v>762</v>
      </c>
      <c r="G82" s="219"/>
      <c r="H82" s="197" t="s">
        <v>771</v>
      </c>
      <c r="I82" s="197" t="s">
        <v>772</v>
      </c>
      <c r="J82" s="197"/>
      <c r="K82" s="209"/>
    </row>
    <row r="83" spans="2:11" ht="15" customHeight="1">
      <c r="B83" s="220"/>
      <c r="C83" s="197" t="s">
        <v>773</v>
      </c>
      <c r="D83" s="197"/>
      <c r="E83" s="197"/>
      <c r="F83" s="218" t="s">
        <v>768</v>
      </c>
      <c r="G83" s="197"/>
      <c r="H83" s="197" t="s">
        <v>774</v>
      </c>
      <c r="I83" s="197" t="s">
        <v>764</v>
      </c>
      <c r="J83" s="197">
        <v>15</v>
      </c>
      <c r="K83" s="209"/>
    </row>
    <row r="84" spans="2:11" ht="15" customHeight="1">
      <c r="B84" s="220"/>
      <c r="C84" s="197" t="s">
        <v>775</v>
      </c>
      <c r="D84" s="197"/>
      <c r="E84" s="197"/>
      <c r="F84" s="218" t="s">
        <v>768</v>
      </c>
      <c r="G84" s="197"/>
      <c r="H84" s="197" t="s">
        <v>776</v>
      </c>
      <c r="I84" s="197" t="s">
        <v>764</v>
      </c>
      <c r="J84" s="197">
        <v>15</v>
      </c>
      <c r="K84" s="209"/>
    </row>
    <row r="85" spans="2:11" ht="15" customHeight="1">
      <c r="B85" s="220"/>
      <c r="C85" s="197" t="s">
        <v>777</v>
      </c>
      <c r="D85" s="197"/>
      <c r="E85" s="197"/>
      <c r="F85" s="218" t="s">
        <v>768</v>
      </c>
      <c r="G85" s="197"/>
      <c r="H85" s="197" t="s">
        <v>778</v>
      </c>
      <c r="I85" s="197" t="s">
        <v>764</v>
      </c>
      <c r="J85" s="197">
        <v>20</v>
      </c>
      <c r="K85" s="209"/>
    </row>
    <row r="86" spans="2:11" ht="15" customHeight="1">
      <c r="B86" s="220"/>
      <c r="C86" s="197" t="s">
        <v>779</v>
      </c>
      <c r="D86" s="197"/>
      <c r="E86" s="197"/>
      <c r="F86" s="218" t="s">
        <v>768</v>
      </c>
      <c r="G86" s="197"/>
      <c r="H86" s="197" t="s">
        <v>780</v>
      </c>
      <c r="I86" s="197" t="s">
        <v>764</v>
      </c>
      <c r="J86" s="197">
        <v>20</v>
      </c>
      <c r="K86" s="209"/>
    </row>
    <row r="87" spans="2:11" ht="15" customHeight="1">
      <c r="B87" s="220"/>
      <c r="C87" s="197" t="s">
        <v>781</v>
      </c>
      <c r="D87" s="197"/>
      <c r="E87" s="197"/>
      <c r="F87" s="218" t="s">
        <v>768</v>
      </c>
      <c r="G87" s="219"/>
      <c r="H87" s="197" t="s">
        <v>782</v>
      </c>
      <c r="I87" s="197" t="s">
        <v>764</v>
      </c>
      <c r="J87" s="197">
        <v>50</v>
      </c>
      <c r="K87" s="209"/>
    </row>
    <row r="88" spans="2:11" ht="15" customHeight="1">
      <c r="B88" s="220"/>
      <c r="C88" s="197" t="s">
        <v>783</v>
      </c>
      <c r="D88" s="197"/>
      <c r="E88" s="197"/>
      <c r="F88" s="218" t="s">
        <v>768</v>
      </c>
      <c r="G88" s="219"/>
      <c r="H88" s="197" t="s">
        <v>784</v>
      </c>
      <c r="I88" s="197" t="s">
        <v>764</v>
      </c>
      <c r="J88" s="197">
        <v>20</v>
      </c>
      <c r="K88" s="209"/>
    </row>
    <row r="89" spans="2:11" ht="15" customHeight="1">
      <c r="B89" s="220"/>
      <c r="C89" s="197" t="s">
        <v>785</v>
      </c>
      <c r="D89" s="197"/>
      <c r="E89" s="197"/>
      <c r="F89" s="218" t="s">
        <v>768</v>
      </c>
      <c r="G89" s="219"/>
      <c r="H89" s="197" t="s">
        <v>786</v>
      </c>
      <c r="I89" s="197" t="s">
        <v>764</v>
      </c>
      <c r="J89" s="197">
        <v>20</v>
      </c>
      <c r="K89" s="209"/>
    </row>
    <row r="90" spans="2:11" ht="15" customHeight="1">
      <c r="B90" s="220"/>
      <c r="C90" s="197" t="s">
        <v>787</v>
      </c>
      <c r="D90" s="197"/>
      <c r="E90" s="197"/>
      <c r="F90" s="218" t="s">
        <v>768</v>
      </c>
      <c r="G90" s="219"/>
      <c r="H90" s="197" t="s">
        <v>788</v>
      </c>
      <c r="I90" s="197" t="s">
        <v>764</v>
      </c>
      <c r="J90" s="197">
        <v>50</v>
      </c>
      <c r="K90" s="209"/>
    </row>
    <row r="91" spans="2:11" ht="15" customHeight="1">
      <c r="B91" s="220"/>
      <c r="C91" s="197" t="s">
        <v>789</v>
      </c>
      <c r="D91" s="197"/>
      <c r="E91" s="197"/>
      <c r="F91" s="218" t="s">
        <v>768</v>
      </c>
      <c r="G91" s="219"/>
      <c r="H91" s="197" t="s">
        <v>789</v>
      </c>
      <c r="I91" s="197" t="s">
        <v>764</v>
      </c>
      <c r="J91" s="197">
        <v>50</v>
      </c>
      <c r="K91" s="209"/>
    </row>
    <row r="92" spans="2:11" ht="15" customHeight="1">
      <c r="B92" s="220"/>
      <c r="C92" s="197" t="s">
        <v>790</v>
      </c>
      <c r="D92" s="197"/>
      <c r="E92" s="197"/>
      <c r="F92" s="218" t="s">
        <v>768</v>
      </c>
      <c r="G92" s="219"/>
      <c r="H92" s="197" t="s">
        <v>791</v>
      </c>
      <c r="I92" s="197" t="s">
        <v>764</v>
      </c>
      <c r="J92" s="197">
        <v>255</v>
      </c>
      <c r="K92" s="209"/>
    </row>
    <row r="93" spans="2:11" ht="15" customHeight="1">
      <c r="B93" s="220"/>
      <c r="C93" s="197" t="s">
        <v>792</v>
      </c>
      <c r="D93" s="197"/>
      <c r="E93" s="197"/>
      <c r="F93" s="218" t="s">
        <v>762</v>
      </c>
      <c r="G93" s="219"/>
      <c r="H93" s="197" t="s">
        <v>793</v>
      </c>
      <c r="I93" s="197" t="s">
        <v>794</v>
      </c>
      <c r="J93" s="197"/>
      <c r="K93" s="209"/>
    </row>
    <row r="94" spans="2:11" ht="15" customHeight="1">
      <c r="B94" s="220"/>
      <c r="C94" s="197" t="s">
        <v>795</v>
      </c>
      <c r="D94" s="197"/>
      <c r="E94" s="197"/>
      <c r="F94" s="218" t="s">
        <v>762</v>
      </c>
      <c r="G94" s="219"/>
      <c r="H94" s="197" t="s">
        <v>796</v>
      </c>
      <c r="I94" s="197" t="s">
        <v>797</v>
      </c>
      <c r="J94" s="197"/>
      <c r="K94" s="209"/>
    </row>
    <row r="95" spans="2:11" ht="15" customHeight="1">
      <c r="B95" s="220"/>
      <c r="C95" s="197" t="s">
        <v>798</v>
      </c>
      <c r="D95" s="197"/>
      <c r="E95" s="197"/>
      <c r="F95" s="218" t="s">
        <v>762</v>
      </c>
      <c r="G95" s="219"/>
      <c r="H95" s="197" t="s">
        <v>798</v>
      </c>
      <c r="I95" s="197" t="s">
        <v>797</v>
      </c>
      <c r="J95" s="197"/>
      <c r="K95" s="209"/>
    </row>
    <row r="96" spans="2:11" ht="15" customHeight="1">
      <c r="B96" s="220"/>
      <c r="C96" s="197" t="s">
        <v>35</v>
      </c>
      <c r="D96" s="197"/>
      <c r="E96" s="197"/>
      <c r="F96" s="218" t="s">
        <v>762</v>
      </c>
      <c r="G96" s="219"/>
      <c r="H96" s="197" t="s">
        <v>799</v>
      </c>
      <c r="I96" s="197" t="s">
        <v>797</v>
      </c>
      <c r="J96" s="197"/>
      <c r="K96" s="209"/>
    </row>
    <row r="97" spans="2:11" ht="15" customHeight="1">
      <c r="B97" s="220"/>
      <c r="C97" s="197" t="s">
        <v>45</v>
      </c>
      <c r="D97" s="197"/>
      <c r="E97" s="197"/>
      <c r="F97" s="218" t="s">
        <v>762</v>
      </c>
      <c r="G97" s="219"/>
      <c r="H97" s="197" t="s">
        <v>800</v>
      </c>
      <c r="I97" s="197" t="s">
        <v>797</v>
      </c>
      <c r="J97" s="197"/>
      <c r="K97" s="209"/>
    </row>
    <row r="98" spans="2:1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07" t="s">
        <v>801</v>
      </c>
      <c r="D102" s="307"/>
      <c r="E102" s="307"/>
      <c r="F102" s="307"/>
      <c r="G102" s="307"/>
      <c r="H102" s="307"/>
      <c r="I102" s="307"/>
      <c r="J102" s="307"/>
      <c r="K102" s="209"/>
    </row>
    <row r="103" spans="2:11" ht="17.25" customHeight="1">
      <c r="B103" s="208"/>
      <c r="C103" s="210" t="s">
        <v>756</v>
      </c>
      <c r="D103" s="210"/>
      <c r="E103" s="210"/>
      <c r="F103" s="210" t="s">
        <v>757</v>
      </c>
      <c r="G103" s="211"/>
      <c r="H103" s="210" t="s">
        <v>51</v>
      </c>
      <c r="I103" s="210" t="s">
        <v>54</v>
      </c>
      <c r="J103" s="210" t="s">
        <v>758</v>
      </c>
      <c r="K103" s="209"/>
    </row>
    <row r="104" spans="2:11" ht="17.25" customHeight="1">
      <c r="B104" s="208"/>
      <c r="C104" s="212" t="s">
        <v>759</v>
      </c>
      <c r="D104" s="212"/>
      <c r="E104" s="212"/>
      <c r="F104" s="213" t="s">
        <v>760</v>
      </c>
      <c r="G104" s="214"/>
      <c r="H104" s="212"/>
      <c r="I104" s="212"/>
      <c r="J104" s="212" t="s">
        <v>761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" customHeight="1">
      <c r="B106" s="208"/>
      <c r="C106" s="197" t="s">
        <v>50</v>
      </c>
      <c r="D106" s="217"/>
      <c r="E106" s="217"/>
      <c r="F106" s="218" t="s">
        <v>762</v>
      </c>
      <c r="G106" s="197"/>
      <c r="H106" s="197" t="s">
        <v>802</v>
      </c>
      <c r="I106" s="197" t="s">
        <v>764</v>
      </c>
      <c r="J106" s="197">
        <v>20</v>
      </c>
      <c r="K106" s="209"/>
    </row>
    <row r="107" spans="2:11" ht="15" customHeight="1">
      <c r="B107" s="208"/>
      <c r="C107" s="197" t="s">
        <v>765</v>
      </c>
      <c r="D107" s="197"/>
      <c r="E107" s="197"/>
      <c r="F107" s="218" t="s">
        <v>762</v>
      </c>
      <c r="G107" s="197"/>
      <c r="H107" s="197" t="s">
        <v>802</v>
      </c>
      <c r="I107" s="197" t="s">
        <v>764</v>
      </c>
      <c r="J107" s="197">
        <v>120</v>
      </c>
      <c r="K107" s="209"/>
    </row>
    <row r="108" spans="2:11" ht="15" customHeight="1">
      <c r="B108" s="220"/>
      <c r="C108" s="197" t="s">
        <v>767</v>
      </c>
      <c r="D108" s="197"/>
      <c r="E108" s="197"/>
      <c r="F108" s="218" t="s">
        <v>768</v>
      </c>
      <c r="G108" s="197"/>
      <c r="H108" s="197" t="s">
        <v>802</v>
      </c>
      <c r="I108" s="197" t="s">
        <v>764</v>
      </c>
      <c r="J108" s="197">
        <v>50</v>
      </c>
      <c r="K108" s="209"/>
    </row>
    <row r="109" spans="2:11" ht="15" customHeight="1">
      <c r="B109" s="220"/>
      <c r="C109" s="197" t="s">
        <v>770</v>
      </c>
      <c r="D109" s="197"/>
      <c r="E109" s="197"/>
      <c r="F109" s="218" t="s">
        <v>762</v>
      </c>
      <c r="G109" s="197"/>
      <c r="H109" s="197" t="s">
        <v>802</v>
      </c>
      <c r="I109" s="197" t="s">
        <v>772</v>
      </c>
      <c r="J109" s="197"/>
      <c r="K109" s="209"/>
    </row>
    <row r="110" spans="2:11" ht="15" customHeight="1">
      <c r="B110" s="220"/>
      <c r="C110" s="197" t="s">
        <v>781</v>
      </c>
      <c r="D110" s="197"/>
      <c r="E110" s="197"/>
      <c r="F110" s="218" t="s">
        <v>768</v>
      </c>
      <c r="G110" s="197"/>
      <c r="H110" s="197" t="s">
        <v>802</v>
      </c>
      <c r="I110" s="197" t="s">
        <v>764</v>
      </c>
      <c r="J110" s="197">
        <v>50</v>
      </c>
      <c r="K110" s="209"/>
    </row>
    <row r="111" spans="2:11" ht="15" customHeight="1">
      <c r="B111" s="220"/>
      <c r="C111" s="197" t="s">
        <v>789</v>
      </c>
      <c r="D111" s="197"/>
      <c r="E111" s="197"/>
      <c r="F111" s="218" t="s">
        <v>768</v>
      </c>
      <c r="G111" s="197"/>
      <c r="H111" s="197" t="s">
        <v>802</v>
      </c>
      <c r="I111" s="197" t="s">
        <v>764</v>
      </c>
      <c r="J111" s="197">
        <v>50</v>
      </c>
      <c r="K111" s="209"/>
    </row>
    <row r="112" spans="2:11" ht="15" customHeight="1">
      <c r="B112" s="220"/>
      <c r="C112" s="197" t="s">
        <v>787</v>
      </c>
      <c r="D112" s="197"/>
      <c r="E112" s="197"/>
      <c r="F112" s="218" t="s">
        <v>768</v>
      </c>
      <c r="G112" s="197"/>
      <c r="H112" s="197" t="s">
        <v>802</v>
      </c>
      <c r="I112" s="197" t="s">
        <v>764</v>
      </c>
      <c r="J112" s="197">
        <v>50</v>
      </c>
      <c r="K112" s="209"/>
    </row>
    <row r="113" spans="2:11" ht="15" customHeight="1">
      <c r="B113" s="220"/>
      <c r="C113" s="197" t="s">
        <v>50</v>
      </c>
      <c r="D113" s="197"/>
      <c r="E113" s="197"/>
      <c r="F113" s="218" t="s">
        <v>762</v>
      </c>
      <c r="G113" s="197"/>
      <c r="H113" s="197" t="s">
        <v>803</v>
      </c>
      <c r="I113" s="197" t="s">
        <v>764</v>
      </c>
      <c r="J113" s="197">
        <v>20</v>
      </c>
      <c r="K113" s="209"/>
    </row>
    <row r="114" spans="2:11" ht="15" customHeight="1">
      <c r="B114" s="220"/>
      <c r="C114" s="197" t="s">
        <v>804</v>
      </c>
      <c r="D114" s="197"/>
      <c r="E114" s="197"/>
      <c r="F114" s="218" t="s">
        <v>762</v>
      </c>
      <c r="G114" s="197"/>
      <c r="H114" s="197" t="s">
        <v>805</v>
      </c>
      <c r="I114" s="197" t="s">
        <v>764</v>
      </c>
      <c r="J114" s="197">
        <v>120</v>
      </c>
      <c r="K114" s="209"/>
    </row>
    <row r="115" spans="2:11" ht="15" customHeight="1">
      <c r="B115" s="220"/>
      <c r="C115" s="197" t="s">
        <v>35</v>
      </c>
      <c r="D115" s="197"/>
      <c r="E115" s="197"/>
      <c r="F115" s="218" t="s">
        <v>762</v>
      </c>
      <c r="G115" s="197"/>
      <c r="H115" s="197" t="s">
        <v>806</v>
      </c>
      <c r="I115" s="197" t="s">
        <v>797</v>
      </c>
      <c r="J115" s="197"/>
      <c r="K115" s="209"/>
    </row>
    <row r="116" spans="2:11" ht="15" customHeight="1">
      <c r="B116" s="220"/>
      <c r="C116" s="197" t="s">
        <v>45</v>
      </c>
      <c r="D116" s="197"/>
      <c r="E116" s="197"/>
      <c r="F116" s="218" t="s">
        <v>762</v>
      </c>
      <c r="G116" s="197"/>
      <c r="H116" s="197" t="s">
        <v>807</v>
      </c>
      <c r="I116" s="197" t="s">
        <v>797</v>
      </c>
      <c r="J116" s="197"/>
      <c r="K116" s="209"/>
    </row>
    <row r="117" spans="2:11" ht="15" customHeight="1">
      <c r="B117" s="220"/>
      <c r="C117" s="197" t="s">
        <v>54</v>
      </c>
      <c r="D117" s="197"/>
      <c r="E117" s="197"/>
      <c r="F117" s="218" t="s">
        <v>762</v>
      </c>
      <c r="G117" s="197"/>
      <c r="H117" s="197" t="s">
        <v>808</v>
      </c>
      <c r="I117" s="197" t="s">
        <v>809</v>
      </c>
      <c r="J117" s="197"/>
      <c r="K117" s="209"/>
    </row>
    <row r="118" spans="2:1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7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ht="45" customHeight="1">
      <c r="B122" s="234"/>
      <c r="C122" s="305" t="s">
        <v>810</v>
      </c>
      <c r="D122" s="305"/>
      <c r="E122" s="305"/>
      <c r="F122" s="305"/>
      <c r="G122" s="305"/>
      <c r="H122" s="305"/>
      <c r="I122" s="305"/>
      <c r="J122" s="305"/>
      <c r="K122" s="235"/>
    </row>
    <row r="123" spans="2:11" ht="17.25" customHeight="1">
      <c r="B123" s="236"/>
      <c r="C123" s="210" t="s">
        <v>756</v>
      </c>
      <c r="D123" s="210"/>
      <c r="E123" s="210"/>
      <c r="F123" s="210" t="s">
        <v>757</v>
      </c>
      <c r="G123" s="211"/>
      <c r="H123" s="210" t="s">
        <v>51</v>
      </c>
      <c r="I123" s="210" t="s">
        <v>54</v>
      </c>
      <c r="J123" s="210" t="s">
        <v>758</v>
      </c>
      <c r="K123" s="237"/>
    </row>
    <row r="124" spans="2:11" ht="17.25" customHeight="1">
      <c r="B124" s="236"/>
      <c r="C124" s="212" t="s">
        <v>759</v>
      </c>
      <c r="D124" s="212"/>
      <c r="E124" s="212"/>
      <c r="F124" s="213" t="s">
        <v>760</v>
      </c>
      <c r="G124" s="214"/>
      <c r="H124" s="212"/>
      <c r="I124" s="212"/>
      <c r="J124" s="212" t="s">
        <v>761</v>
      </c>
      <c r="K124" s="237"/>
    </row>
    <row r="125" spans="2:1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ht="15" customHeight="1">
      <c r="B126" s="238"/>
      <c r="C126" s="197" t="s">
        <v>765</v>
      </c>
      <c r="D126" s="217"/>
      <c r="E126" s="217"/>
      <c r="F126" s="218" t="s">
        <v>762</v>
      </c>
      <c r="G126" s="197"/>
      <c r="H126" s="197" t="s">
        <v>802</v>
      </c>
      <c r="I126" s="197" t="s">
        <v>764</v>
      </c>
      <c r="J126" s="197">
        <v>120</v>
      </c>
      <c r="K126" s="241"/>
    </row>
    <row r="127" spans="2:11" ht="15" customHeight="1">
      <c r="B127" s="238"/>
      <c r="C127" s="197" t="s">
        <v>811</v>
      </c>
      <c r="D127" s="197"/>
      <c r="E127" s="197"/>
      <c r="F127" s="218" t="s">
        <v>762</v>
      </c>
      <c r="G127" s="197"/>
      <c r="H127" s="197" t="s">
        <v>812</v>
      </c>
      <c r="I127" s="197" t="s">
        <v>764</v>
      </c>
      <c r="J127" s="197" t="s">
        <v>813</v>
      </c>
      <c r="K127" s="241"/>
    </row>
    <row r="128" spans="2:11" ht="15" customHeight="1">
      <c r="B128" s="238"/>
      <c r="C128" s="197" t="s">
        <v>710</v>
      </c>
      <c r="D128" s="197"/>
      <c r="E128" s="197"/>
      <c r="F128" s="218" t="s">
        <v>762</v>
      </c>
      <c r="G128" s="197"/>
      <c r="H128" s="197" t="s">
        <v>814</v>
      </c>
      <c r="I128" s="197" t="s">
        <v>764</v>
      </c>
      <c r="J128" s="197" t="s">
        <v>813</v>
      </c>
      <c r="K128" s="241"/>
    </row>
    <row r="129" spans="2:11" ht="15" customHeight="1">
      <c r="B129" s="238"/>
      <c r="C129" s="197" t="s">
        <v>773</v>
      </c>
      <c r="D129" s="197"/>
      <c r="E129" s="197"/>
      <c r="F129" s="218" t="s">
        <v>768</v>
      </c>
      <c r="G129" s="197"/>
      <c r="H129" s="197" t="s">
        <v>774</v>
      </c>
      <c r="I129" s="197" t="s">
        <v>764</v>
      </c>
      <c r="J129" s="197">
        <v>15</v>
      </c>
      <c r="K129" s="241"/>
    </row>
    <row r="130" spans="2:11" ht="15" customHeight="1">
      <c r="B130" s="238"/>
      <c r="C130" s="197" t="s">
        <v>775</v>
      </c>
      <c r="D130" s="197"/>
      <c r="E130" s="197"/>
      <c r="F130" s="218" t="s">
        <v>768</v>
      </c>
      <c r="G130" s="197"/>
      <c r="H130" s="197" t="s">
        <v>776</v>
      </c>
      <c r="I130" s="197" t="s">
        <v>764</v>
      </c>
      <c r="J130" s="197">
        <v>15</v>
      </c>
      <c r="K130" s="241"/>
    </row>
    <row r="131" spans="2:11" ht="15" customHeight="1">
      <c r="B131" s="238"/>
      <c r="C131" s="197" t="s">
        <v>777</v>
      </c>
      <c r="D131" s="197"/>
      <c r="E131" s="197"/>
      <c r="F131" s="218" t="s">
        <v>768</v>
      </c>
      <c r="G131" s="197"/>
      <c r="H131" s="197" t="s">
        <v>778</v>
      </c>
      <c r="I131" s="197" t="s">
        <v>764</v>
      </c>
      <c r="J131" s="197">
        <v>20</v>
      </c>
      <c r="K131" s="241"/>
    </row>
    <row r="132" spans="2:11" ht="15" customHeight="1">
      <c r="B132" s="238"/>
      <c r="C132" s="197" t="s">
        <v>779</v>
      </c>
      <c r="D132" s="197"/>
      <c r="E132" s="197"/>
      <c r="F132" s="218" t="s">
        <v>768</v>
      </c>
      <c r="G132" s="197"/>
      <c r="H132" s="197" t="s">
        <v>780</v>
      </c>
      <c r="I132" s="197" t="s">
        <v>764</v>
      </c>
      <c r="J132" s="197">
        <v>20</v>
      </c>
      <c r="K132" s="241"/>
    </row>
    <row r="133" spans="2:11" ht="15" customHeight="1">
      <c r="B133" s="238"/>
      <c r="C133" s="197" t="s">
        <v>767</v>
      </c>
      <c r="D133" s="197"/>
      <c r="E133" s="197"/>
      <c r="F133" s="218" t="s">
        <v>768</v>
      </c>
      <c r="G133" s="197"/>
      <c r="H133" s="197" t="s">
        <v>802</v>
      </c>
      <c r="I133" s="197" t="s">
        <v>764</v>
      </c>
      <c r="J133" s="197">
        <v>50</v>
      </c>
      <c r="K133" s="241"/>
    </row>
    <row r="134" spans="2:11" ht="15" customHeight="1">
      <c r="B134" s="238"/>
      <c r="C134" s="197" t="s">
        <v>781</v>
      </c>
      <c r="D134" s="197"/>
      <c r="E134" s="197"/>
      <c r="F134" s="218" t="s">
        <v>768</v>
      </c>
      <c r="G134" s="197"/>
      <c r="H134" s="197" t="s">
        <v>802</v>
      </c>
      <c r="I134" s="197" t="s">
        <v>764</v>
      </c>
      <c r="J134" s="197">
        <v>50</v>
      </c>
      <c r="K134" s="241"/>
    </row>
    <row r="135" spans="2:11" ht="15" customHeight="1">
      <c r="B135" s="238"/>
      <c r="C135" s="197" t="s">
        <v>787</v>
      </c>
      <c r="D135" s="197"/>
      <c r="E135" s="197"/>
      <c r="F135" s="218" t="s">
        <v>768</v>
      </c>
      <c r="G135" s="197"/>
      <c r="H135" s="197" t="s">
        <v>802</v>
      </c>
      <c r="I135" s="197" t="s">
        <v>764</v>
      </c>
      <c r="J135" s="197">
        <v>50</v>
      </c>
      <c r="K135" s="241"/>
    </row>
    <row r="136" spans="2:11" ht="15" customHeight="1">
      <c r="B136" s="238"/>
      <c r="C136" s="197" t="s">
        <v>789</v>
      </c>
      <c r="D136" s="197"/>
      <c r="E136" s="197"/>
      <c r="F136" s="218" t="s">
        <v>768</v>
      </c>
      <c r="G136" s="197"/>
      <c r="H136" s="197" t="s">
        <v>802</v>
      </c>
      <c r="I136" s="197" t="s">
        <v>764</v>
      </c>
      <c r="J136" s="197">
        <v>50</v>
      </c>
      <c r="K136" s="241"/>
    </row>
    <row r="137" spans="2:11" ht="15" customHeight="1">
      <c r="B137" s="238"/>
      <c r="C137" s="197" t="s">
        <v>790</v>
      </c>
      <c r="D137" s="197"/>
      <c r="E137" s="197"/>
      <c r="F137" s="218" t="s">
        <v>768</v>
      </c>
      <c r="G137" s="197"/>
      <c r="H137" s="197" t="s">
        <v>815</v>
      </c>
      <c r="I137" s="197" t="s">
        <v>764</v>
      </c>
      <c r="J137" s="197">
        <v>255</v>
      </c>
      <c r="K137" s="241"/>
    </row>
    <row r="138" spans="2:11" ht="15" customHeight="1">
      <c r="B138" s="238"/>
      <c r="C138" s="197" t="s">
        <v>792</v>
      </c>
      <c r="D138" s="197"/>
      <c r="E138" s="197"/>
      <c r="F138" s="218" t="s">
        <v>762</v>
      </c>
      <c r="G138" s="197"/>
      <c r="H138" s="197" t="s">
        <v>816</v>
      </c>
      <c r="I138" s="197" t="s">
        <v>794</v>
      </c>
      <c r="J138" s="197"/>
      <c r="K138" s="241"/>
    </row>
    <row r="139" spans="2:11" ht="15" customHeight="1">
      <c r="B139" s="238"/>
      <c r="C139" s="197" t="s">
        <v>795</v>
      </c>
      <c r="D139" s="197"/>
      <c r="E139" s="197"/>
      <c r="F139" s="218" t="s">
        <v>762</v>
      </c>
      <c r="G139" s="197"/>
      <c r="H139" s="197" t="s">
        <v>817</v>
      </c>
      <c r="I139" s="197" t="s">
        <v>797</v>
      </c>
      <c r="J139" s="197"/>
      <c r="K139" s="241"/>
    </row>
    <row r="140" spans="2:11" ht="15" customHeight="1">
      <c r="B140" s="238"/>
      <c r="C140" s="197" t="s">
        <v>798</v>
      </c>
      <c r="D140" s="197"/>
      <c r="E140" s="197"/>
      <c r="F140" s="218" t="s">
        <v>762</v>
      </c>
      <c r="G140" s="197"/>
      <c r="H140" s="197" t="s">
        <v>798</v>
      </c>
      <c r="I140" s="197" t="s">
        <v>797</v>
      </c>
      <c r="J140" s="197"/>
      <c r="K140" s="241"/>
    </row>
    <row r="141" spans="2:11" ht="15" customHeight="1">
      <c r="B141" s="238"/>
      <c r="C141" s="197" t="s">
        <v>35</v>
      </c>
      <c r="D141" s="197"/>
      <c r="E141" s="197"/>
      <c r="F141" s="218" t="s">
        <v>762</v>
      </c>
      <c r="G141" s="197"/>
      <c r="H141" s="197" t="s">
        <v>818</v>
      </c>
      <c r="I141" s="197" t="s">
        <v>797</v>
      </c>
      <c r="J141" s="197"/>
      <c r="K141" s="241"/>
    </row>
    <row r="142" spans="2:11" ht="15" customHeight="1">
      <c r="B142" s="238"/>
      <c r="C142" s="197" t="s">
        <v>819</v>
      </c>
      <c r="D142" s="197"/>
      <c r="E142" s="197"/>
      <c r="F142" s="218" t="s">
        <v>762</v>
      </c>
      <c r="G142" s="197"/>
      <c r="H142" s="197" t="s">
        <v>820</v>
      </c>
      <c r="I142" s="197" t="s">
        <v>797</v>
      </c>
      <c r="J142" s="197"/>
      <c r="K142" s="241"/>
    </row>
    <row r="143" spans="2:11" ht="1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ht="18.7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07" t="s">
        <v>821</v>
      </c>
      <c r="D147" s="307"/>
      <c r="E147" s="307"/>
      <c r="F147" s="307"/>
      <c r="G147" s="307"/>
      <c r="H147" s="307"/>
      <c r="I147" s="307"/>
      <c r="J147" s="307"/>
      <c r="K147" s="209"/>
    </row>
    <row r="148" spans="2:11" ht="17.25" customHeight="1">
      <c r="B148" s="208"/>
      <c r="C148" s="210" t="s">
        <v>756</v>
      </c>
      <c r="D148" s="210"/>
      <c r="E148" s="210"/>
      <c r="F148" s="210" t="s">
        <v>757</v>
      </c>
      <c r="G148" s="211"/>
      <c r="H148" s="210" t="s">
        <v>51</v>
      </c>
      <c r="I148" s="210" t="s">
        <v>54</v>
      </c>
      <c r="J148" s="210" t="s">
        <v>758</v>
      </c>
      <c r="K148" s="209"/>
    </row>
    <row r="149" spans="2:11" ht="17.25" customHeight="1">
      <c r="B149" s="208"/>
      <c r="C149" s="212" t="s">
        <v>759</v>
      </c>
      <c r="D149" s="212"/>
      <c r="E149" s="212"/>
      <c r="F149" s="213" t="s">
        <v>760</v>
      </c>
      <c r="G149" s="214"/>
      <c r="H149" s="212"/>
      <c r="I149" s="212"/>
      <c r="J149" s="212" t="s">
        <v>761</v>
      </c>
      <c r="K149" s="209"/>
    </row>
    <row r="150" spans="2:1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ht="15" customHeight="1">
      <c r="B151" s="220"/>
      <c r="C151" s="245" t="s">
        <v>765</v>
      </c>
      <c r="D151" s="197"/>
      <c r="E151" s="197"/>
      <c r="F151" s="246" t="s">
        <v>762</v>
      </c>
      <c r="G151" s="197"/>
      <c r="H151" s="245" t="s">
        <v>802</v>
      </c>
      <c r="I151" s="245" t="s">
        <v>764</v>
      </c>
      <c r="J151" s="245">
        <v>120</v>
      </c>
      <c r="K151" s="241"/>
    </row>
    <row r="152" spans="2:11" ht="15" customHeight="1">
      <c r="B152" s="220"/>
      <c r="C152" s="245" t="s">
        <v>811</v>
      </c>
      <c r="D152" s="197"/>
      <c r="E152" s="197"/>
      <c r="F152" s="246" t="s">
        <v>762</v>
      </c>
      <c r="G152" s="197"/>
      <c r="H152" s="245" t="s">
        <v>822</v>
      </c>
      <c r="I152" s="245" t="s">
        <v>764</v>
      </c>
      <c r="J152" s="245" t="s">
        <v>813</v>
      </c>
      <c r="K152" s="241"/>
    </row>
    <row r="153" spans="2:11" ht="15" customHeight="1">
      <c r="B153" s="220"/>
      <c r="C153" s="245" t="s">
        <v>710</v>
      </c>
      <c r="D153" s="197"/>
      <c r="E153" s="197"/>
      <c r="F153" s="246" t="s">
        <v>762</v>
      </c>
      <c r="G153" s="197"/>
      <c r="H153" s="245" t="s">
        <v>823</v>
      </c>
      <c r="I153" s="245" t="s">
        <v>764</v>
      </c>
      <c r="J153" s="245" t="s">
        <v>813</v>
      </c>
      <c r="K153" s="241"/>
    </row>
    <row r="154" spans="2:11" ht="15" customHeight="1">
      <c r="B154" s="220"/>
      <c r="C154" s="245" t="s">
        <v>767</v>
      </c>
      <c r="D154" s="197"/>
      <c r="E154" s="197"/>
      <c r="F154" s="246" t="s">
        <v>768</v>
      </c>
      <c r="G154" s="197"/>
      <c r="H154" s="245" t="s">
        <v>802</v>
      </c>
      <c r="I154" s="245" t="s">
        <v>764</v>
      </c>
      <c r="J154" s="245">
        <v>50</v>
      </c>
      <c r="K154" s="241"/>
    </row>
    <row r="155" spans="2:11" ht="15" customHeight="1">
      <c r="B155" s="220"/>
      <c r="C155" s="245" t="s">
        <v>770</v>
      </c>
      <c r="D155" s="197"/>
      <c r="E155" s="197"/>
      <c r="F155" s="246" t="s">
        <v>762</v>
      </c>
      <c r="G155" s="197"/>
      <c r="H155" s="245" t="s">
        <v>802</v>
      </c>
      <c r="I155" s="245" t="s">
        <v>772</v>
      </c>
      <c r="J155" s="245"/>
      <c r="K155" s="241"/>
    </row>
    <row r="156" spans="2:11" ht="15" customHeight="1">
      <c r="B156" s="220"/>
      <c r="C156" s="245" t="s">
        <v>781</v>
      </c>
      <c r="D156" s="197"/>
      <c r="E156" s="197"/>
      <c r="F156" s="246" t="s">
        <v>768</v>
      </c>
      <c r="G156" s="197"/>
      <c r="H156" s="245" t="s">
        <v>802</v>
      </c>
      <c r="I156" s="245" t="s">
        <v>764</v>
      </c>
      <c r="J156" s="245">
        <v>50</v>
      </c>
      <c r="K156" s="241"/>
    </row>
    <row r="157" spans="2:11" ht="15" customHeight="1">
      <c r="B157" s="220"/>
      <c r="C157" s="245" t="s">
        <v>789</v>
      </c>
      <c r="D157" s="197"/>
      <c r="E157" s="197"/>
      <c r="F157" s="246" t="s">
        <v>768</v>
      </c>
      <c r="G157" s="197"/>
      <c r="H157" s="245" t="s">
        <v>802</v>
      </c>
      <c r="I157" s="245" t="s">
        <v>764</v>
      </c>
      <c r="J157" s="245">
        <v>50</v>
      </c>
      <c r="K157" s="241"/>
    </row>
    <row r="158" spans="2:11" ht="15" customHeight="1">
      <c r="B158" s="220"/>
      <c r="C158" s="245" t="s">
        <v>787</v>
      </c>
      <c r="D158" s="197"/>
      <c r="E158" s="197"/>
      <c r="F158" s="246" t="s">
        <v>768</v>
      </c>
      <c r="G158" s="197"/>
      <c r="H158" s="245" t="s">
        <v>802</v>
      </c>
      <c r="I158" s="245" t="s">
        <v>764</v>
      </c>
      <c r="J158" s="245">
        <v>50</v>
      </c>
      <c r="K158" s="241"/>
    </row>
    <row r="159" spans="2:11" ht="15" customHeight="1">
      <c r="B159" s="220"/>
      <c r="C159" s="245" t="s">
        <v>91</v>
      </c>
      <c r="D159" s="197"/>
      <c r="E159" s="197"/>
      <c r="F159" s="246" t="s">
        <v>762</v>
      </c>
      <c r="G159" s="197"/>
      <c r="H159" s="245" t="s">
        <v>824</v>
      </c>
      <c r="I159" s="245" t="s">
        <v>764</v>
      </c>
      <c r="J159" s="245" t="s">
        <v>825</v>
      </c>
      <c r="K159" s="241"/>
    </row>
    <row r="160" spans="2:11" ht="15" customHeight="1">
      <c r="B160" s="220"/>
      <c r="C160" s="245" t="s">
        <v>826</v>
      </c>
      <c r="D160" s="197"/>
      <c r="E160" s="197"/>
      <c r="F160" s="246" t="s">
        <v>762</v>
      </c>
      <c r="G160" s="197"/>
      <c r="H160" s="245" t="s">
        <v>827</v>
      </c>
      <c r="I160" s="245" t="s">
        <v>797</v>
      </c>
      <c r="J160" s="245"/>
      <c r="K160" s="241"/>
    </row>
    <row r="161" spans="2:11" ht="1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ht="18.7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05" t="s">
        <v>828</v>
      </c>
      <c r="D165" s="305"/>
      <c r="E165" s="305"/>
      <c r="F165" s="305"/>
      <c r="G165" s="305"/>
      <c r="H165" s="305"/>
      <c r="I165" s="305"/>
      <c r="J165" s="305"/>
      <c r="K165" s="190"/>
    </row>
    <row r="166" spans="2:11" ht="17.25" customHeight="1">
      <c r="B166" s="189"/>
      <c r="C166" s="210" t="s">
        <v>756</v>
      </c>
      <c r="D166" s="210"/>
      <c r="E166" s="210"/>
      <c r="F166" s="210" t="s">
        <v>757</v>
      </c>
      <c r="G166" s="250"/>
      <c r="H166" s="251" t="s">
        <v>51</v>
      </c>
      <c r="I166" s="251" t="s">
        <v>54</v>
      </c>
      <c r="J166" s="210" t="s">
        <v>758</v>
      </c>
      <c r="K166" s="190"/>
    </row>
    <row r="167" spans="2:11" ht="17.25" customHeight="1">
      <c r="B167" s="191"/>
      <c r="C167" s="212" t="s">
        <v>759</v>
      </c>
      <c r="D167" s="212"/>
      <c r="E167" s="212"/>
      <c r="F167" s="213" t="s">
        <v>760</v>
      </c>
      <c r="G167" s="252"/>
      <c r="H167" s="253"/>
      <c r="I167" s="253"/>
      <c r="J167" s="212" t="s">
        <v>761</v>
      </c>
      <c r="K167" s="192"/>
    </row>
    <row r="168" spans="2:1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ht="15" customHeight="1">
      <c r="B169" s="220"/>
      <c r="C169" s="197" t="s">
        <v>765</v>
      </c>
      <c r="D169" s="197"/>
      <c r="E169" s="197"/>
      <c r="F169" s="218" t="s">
        <v>762</v>
      </c>
      <c r="G169" s="197"/>
      <c r="H169" s="197" t="s">
        <v>802</v>
      </c>
      <c r="I169" s="197" t="s">
        <v>764</v>
      </c>
      <c r="J169" s="197">
        <v>120</v>
      </c>
      <c r="K169" s="241"/>
    </row>
    <row r="170" spans="2:11" ht="15" customHeight="1">
      <c r="B170" s="220"/>
      <c r="C170" s="197" t="s">
        <v>811</v>
      </c>
      <c r="D170" s="197"/>
      <c r="E170" s="197"/>
      <c r="F170" s="218" t="s">
        <v>762</v>
      </c>
      <c r="G170" s="197"/>
      <c r="H170" s="197" t="s">
        <v>812</v>
      </c>
      <c r="I170" s="197" t="s">
        <v>764</v>
      </c>
      <c r="J170" s="197" t="s">
        <v>813</v>
      </c>
      <c r="K170" s="241"/>
    </row>
    <row r="171" spans="2:11" ht="15" customHeight="1">
      <c r="B171" s="220"/>
      <c r="C171" s="197" t="s">
        <v>710</v>
      </c>
      <c r="D171" s="197"/>
      <c r="E171" s="197"/>
      <c r="F171" s="218" t="s">
        <v>762</v>
      </c>
      <c r="G171" s="197"/>
      <c r="H171" s="197" t="s">
        <v>829</v>
      </c>
      <c r="I171" s="197" t="s">
        <v>764</v>
      </c>
      <c r="J171" s="197" t="s">
        <v>813</v>
      </c>
      <c r="K171" s="241"/>
    </row>
    <row r="172" spans="2:11" ht="15" customHeight="1">
      <c r="B172" s="220"/>
      <c r="C172" s="197" t="s">
        <v>767</v>
      </c>
      <c r="D172" s="197"/>
      <c r="E172" s="197"/>
      <c r="F172" s="218" t="s">
        <v>768</v>
      </c>
      <c r="G172" s="197"/>
      <c r="H172" s="197" t="s">
        <v>829</v>
      </c>
      <c r="I172" s="197" t="s">
        <v>764</v>
      </c>
      <c r="J172" s="197">
        <v>50</v>
      </c>
      <c r="K172" s="241"/>
    </row>
    <row r="173" spans="2:11" ht="15" customHeight="1">
      <c r="B173" s="220"/>
      <c r="C173" s="197" t="s">
        <v>770</v>
      </c>
      <c r="D173" s="197"/>
      <c r="E173" s="197"/>
      <c r="F173" s="218" t="s">
        <v>762</v>
      </c>
      <c r="G173" s="197"/>
      <c r="H173" s="197" t="s">
        <v>829</v>
      </c>
      <c r="I173" s="197" t="s">
        <v>772</v>
      </c>
      <c r="J173" s="197"/>
      <c r="K173" s="241"/>
    </row>
    <row r="174" spans="2:11" ht="15" customHeight="1">
      <c r="B174" s="220"/>
      <c r="C174" s="197" t="s">
        <v>781</v>
      </c>
      <c r="D174" s="197"/>
      <c r="E174" s="197"/>
      <c r="F174" s="218" t="s">
        <v>768</v>
      </c>
      <c r="G174" s="197"/>
      <c r="H174" s="197" t="s">
        <v>829</v>
      </c>
      <c r="I174" s="197" t="s">
        <v>764</v>
      </c>
      <c r="J174" s="197">
        <v>50</v>
      </c>
      <c r="K174" s="241"/>
    </row>
    <row r="175" spans="2:11" ht="15" customHeight="1">
      <c r="B175" s="220"/>
      <c r="C175" s="197" t="s">
        <v>789</v>
      </c>
      <c r="D175" s="197"/>
      <c r="E175" s="197"/>
      <c r="F175" s="218" t="s">
        <v>768</v>
      </c>
      <c r="G175" s="197"/>
      <c r="H175" s="197" t="s">
        <v>829</v>
      </c>
      <c r="I175" s="197" t="s">
        <v>764</v>
      </c>
      <c r="J175" s="197">
        <v>50</v>
      </c>
      <c r="K175" s="241"/>
    </row>
    <row r="176" spans="2:11" ht="15" customHeight="1">
      <c r="B176" s="220"/>
      <c r="C176" s="197" t="s">
        <v>787</v>
      </c>
      <c r="D176" s="197"/>
      <c r="E176" s="197"/>
      <c r="F176" s="218" t="s">
        <v>768</v>
      </c>
      <c r="G176" s="197"/>
      <c r="H176" s="197" t="s">
        <v>829</v>
      </c>
      <c r="I176" s="197" t="s">
        <v>764</v>
      </c>
      <c r="J176" s="197">
        <v>50</v>
      </c>
      <c r="K176" s="241"/>
    </row>
    <row r="177" spans="2:11" ht="15" customHeight="1">
      <c r="B177" s="220"/>
      <c r="C177" s="197" t="s">
        <v>112</v>
      </c>
      <c r="D177" s="197"/>
      <c r="E177" s="197"/>
      <c r="F177" s="218" t="s">
        <v>762</v>
      </c>
      <c r="G177" s="197"/>
      <c r="H177" s="197" t="s">
        <v>830</v>
      </c>
      <c r="I177" s="197" t="s">
        <v>831</v>
      </c>
      <c r="J177" s="197"/>
      <c r="K177" s="241"/>
    </row>
    <row r="178" spans="2:11" ht="15" customHeight="1">
      <c r="B178" s="220"/>
      <c r="C178" s="197" t="s">
        <v>54</v>
      </c>
      <c r="D178" s="197"/>
      <c r="E178" s="197"/>
      <c r="F178" s="218" t="s">
        <v>762</v>
      </c>
      <c r="G178" s="197"/>
      <c r="H178" s="197" t="s">
        <v>832</v>
      </c>
      <c r="I178" s="197" t="s">
        <v>833</v>
      </c>
      <c r="J178" s="197">
        <v>1</v>
      </c>
      <c r="K178" s="241"/>
    </row>
    <row r="179" spans="2:11" ht="15" customHeight="1">
      <c r="B179" s="220"/>
      <c r="C179" s="197" t="s">
        <v>50</v>
      </c>
      <c r="D179" s="197"/>
      <c r="E179" s="197"/>
      <c r="F179" s="218" t="s">
        <v>762</v>
      </c>
      <c r="G179" s="197"/>
      <c r="H179" s="197" t="s">
        <v>834</v>
      </c>
      <c r="I179" s="197" t="s">
        <v>764</v>
      </c>
      <c r="J179" s="197">
        <v>20</v>
      </c>
      <c r="K179" s="241"/>
    </row>
    <row r="180" spans="2:11" ht="15" customHeight="1">
      <c r="B180" s="220"/>
      <c r="C180" s="197" t="s">
        <v>51</v>
      </c>
      <c r="D180" s="197"/>
      <c r="E180" s="197"/>
      <c r="F180" s="218" t="s">
        <v>762</v>
      </c>
      <c r="G180" s="197"/>
      <c r="H180" s="197" t="s">
        <v>835</v>
      </c>
      <c r="I180" s="197" t="s">
        <v>764</v>
      </c>
      <c r="J180" s="197">
        <v>255</v>
      </c>
      <c r="K180" s="241"/>
    </row>
    <row r="181" spans="2:11" ht="15" customHeight="1">
      <c r="B181" s="220"/>
      <c r="C181" s="197" t="s">
        <v>113</v>
      </c>
      <c r="D181" s="197"/>
      <c r="E181" s="197"/>
      <c r="F181" s="218" t="s">
        <v>762</v>
      </c>
      <c r="G181" s="197"/>
      <c r="H181" s="197" t="s">
        <v>726</v>
      </c>
      <c r="I181" s="197" t="s">
        <v>764</v>
      </c>
      <c r="J181" s="197">
        <v>10</v>
      </c>
      <c r="K181" s="241"/>
    </row>
    <row r="182" spans="2:11" ht="15" customHeight="1">
      <c r="B182" s="220"/>
      <c r="C182" s="197" t="s">
        <v>114</v>
      </c>
      <c r="D182" s="197"/>
      <c r="E182" s="197"/>
      <c r="F182" s="218" t="s">
        <v>762</v>
      </c>
      <c r="G182" s="197"/>
      <c r="H182" s="197" t="s">
        <v>836</v>
      </c>
      <c r="I182" s="197" t="s">
        <v>797</v>
      </c>
      <c r="J182" s="197"/>
      <c r="K182" s="241"/>
    </row>
    <row r="183" spans="2:11" ht="15" customHeight="1">
      <c r="B183" s="220"/>
      <c r="C183" s="197" t="s">
        <v>837</v>
      </c>
      <c r="D183" s="197"/>
      <c r="E183" s="197"/>
      <c r="F183" s="218" t="s">
        <v>762</v>
      </c>
      <c r="G183" s="197"/>
      <c r="H183" s="197" t="s">
        <v>838</v>
      </c>
      <c r="I183" s="197" t="s">
        <v>797</v>
      </c>
      <c r="J183" s="197"/>
      <c r="K183" s="241"/>
    </row>
    <row r="184" spans="2:11" ht="15" customHeight="1">
      <c r="B184" s="220"/>
      <c r="C184" s="197" t="s">
        <v>826</v>
      </c>
      <c r="D184" s="197"/>
      <c r="E184" s="197"/>
      <c r="F184" s="218" t="s">
        <v>762</v>
      </c>
      <c r="G184" s="197"/>
      <c r="H184" s="197" t="s">
        <v>839</v>
      </c>
      <c r="I184" s="197" t="s">
        <v>797</v>
      </c>
      <c r="J184" s="197"/>
      <c r="K184" s="241"/>
    </row>
    <row r="185" spans="2:11" ht="15" customHeight="1">
      <c r="B185" s="220"/>
      <c r="C185" s="197" t="s">
        <v>116</v>
      </c>
      <c r="D185" s="197"/>
      <c r="E185" s="197"/>
      <c r="F185" s="218" t="s">
        <v>768</v>
      </c>
      <c r="G185" s="197"/>
      <c r="H185" s="197" t="s">
        <v>840</v>
      </c>
      <c r="I185" s="197" t="s">
        <v>764</v>
      </c>
      <c r="J185" s="197">
        <v>50</v>
      </c>
      <c r="K185" s="241"/>
    </row>
    <row r="186" spans="2:11" ht="15" customHeight="1">
      <c r="B186" s="220"/>
      <c r="C186" s="197" t="s">
        <v>841</v>
      </c>
      <c r="D186" s="197"/>
      <c r="E186" s="197"/>
      <c r="F186" s="218" t="s">
        <v>768</v>
      </c>
      <c r="G186" s="197"/>
      <c r="H186" s="197" t="s">
        <v>842</v>
      </c>
      <c r="I186" s="197" t="s">
        <v>843</v>
      </c>
      <c r="J186" s="197"/>
      <c r="K186" s="241"/>
    </row>
    <row r="187" spans="2:11" ht="15" customHeight="1">
      <c r="B187" s="220"/>
      <c r="C187" s="197" t="s">
        <v>844</v>
      </c>
      <c r="D187" s="197"/>
      <c r="E187" s="197"/>
      <c r="F187" s="218" t="s">
        <v>768</v>
      </c>
      <c r="G187" s="197"/>
      <c r="H187" s="197" t="s">
        <v>845</v>
      </c>
      <c r="I187" s="197" t="s">
        <v>843</v>
      </c>
      <c r="J187" s="197"/>
      <c r="K187" s="241"/>
    </row>
    <row r="188" spans="2:11" ht="15" customHeight="1">
      <c r="B188" s="220"/>
      <c r="C188" s="197" t="s">
        <v>846</v>
      </c>
      <c r="D188" s="197"/>
      <c r="E188" s="197"/>
      <c r="F188" s="218" t="s">
        <v>768</v>
      </c>
      <c r="G188" s="197"/>
      <c r="H188" s="197" t="s">
        <v>847</v>
      </c>
      <c r="I188" s="197" t="s">
        <v>843</v>
      </c>
      <c r="J188" s="197"/>
      <c r="K188" s="241"/>
    </row>
    <row r="189" spans="2:11" ht="15" customHeight="1">
      <c r="B189" s="220"/>
      <c r="C189" s="254" t="s">
        <v>848</v>
      </c>
      <c r="D189" s="197"/>
      <c r="E189" s="197"/>
      <c r="F189" s="218" t="s">
        <v>768</v>
      </c>
      <c r="G189" s="197"/>
      <c r="H189" s="197" t="s">
        <v>849</v>
      </c>
      <c r="I189" s="197" t="s">
        <v>850</v>
      </c>
      <c r="J189" s="255" t="s">
        <v>851</v>
      </c>
      <c r="K189" s="241"/>
    </row>
    <row r="190" spans="2:11" ht="15" customHeight="1">
      <c r="B190" s="220"/>
      <c r="C190" s="254" t="s">
        <v>39</v>
      </c>
      <c r="D190" s="197"/>
      <c r="E190" s="197"/>
      <c r="F190" s="218" t="s">
        <v>762</v>
      </c>
      <c r="G190" s="197"/>
      <c r="H190" s="194" t="s">
        <v>852</v>
      </c>
      <c r="I190" s="197" t="s">
        <v>853</v>
      </c>
      <c r="J190" s="197"/>
      <c r="K190" s="241"/>
    </row>
    <row r="191" spans="2:11" ht="15" customHeight="1">
      <c r="B191" s="220"/>
      <c r="C191" s="254" t="s">
        <v>854</v>
      </c>
      <c r="D191" s="197"/>
      <c r="E191" s="197"/>
      <c r="F191" s="218" t="s">
        <v>762</v>
      </c>
      <c r="G191" s="197"/>
      <c r="H191" s="197" t="s">
        <v>855</v>
      </c>
      <c r="I191" s="197" t="s">
        <v>797</v>
      </c>
      <c r="J191" s="197"/>
      <c r="K191" s="241"/>
    </row>
    <row r="192" spans="2:11" ht="15" customHeight="1">
      <c r="B192" s="220"/>
      <c r="C192" s="254" t="s">
        <v>856</v>
      </c>
      <c r="D192" s="197"/>
      <c r="E192" s="197"/>
      <c r="F192" s="218" t="s">
        <v>762</v>
      </c>
      <c r="G192" s="197"/>
      <c r="H192" s="197" t="s">
        <v>857</v>
      </c>
      <c r="I192" s="197" t="s">
        <v>797</v>
      </c>
      <c r="J192" s="197"/>
      <c r="K192" s="241"/>
    </row>
    <row r="193" spans="2:11" ht="15" customHeight="1">
      <c r="B193" s="220"/>
      <c r="C193" s="254" t="s">
        <v>858</v>
      </c>
      <c r="D193" s="197"/>
      <c r="E193" s="197"/>
      <c r="F193" s="218" t="s">
        <v>768</v>
      </c>
      <c r="G193" s="197"/>
      <c r="H193" s="197" t="s">
        <v>859</v>
      </c>
      <c r="I193" s="197" t="s">
        <v>797</v>
      </c>
      <c r="J193" s="197"/>
      <c r="K193" s="241"/>
    </row>
    <row r="194" spans="2:11" ht="15" customHeight="1"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2:11" ht="18.75" customHeight="1"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2:11" ht="18.7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ht="21">
      <c r="B199" s="189"/>
      <c r="C199" s="305" t="s">
        <v>860</v>
      </c>
      <c r="D199" s="305"/>
      <c r="E199" s="305"/>
      <c r="F199" s="305"/>
      <c r="G199" s="305"/>
      <c r="H199" s="305"/>
      <c r="I199" s="305"/>
      <c r="J199" s="305"/>
      <c r="K199" s="190"/>
    </row>
    <row r="200" spans="2:11" ht="25.5" customHeight="1">
      <c r="B200" s="189"/>
      <c r="C200" s="257" t="s">
        <v>861</v>
      </c>
      <c r="D200" s="257"/>
      <c r="E200" s="257"/>
      <c r="F200" s="257" t="s">
        <v>862</v>
      </c>
      <c r="G200" s="258"/>
      <c r="H200" s="311" t="s">
        <v>863</v>
      </c>
      <c r="I200" s="311"/>
      <c r="J200" s="311"/>
      <c r="K200" s="190"/>
    </row>
    <row r="201" spans="2:11" ht="5.25" customHeight="1">
      <c r="B201" s="220"/>
      <c r="C201" s="215"/>
      <c r="D201" s="215"/>
      <c r="E201" s="215"/>
      <c r="F201" s="215"/>
      <c r="G201" s="239"/>
      <c r="H201" s="215"/>
      <c r="I201" s="215"/>
      <c r="J201" s="215"/>
      <c r="K201" s="241"/>
    </row>
    <row r="202" spans="2:11" ht="15" customHeight="1">
      <c r="B202" s="220"/>
      <c r="C202" s="197" t="s">
        <v>853</v>
      </c>
      <c r="D202" s="197"/>
      <c r="E202" s="197"/>
      <c r="F202" s="218" t="s">
        <v>40</v>
      </c>
      <c r="G202" s="197"/>
      <c r="H202" s="310" t="s">
        <v>864</v>
      </c>
      <c r="I202" s="310"/>
      <c r="J202" s="310"/>
      <c r="K202" s="241"/>
    </row>
    <row r="203" spans="2:11" ht="15" customHeight="1">
      <c r="B203" s="220"/>
      <c r="C203" s="197"/>
      <c r="D203" s="197"/>
      <c r="E203" s="197"/>
      <c r="F203" s="218" t="s">
        <v>41</v>
      </c>
      <c r="G203" s="197"/>
      <c r="H203" s="310" t="s">
        <v>865</v>
      </c>
      <c r="I203" s="310"/>
      <c r="J203" s="310"/>
      <c r="K203" s="241"/>
    </row>
    <row r="204" spans="2:11" ht="15" customHeight="1">
      <c r="B204" s="220"/>
      <c r="C204" s="197"/>
      <c r="D204" s="197"/>
      <c r="E204" s="197"/>
      <c r="F204" s="218" t="s">
        <v>44</v>
      </c>
      <c r="G204" s="197"/>
      <c r="H204" s="310" t="s">
        <v>866</v>
      </c>
      <c r="I204" s="310"/>
      <c r="J204" s="310"/>
      <c r="K204" s="241"/>
    </row>
    <row r="205" spans="2:11" ht="15" customHeight="1">
      <c r="B205" s="220"/>
      <c r="C205" s="197"/>
      <c r="D205" s="197"/>
      <c r="E205" s="197"/>
      <c r="F205" s="218" t="s">
        <v>42</v>
      </c>
      <c r="G205" s="197"/>
      <c r="H205" s="310" t="s">
        <v>867</v>
      </c>
      <c r="I205" s="310"/>
      <c r="J205" s="310"/>
      <c r="K205" s="241"/>
    </row>
    <row r="206" spans="2:11" ht="15" customHeight="1">
      <c r="B206" s="220"/>
      <c r="C206" s="197"/>
      <c r="D206" s="197"/>
      <c r="E206" s="197"/>
      <c r="F206" s="218" t="s">
        <v>43</v>
      </c>
      <c r="G206" s="197"/>
      <c r="H206" s="310" t="s">
        <v>868</v>
      </c>
      <c r="I206" s="310"/>
      <c r="J206" s="310"/>
      <c r="K206" s="241"/>
    </row>
    <row r="207" spans="2:11" ht="15" customHeight="1">
      <c r="B207" s="220"/>
      <c r="C207" s="197"/>
      <c r="D207" s="197"/>
      <c r="E207" s="197"/>
      <c r="F207" s="218"/>
      <c r="G207" s="197"/>
      <c r="H207" s="197"/>
      <c r="I207" s="197"/>
      <c r="J207" s="197"/>
      <c r="K207" s="241"/>
    </row>
    <row r="208" spans="2:11" ht="15" customHeight="1">
      <c r="B208" s="220"/>
      <c r="C208" s="197" t="s">
        <v>809</v>
      </c>
      <c r="D208" s="197"/>
      <c r="E208" s="197"/>
      <c r="F208" s="218" t="s">
        <v>73</v>
      </c>
      <c r="G208" s="197"/>
      <c r="H208" s="310" t="s">
        <v>869</v>
      </c>
      <c r="I208" s="310"/>
      <c r="J208" s="310"/>
      <c r="K208" s="241"/>
    </row>
    <row r="209" spans="2:11" ht="15" customHeight="1">
      <c r="B209" s="220"/>
      <c r="C209" s="197"/>
      <c r="D209" s="197"/>
      <c r="E209" s="197"/>
      <c r="F209" s="218" t="s">
        <v>704</v>
      </c>
      <c r="G209" s="197"/>
      <c r="H209" s="310" t="s">
        <v>705</v>
      </c>
      <c r="I209" s="310"/>
      <c r="J209" s="310"/>
      <c r="K209" s="241"/>
    </row>
    <row r="210" spans="2:11" ht="15" customHeight="1">
      <c r="B210" s="220"/>
      <c r="C210" s="197"/>
      <c r="D210" s="197"/>
      <c r="E210" s="197"/>
      <c r="F210" s="218" t="s">
        <v>702</v>
      </c>
      <c r="G210" s="197"/>
      <c r="H210" s="310" t="s">
        <v>870</v>
      </c>
      <c r="I210" s="310"/>
      <c r="J210" s="310"/>
      <c r="K210" s="241"/>
    </row>
    <row r="211" spans="2:11" ht="15" customHeight="1">
      <c r="B211" s="259"/>
      <c r="C211" s="197"/>
      <c r="D211" s="197"/>
      <c r="E211" s="197"/>
      <c r="F211" s="218" t="s">
        <v>706</v>
      </c>
      <c r="G211" s="254"/>
      <c r="H211" s="309" t="s">
        <v>707</v>
      </c>
      <c r="I211" s="309"/>
      <c r="J211" s="309"/>
      <c r="K211" s="260"/>
    </row>
    <row r="212" spans="2:11" ht="15" customHeight="1">
      <c r="B212" s="259"/>
      <c r="C212" s="197"/>
      <c r="D212" s="197"/>
      <c r="E212" s="197"/>
      <c r="F212" s="218" t="s">
        <v>708</v>
      </c>
      <c r="G212" s="254"/>
      <c r="H212" s="309" t="s">
        <v>871</v>
      </c>
      <c r="I212" s="309"/>
      <c r="J212" s="309"/>
      <c r="K212" s="260"/>
    </row>
    <row r="213" spans="2:11" ht="15" customHeight="1">
      <c r="B213" s="259"/>
      <c r="C213" s="197"/>
      <c r="D213" s="197"/>
      <c r="E213" s="197"/>
      <c r="F213" s="218"/>
      <c r="G213" s="254"/>
      <c r="H213" s="245"/>
      <c r="I213" s="245"/>
      <c r="J213" s="245"/>
      <c r="K213" s="260"/>
    </row>
    <row r="214" spans="2:11" ht="15" customHeight="1">
      <c r="B214" s="259"/>
      <c r="C214" s="197" t="s">
        <v>833</v>
      </c>
      <c r="D214" s="197"/>
      <c r="E214" s="197"/>
      <c r="F214" s="218">
        <v>1</v>
      </c>
      <c r="G214" s="254"/>
      <c r="H214" s="309" t="s">
        <v>872</v>
      </c>
      <c r="I214" s="309"/>
      <c r="J214" s="309"/>
      <c r="K214" s="260"/>
    </row>
    <row r="215" spans="2:11" ht="15" customHeight="1">
      <c r="B215" s="259"/>
      <c r="C215" s="197"/>
      <c r="D215" s="197"/>
      <c r="E215" s="197"/>
      <c r="F215" s="218">
        <v>2</v>
      </c>
      <c r="G215" s="254"/>
      <c r="H215" s="309" t="s">
        <v>873</v>
      </c>
      <c r="I215" s="309"/>
      <c r="J215" s="309"/>
      <c r="K215" s="260"/>
    </row>
    <row r="216" spans="2:11" ht="15" customHeight="1">
      <c r="B216" s="259"/>
      <c r="C216" s="197"/>
      <c r="D216" s="197"/>
      <c r="E216" s="197"/>
      <c r="F216" s="218">
        <v>3</v>
      </c>
      <c r="G216" s="254"/>
      <c r="H216" s="309" t="s">
        <v>874</v>
      </c>
      <c r="I216" s="309"/>
      <c r="J216" s="309"/>
      <c r="K216" s="260"/>
    </row>
    <row r="217" spans="2:11" ht="15" customHeight="1">
      <c r="B217" s="259"/>
      <c r="C217" s="197"/>
      <c r="D217" s="197"/>
      <c r="E217" s="197"/>
      <c r="F217" s="218">
        <v>4</v>
      </c>
      <c r="G217" s="254"/>
      <c r="H217" s="309" t="s">
        <v>875</v>
      </c>
      <c r="I217" s="309"/>
      <c r="J217" s="309"/>
      <c r="K217" s="260"/>
    </row>
    <row r="218" spans="2:11" ht="12.75" customHeight="1"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DESKTOP-0AD2TN2\Marv</dc:creator>
  <cp:keywords/>
  <dc:description/>
  <cp:lastModifiedBy>Administrativa</cp:lastModifiedBy>
  <dcterms:created xsi:type="dcterms:W3CDTF">2022-10-25T18:25:47Z</dcterms:created>
  <dcterms:modified xsi:type="dcterms:W3CDTF">2023-10-23T12:29:24Z</dcterms:modified>
  <cp:category/>
  <cp:version/>
  <cp:contentType/>
  <cp:contentStatus/>
</cp:coreProperties>
</file>