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firstSheet="1" activeTab="0"/>
  </bookViews>
  <sheets>
    <sheet name="Rekapitulace stavby" sheetId="1" r:id="rId1"/>
    <sheet name="Sk22061B - Rekonstrukce s..." sheetId="2" r:id="rId2"/>
    <sheet name="Seznam figur" sheetId="3" r:id="rId3"/>
    <sheet name="Pokyny pro vyplnění" sheetId="4" r:id="rId4"/>
  </sheets>
  <definedNames>
    <definedName name="_xlnm._FilterDatabase" localSheetId="1" hidden="1">'Sk22061B - Rekonstrukce s...'!$C$89:$K$468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figur'!$C$4:$G$67</definedName>
    <definedName name="_xlnm.Print_Area" localSheetId="1">'Sk22061B - Rekonstrukce s...'!$C$4:$J$37,'Sk22061B - Rekonstrukce s...'!$C$43:$J$73,'Sk22061B - Rekonstrukce s...'!$C$79:$K$468</definedName>
    <definedName name="_xlnm.Print_Titles" localSheetId="0">'Rekapitulace stavby'!$52:$52</definedName>
    <definedName name="_xlnm.Print_Titles" localSheetId="1">'Sk22061B - Rekonstrukce s...'!$89:$89</definedName>
    <definedName name="_xlnm.Print_Titles" localSheetId="2">'Seznam figur'!$9:$9</definedName>
  </definedNames>
  <calcPr calcId="191029"/>
</workbook>
</file>

<file path=xl/sharedStrings.xml><?xml version="1.0" encoding="utf-8"?>
<sst xmlns="http://schemas.openxmlformats.org/spreadsheetml/2006/main" count="4490" uniqueCount="875">
  <si>
    <t>Export Komplet</t>
  </si>
  <si>
    <t>VZ</t>
  </si>
  <si>
    <t>2.0</t>
  </si>
  <si>
    <t/>
  </si>
  <si>
    <t>False</t>
  </si>
  <si>
    <t>{dea7b7b6-c99d-4fa8-9484-047fdf0d4579}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</si>
  <si>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</si>
  <si>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</si>
  <si>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</si>
  <si>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</si>
  <si>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</si>
  <si>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</si>
  <si>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</si>
  <si>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</si>
  <si>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</si>
  <si>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Sk22061B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</si>
  <si>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</si>
  <si>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</si>
  <si>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</si>
  <si>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CC-CZ:</t>
  </si>
  <si>
    <t>Místo:</t>
  </si>
  <si>
    <t>Šumperk</t>
  </si>
  <si>
    <t>Datum:</t>
  </si>
  <si>
    <t>Zadavatel:</t>
  </si>
  <si>
    <t>IČ:</t>
  </si>
  <si>
    <t>Podniky města Šumperka a.s.</t>
  </si>
  <si>
    <t>DIČ:</t>
  </si>
  <si>
    <t>Uchazeč:</t>
  </si>
  <si>
    <t>Vyplň údaj</t>
  </si>
  <si>
    <t>Projektant:</t>
  </si>
  <si>
    <t>Jiří Lorenc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</si>
  <si>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</si>
  <si>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</si>
  <si>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</si>
  <si>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</si>
  <si>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</si>
  <si>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</si>
  <si>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</si>
  <si>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</si>
  <si>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</si>
  <si>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</si>
  <si>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</si>
  <si>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</si>
  <si>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</si>
  <si>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</si>
  <si>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</si>
  <si>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</si>
  <si>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</si>
  <si>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</si>
  <si>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</si>
  <si>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</si>
  <si>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</si>
  <si>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</si>
  <si>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</si>
  <si>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</si>
  <si>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</si>
  <si>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</si>
  <si>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</si>
  <si>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</si>
  <si>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</si>
  <si>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</si>
  <si>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</si>
  <si>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</si>
  <si>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</si>
  <si>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</si>
  <si>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</si>
  <si>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</si>
  <si>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</si>
  <si>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</si>
  <si>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</si>
  <si>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</si>
  <si>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</si>
  <si>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</si>
  <si>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</si>
  <si>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</si>
  <si>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</si>
  <si>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beton</t>
  </si>
  <si>
    <t>24,096</t>
  </si>
  <si>
    <t>2</t>
  </si>
  <si>
    <t>kamenivo</t>
  </si>
  <si>
    <t>45,896</t>
  </si>
  <si>
    <t>KRYCÍ LIST SOUPISU PRACÍ</t>
  </si>
  <si>
    <t>přebytek</t>
  </si>
  <si>
    <t>119,2</t>
  </si>
  <si>
    <t>rýhy</t>
  </si>
  <si>
    <t>98,712</t>
  </si>
  <si>
    <t>zásyp</t>
  </si>
  <si>
    <t>135,42</t>
  </si>
  <si>
    <t>jámy</t>
  </si>
  <si>
    <t>32</t>
  </si>
  <si>
    <t>rýhy2</t>
  </si>
  <si>
    <t>222,62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</si>
  <si>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</si>
  <si>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</si>
  <si>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</si>
  <si>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</si>
  <si>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</si>
  <si>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</si>
  <si>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</si>
  <si>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</si>
  <si>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</si>
  <si>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</si>
  <si>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</si>
  <si>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</si>
  <si>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</si>
  <si>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</si>
  <si>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</si>
  <si>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</si>
  <si>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</si>
  <si>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</si>
  <si>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</si>
  <si>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</si>
  <si>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</si>
  <si>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</si>
  <si>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</si>
  <si>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</si>
  <si>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</si>
  <si>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</si>
  <si>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</si>
  <si>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</si>
  <si>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</si>
  <si>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</si>
  <si>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</si>
  <si>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</si>
  <si>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</si>
  <si>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</si>
  <si>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</si>
  <si>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</si>
  <si>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</si>
  <si>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</si>
  <si>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</si>
  <si>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113106343</t>
  </si>
  <si>
    <t>Rozebrání dlažeb při překopech komunikací pro pěší ze zámkové dlažby strojně pl do 15 m2</t>
  </si>
  <si>
    <t>m2</t>
  </si>
  <si>
    <t>CS ÚRS 2022 02</t>
  </si>
  <si>
    <t>4</t>
  </si>
  <si>
    <t>1901869252</t>
  </si>
  <si>
    <t>Online PSC</t>
  </si>
  <si>
    <t>https://podminky.urs.cz/item/CS_URS_2022_02/113106343</t>
  </si>
  <si>
    <t>VV</t>
  </si>
  <si>
    <t>"chodník" 14,2*2+2*2</t>
  </si>
  <si>
    <t>Mezisoučet</t>
  </si>
  <si>
    <t>3</t>
  </si>
  <si>
    <t>Součet</t>
  </si>
  <si>
    <t>113106391</t>
  </si>
  <si>
    <t>Rozebrání dlažeb a dílců při překopech inženýrských sítí s přemístěním hmot na skládku na vzdálenost do 3 m nebo s naložením na dopravní prostředek strojně plochy jednotlivě do 15 m2 vozovek a ploch, s jakoukoliv výplní spár z vegetační dlažby s ložem z k</t>
  </si>
  <si>
    <t>1244028918</t>
  </si>
  <si>
    <t>https://podminky.urs.cz/item/CS_URS_2022_02/113106391</t>
  </si>
  <si>
    <t>"zatravňovací dlažba" 20*2,5</t>
  </si>
  <si>
    <t>113107522</t>
  </si>
  <si>
    <t>Odstranění podkladu z kameniva drceného tl přes 100 do 200 mm při překopech strojně pl přes 15 m2</t>
  </si>
  <si>
    <t>1328963743</t>
  </si>
  <si>
    <t>https://podminky.urs.cz/item/CS_URS_2022_02/113107522</t>
  </si>
  <si>
    <t>113107523</t>
  </si>
  <si>
    <t>Odstranění podkladu z kameniva drceného tl přes 200 do 300 mm při překopech strojně pl přes 15 m2</t>
  </si>
  <si>
    <t>-583254849</t>
  </si>
  <si>
    <t>https://podminky.urs.cz/item/CS_URS_2022_02/113107523</t>
  </si>
  <si>
    <t>5</t>
  </si>
  <si>
    <t>113202111</t>
  </si>
  <si>
    <t>Vytrhání obrub krajníků obrubníků stojatých</t>
  </si>
  <si>
    <t>m</t>
  </si>
  <si>
    <t>-334666674</t>
  </si>
  <si>
    <t>https://podminky.urs.cz/item/CS_URS_2022_02/113202111</t>
  </si>
  <si>
    <t>3*2</t>
  </si>
  <si>
    <t>6</t>
  </si>
  <si>
    <t>113204111</t>
  </si>
  <si>
    <t>Vytrhání obrub záhonových</t>
  </si>
  <si>
    <t>1165399518</t>
  </si>
  <si>
    <t>https://podminky.urs.cz/item/CS_URS_2022_02/113204111</t>
  </si>
  <si>
    <t>14,2*2+3*2</t>
  </si>
  <si>
    <t>7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</si>
  <si>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</si>
  <si>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</t>
  </si>
  <si>
    <t>-1437152428</t>
  </si>
  <si>
    <t>https://podminky.urs.cz/item/CS_URS_2022_02/119001405</t>
  </si>
  <si>
    <t>8</t>
  </si>
  <si>
    <t>121151203</t>
  </si>
  <si>
    <t>Sejmutí lesní půdy plochy do 100 m2 tl vrstvy přes 150 do 200 mm strojně</t>
  </si>
  <si>
    <t>-625923413</t>
  </si>
  <si>
    <t>https://podminky.urs.cz/item/CS_URS_2022_02/121151203</t>
  </si>
  <si>
    <t>"trávník" (7+18,2+11,1)*2</t>
  </si>
  <si>
    <t>9</t>
  </si>
  <si>
    <t>131251100</t>
  </si>
  <si>
    <t>Hloubení nezapažených jam a zářezů strojně s urovnáním dna do předepsaného profilu a spádu v hornině třídy těžitelnosti I skupiny 3 do 20 m3</t>
  </si>
  <si>
    <t>m3</t>
  </si>
  <si>
    <t>-1899485218</t>
  </si>
  <si>
    <t>https://podminky.urs.cz/item/CS_URS_2022_02/131251100</t>
  </si>
  <si>
    <t>"SJ" 4*2*2</t>
  </si>
  <si>
    <t>"CJ"4*2*2</t>
  </si>
  <si>
    <t>10</t>
  </si>
  <si>
    <t>132254204</t>
  </si>
  <si>
    <t>Hloubení zapažených rýh šířky přes 800 do 2 000 mm strojně s urovnáním dna do předepsaného profilu a spádu v hornině třídy těžitelnosti I skupiny 3 přes 100 do 500 m3</t>
  </si>
  <si>
    <t>1203704125</t>
  </si>
  <si>
    <t>https://podminky.urs.cz/item/CS_URS_2022_02/132254204</t>
  </si>
  <si>
    <t>"chodník" (14,2+2)*2*1,7</t>
  </si>
  <si>
    <t>"trávník" (7+18,2+11,1-8)*2*1,9</t>
  </si>
  <si>
    <t>"zatravňovací dlažba" 20*2*1,5</t>
  </si>
  <si>
    <t>11</t>
  </si>
  <si>
    <t>139001101</t>
  </si>
  <si>
    <t>Příplatek k cenám hloubených vykopávek za ztížení vykopávky v blízkosti podzemního vedení nebo výbušnin pro jakoukoliv třídu horniny</t>
  </si>
  <si>
    <t>412119149</t>
  </si>
  <si>
    <t>https://podminky.urs.cz/item/CS_URS_2022_02/139001101</t>
  </si>
  <si>
    <t>rýhy2*0,25+jámy*0,25</t>
  </si>
  <si>
    <t>12</t>
  </si>
  <si>
    <t>141721213</t>
  </si>
  <si>
    <t>Řízený zemní protlak délky protlaku do 50 m v hornině třídy těžitelnosti I a II, skupiny 1 až 4 včetně protlačení trub v hloubce do 6 m průměru vrtu přes 110 do 140 mm</t>
  </si>
  <si>
    <t>-1407810340</t>
  </si>
  <si>
    <t>https://podminky.urs.cz/item/CS_URS_2022_02/141721213</t>
  </si>
  <si>
    <t>8*2</t>
  </si>
  <si>
    <t>13</t>
  </si>
  <si>
    <t>151101101</t>
  </si>
  <si>
    <t>Zřízení příložného pažení a rozepření stěn rýh hl do 2 m</t>
  </si>
  <si>
    <t>1102689599</t>
  </si>
  <si>
    <t>https://podminky.urs.cz/item/CS_URS_2022_02/151101101</t>
  </si>
  <si>
    <t>"chodník" (14,2+2)*2*2</t>
  </si>
  <si>
    <t>"trávník" (7+18,2+11,1-8)*2*2</t>
  </si>
  <si>
    <t>"zatravňovací dlažba" 20*2*2</t>
  </si>
  <si>
    <t>14</t>
  </si>
  <si>
    <t>151101111</t>
  </si>
  <si>
    <t>Odstranění příložného pažení a rozepření stěn rýh hl do 2 m</t>
  </si>
  <si>
    <t>1466952833</t>
  </si>
  <si>
    <t>https://podminky.urs.cz/item/CS_URS_2022_02/151101111</t>
  </si>
  <si>
    <t>151101201</t>
  </si>
  <si>
    <t>Zřízení pažení stěn výkopu bez rozepření nebo vzepření příložné, hloubky do 4 m</t>
  </si>
  <si>
    <t>-2091593381</t>
  </si>
  <si>
    <t>https://podminky.urs.cz/item/CS_URS_2022_02/151101201</t>
  </si>
  <si>
    <t>"SJ" (4+2)*2*2</t>
  </si>
  <si>
    <t>"CJ" (4+2)*2*2</t>
  </si>
  <si>
    <t>16</t>
  </si>
  <si>
    <t>151101211</t>
  </si>
  <si>
    <t>Odstranění pažení stěn výkopu bez rozepření nebo vzepření s uložením pažin na vzdálenost do 3 m od okraje výkopu příložné, hloubky do 4 m</t>
  </si>
  <si>
    <t>1985882917</t>
  </si>
  <si>
    <t>https://podminky.urs.cz/item/CS_URS_2022_02/151101211</t>
  </si>
  <si>
    <t>17</t>
  </si>
  <si>
    <t>151101301</t>
  </si>
  <si>
    <t>Zřízení rozepření zapažených stěn výkopů s potřebným přepažováním při pažení příložném, hloubky do 4 m</t>
  </si>
  <si>
    <t>-1394414281</t>
  </si>
  <si>
    <t>https://podminky.urs.cz/item/CS_URS_2022_02/151101301</t>
  </si>
  <si>
    <t>18</t>
  </si>
  <si>
    <t>151101311</t>
  </si>
  <si>
    <t>Odstranění rozepření stěn výkopů s uložením materiálu na vzdálenost do 3 m od okraje výkopu pažení příložného, hloubky do 4 m</t>
  </si>
  <si>
    <t>-1265244057</t>
  </si>
  <si>
    <t>https://podminky.urs.cz/item/CS_URS_2022_02/151101311</t>
  </si>
  <si>
    <t>19</t>
  </si>
  <si>
    <t>162751117</t>
  </si>
  <si>
    <t>Vodorovné přemístění přes 9 000 do 10000 m výkopku/sypaniny z horniny třídy těžitelnosti I skupiny 1 až 3</t>
  </si>
  <si>
    <t>1092777077</t>
  </si>
  <si>
    <t>https://podminky.urs.cz/item/CS_URS_2022_02/162751117</t>
  </si>
  <si>
    <t>20</t>
  </si>
  <si>
    <t>162751119</t>
  </si>
  <si>
    <t>Příplatek k vodorovnému přemístění výkopku/sypaniny z horniny třídy těžitelnosti I skupiny 1 až 3 ZKD 1000 m přes 10000 m</t>
  </si>
  <si>
    <t>1713040867</t>
  </si>
  <si>
    <t>https://podminky.urs.cz/item/CS_URS_2022_02/162751119</t>
  </si>
  <si>
    <t>přebytek*10</t>
  </si>
  <si>
    <t>167151101</t>
  </si>
  <si>
    <t>Nakládání výkopku z hornin třídy těžitelnosti I skupiny 1 až 3 do 100 m3</t>
  </si>
  <si>
    <t>2138561591</t>
  </si>
  <si>
    <t>https://podminky.urs.cz/item/CS_URS_2022_02/167151101</t>
  </si>
  <si>
    <t>rýhy2-zásyp+jámy</t>
  </si>
  <si>
    <t>22</t>
  </si>
  <si>
    <t>171201231</t>
  </si>
  <si>
    <t>Poplatek za uložení zeminy a kamení na recyklační skládce (skládkovné) kód odpadu 17 05 04</t>
  </si>
  <si>
    <t>t</t>
  </si>
  <si>
    <t>-188168031</t>
  </si>
  <si>
    <t>https://podminky.urs.cz/item/CS_URS_2022_02/171201231</t>
  </si>
  <si>
    <t>přebytek*1,85</t>
  </si>
  <si>
    <t>23</t>
  </si>
  <si>
    <t>171251201</t>
  </si>
  <si>
    <t>Uložení sypaniny na skládky nebo meziskládky</t>
  </si>
  <si>
    <t>2130493745</t>
  </si>
  <si>
    <t>https://podminky.urs.cz/item/CS_URS_2022_02/171251201</t>
  </si>
  <si>
    <t>24</t>
  </si>
  <si>
    <t>174151101</t>
  </si>
  <si>
    <t>Zásyp jam, šachet rýh nebo kolem objektů sypaninou se zhutněním</t>
  </si>
  <si>
    <t>363998946</t>
  </si>
  <si>
    <t>https://podminky.urs.cz/item/CS_URS_2022_02/174151101</t>
  </si>
  <si>
    <t>"SJ" 4*2*1</t>
  </si>
  <si>
    <t>"CJ"4*2*1</t>
  </si>
  <si>
    <t>"chodník" (14,2+2)*2*0,9</t>
  </si>
  <si>
    <t>"trávník" (7+18,2+11,1-8)*2*1,1</t>
  </si>
  <si>
    <t>"zatravňovací dlažba" 20*2*0,7</t>
  </si>
  <si>
    <t>25</t>
  </si>
  <si>
    <t>175151101</t>
  </si>
  <si>
    <t>Obsypání potrubí strojně sypaninou bez prohození, uloženou do 3 m</t>
  </si>
  <si>
    <t>-1700627206</t>
  </si>
  <si>
    <t>https://podminky.urs.cz/item/CS_URS_2022_02/175151101</t>
  </si>
  <si>
    <t>"SJ" 4*2*0,8</t>
  </si>
  <si>
    <t>"CJ"4*2*0,8</t>
  </si>
  <si>
    <t>"chodník" (14,2+2)*2*0,8</t>
  </si>
  <si>
    <t>"trávník" (7+18,2+11,1-8)*2*0,8</t>
  </si>
  <si>
    <t>"zatravňovací dlažba" 20*2*0,8</t>
  </si>
  <si>
    <t>26</t>
  </si>
  <si>
    <t>M</t>
  </si>
  <si>
    <t>58331351</t>
  </si>
  <si>
    <t>kamenivo těžené drobné frakce 0/4</t>
  </si>
  <si>
    <t>-402177784</t>
  </si>
  <si>
    <t>116*2 'Přepočtené koeficientem množství</t>
  </si>
  <si>
    <t>27</t>
  </si>
  <si>
    <t>181411131</t>
  </si>
  <si>
    <t>Založení parkového trávníku výsevem pl do 1000 m2 v rovině a ve svahu do 1:5</t>
  </si>
  <si>
    <t>-300832568</t>
  </si>
  <si>
    <t>https://podminky.urs.cz/item/CS_URS_2022_02/181411131</t>
  </si>
  <si>
    <t>28</t>
  </si>
  <si>
    <t>00572410</t>
  </si>
  <si>
    <t>osivo směs travní parková</t>
  </si>
  <si>
    <t>kg</t>
  </si>
  <si>
    <t>1001569874</t>
  </si>
  <si>
    <t>72,6*0,02 'Přepočtené koeficientem množství</t>
  </si>
  <si>
    <t>29</t>
  </si>
  <si>
    <t>181951111</t>
  </si>
  <si>
    <t>Úprava pláně v hornině třídy těžitelnosti I skupiny 1 až 3 bez zhutnění strojně</t>
  </si>
  <si>
    <t>-1068057510</t>
  </si>
  <si>
    <t>https://podminky.urs.cz/item/CS_URS_2022_02/181951111</t>
  </si>
  <si>
    <t>30</t>
  </si>
  <si>
    <t>181951112</t>
  </si>
  <si>
    <t>Úprava pláně v hornině třídy těžitelnosti I skupiny 1 až 3 se zhutněním strojně</t>
  </si>
  <si>
    <t>303074732</t>
  </si>
  <si>
    <t>https://podminky.urs.cz/item/CS_URS_2022_02/181951112</t>
  </si>
  <si>
    <t>31</t>
  </si>
  <si>
    <t>182351023</t>
  </si>
  <si>
    <t>Rozprostření ornice pl do 100 m2 ve svahu přes 1:5 tl vrstvy do 200 mm strojně</t>
  </si>
  <si>
    <t>-798836576</t>
  </si>
  <si>
    <t>https://podminky.urs.cz/item/CS_URS_2022_02/182351023</t>
  </si>
  <si>
    <t>Svislé a kompletní konstrukce</t>
  </si>
  <si>
    <t>312311961</t>
  </si>
  <si>
    <t>Výplňová zeď z betonu prostého tř. C 25/30</t>
  </si>
  <si>
    <t>948391162</t>
  </si>
  <si>
    <t>https://podminky.urs.cz/item/CS_URS_2022_02/312311961</t>
  </si>
  <si>
    <t>0,5</t>
  </si>
  <si>
    <t>Vodorovné konstrukce</t>
  </si>
  <si>
    <t>33</t>
  </si>
  <si>
    <t>451572111</t>
  </si>
  <si>
    <t>Lože pod potrubí otevřený výkop z kameniva drobného těženého</t>
  </si>
  <si>
    <t>-1207684751</t>
  </si>
  <si>
    <t>https://podminky.urs.cz/item/CS_URS_2022_02/451572111</t>
  </si>
  <si>
    <t>"SJ" 4*2*0,1</t>
  </si>
  <si>
    <t>"CJ"4*2*0,1</t>
  </si>
  <si>
    <t>"chodník" (14,2+2)*2*0,1</t>
  </si>
  <si>
    <t>"trávník" (7+18,2+11,1-8)*2*0,1</t>
  </si>
  <si>
    <t>"zatravňovací dlažba" 20*2*0,1</t>
  </si>
  <si>
    <t>Komunikace pozemní</t>
  </si>
  <si>
    <t>34</t>
  </si>
  <si>
    <t>564750101</t>
  </si>
  <si>
    <t>Podklad z kameniva hrubého drceného vel. 16-32 mm plochy do 100 m2 tl 150 mm</t>
  </si>
  <si>
    <t>-1236121891</t>
  </si>
  <si>
    <t>https://podminky.urs.cz/item/CS_URS_2022_02/564750101</t>
  </si>
  <si>
    <t>"zatravňovací dlažba" 20*2,5*2</t>
  </si>
  <si>
    <t>35</t>
  </si>
  <si>
    <t>564841012</t>
  </si>
  <si>
    <t>Podklad ze štěrkodrtě ŠD plochy do 100 m2 tl 130 mm</t>
  </si>
  <si>
    <t>-1060374536</t>
  </si>
  <si>
    <t>https://podminky.urs.cz/item/CS_URS_2022_02/564841012</t>
  </si>
  <si>
    <t>36</t>
  </si>
  <si>
    <t>564861011</t>
  </si>
  <si>
    <t>Podklad ze štěrkodrtě ŠD plochy do 100 m2 tl 200 mm</t>
  </si>
  <si>
    <t>124783435</t>
  </si>
  <si>
    <t>https://podminky.urs.cz/item/CS_URS_2022_02/564861011</t>
  </si>
  <si>
    <t>"chodník" 14,2*2,2+2*2,2</t>
  </si>
  <si>
    <t>37</t>
  </si>
  <si>
    <t>596211110</t>
  </si>
  <si>
    <t>Kladení zámkové dlažby komunikací pro pěší ručně tl 60 mm skupiny A pl do 50 m2</t>
  </si>
  <si>
    <t>1707339967</t>
  </si>
  <si>
    <t>https://podminky.urs.cz/item/CS_URS_2022_02/596211110</t>
  </si>
  <si>
    <t>38</t>
  </si>
  <si>
    <t>59245015</t>
  </si>
  <si>
    <t>dlažba zámková tvaru I 200x165x60mm přírodní</t>
  </si>
  <si>
    <t>1529439479</t>
  </si>
  <si>
    <t>"chodník" 32,4*0,2</t>
  </si>
  <si>
    <t>6,48*1,03 'Přepočtené koeficientem množství</t>
  </si>
  <si>
    <t>39</t>
  </si>
  <si>
    <t>59245015x</t>
  </si>
  <si>
    <t>dlažba zámková tvaru I 200x165x60mm přírodní - stávající - paletování, manipulace</t>
  </si>
  <si>
    <t>194618696</t>
  </si>
  <si>
    <t>"chodník" 32,4*0,8</t>
  </si>
  <si>
    <t>25,92*1,03 'Přepočtené koeficientem množství</t>
  </si>
  <si>
    <t>40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</si>
  <si>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</si>
  <si>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</si>
  <si>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-1744883393</t>
  </si>
  <si>
    <t>https://podminky.urs.cz/item/CS_URS_2022_02/596412210</t>
  </si>
  <si>
    <t>41</t>
  </si>
  <si>
    <t>59246016</t>
  </si>
  <si>
    <t>dlažba plošná betonová vegetační 600x400x80mm</t>
  </si>
  <si>
    <t>461710863</t>
  </si>
  <si>
    <t>"zatravňovací dlažba" 20*2,5*0,2</t>
  </si>
  <si>
    <t>10*1,03 'Přepočtené koeficientem množství</t>
  </si>
  <si>
    <t>42</t>
  </si>
  <si>
    <t>59246016x</t>
  </si>
  <si>
    <t>dlažba plošná betonová vegetační 600x400x80mm - stávající  - paletování, manipulace</t>
  </si>
  <si>
    <t>1637965936</t>
  </si>
  <si>
    <t>"zatravňovací dlažba" 20*2,5*0,8</t>
  </si>
  <si>
    <t>40*1,03 'Přepočtené koeficientem množství</t>
  </si>
  <si>
    <t>Úpravy povrchů, podlahy a osazování výplní</t>
  </si>
  <si>
    <t>43</t>
  </si>
  <si>
    <t>612325419</t>
  </si>
  <si>
    <t>Oprava vápenocementové omítky vnitřních ploch hladké, tloušťky do 20 mm, s celoplošným přeštukováním, tloušťky štuku 3 mm stěn, v rozsahu opravované plochy přes 30 do 50%</t>
  </si>
  <si>
    <t>-1882366421</t>
  </si>
  <si>
    <t>https://podminky.urs.cz/item/CS_URS_2022_02/612325419</t>
  </si>
  <si>
    <t>2*2</t>
  </si>
  <si>
    <t>Trubní vedení</t>
  </si>
  <si>
    <t>44</t>
  </si>
  <si>
    <t>286001811R</t>
  </si>
  <si>
    <t>trubka předizolovaná single, plastová; termoplasticky zesílená médiová trubka (TRSP) se síťkou z aramidového vlákna; DN = 25,0 mm; vnější průměr nosné trubky 32,0 mm; tloušťka stěny vnitřní trubky 2,5 mm; vnější průměr plášť. trub. 91,0 mm; teplota média max 95 °C; tlak média max 1,0 MPa; s kyslíkovou bariérou; Barva kyslíkové bariéry žlutá; součinitel tepelné vodivosti 0,1190 W/mK; součinitel tepelné vodivosti izolace 0,0210 W/mK; ztráta 7,14 W/m; tepelná ztráta za podmínek 80/60 °C; 10 °C zemina; lambda zem 1,0 W/mK; překrytí 800mm; materiál izolace PUR; materiál pláště paralelně zvlněné LLD-PE; certifikovaná class A dle ofi ZG200-2</t>
  </si>
  <si>
    <t>-1631788478</t>
  </si>
  <si>
    <t>45</t>
  </si>
  <si>
    <t>286001813R</t>
  </si>
  <si>
    <t>trubka předizolovaná single, plastová; termoplasticky zesílená médiová trubka (TRSP) se síťkou z aramidového vlákna; DN = 40,0 mm; vnější průměr nosné trubky 50,0 mm; tloušťka stěny vnitřní trubky 3,6 mm; vnější průměr plášť. trub. 111,0 mm; teplota média max 95 °C; tlak média max 1,0 MPa; s kyslíkovou bariérou; Barva kyslíkové bariéry žlutá; součinitel tepelné vodivosti 0,1442 W/mK; součinitel tepelné vodivosti izolace 0,0210 W/mK; ztráta 8,65 W/m; tepelná ztráta za podmínek 80/60 °C; 10 °C zemina; lambda zem 1,0 W/mK; překrytí 800mm; materiál izolace PUR; materiál pláště paralelně zvlněné LLD-PE; certifikovaná class A dle ofi ZG200-2</t>
  </si>
  <si>
    <t>949713256</t>
  </si>
  <si>
    <t>46</t>
  </si>
  <si>
    <t>28601</t>
  </si>
  <si>
    <t>přechod mat. nerez; d50 x 3,2 mm; závit vnější 1 1/2"; spoj lisovaný pro termoplasticky zesílenou médiovou trubku (TRSP); s násuvnou a polymerní objímkou; použití pro: vodu, topení</t>
  </si>
  <si>
    <t>ks</t>
  </si>
  <si>
    <t>935998537</t>
  </si>
  <si>
    <t>47</t>
  </si>
  <si>
    <t>28602</t>
  </si>
  <si>
    <t>manžeta ukončovací PEX-C; vel. 25-50 mm; DA 76-126 mm</t>
  </si>
  <si>
    <t>1562770274</t>
  </si>
  <si>
    <t>48</t>
  </si>
  <si>
    <t>28603</t>
  </si>
  <si>
    <t>přechod mat. nerez; d32 x 2,6 mm; závit vnější 1"; spoj lisovaný pro termoplasticky zesílenou médiovou trubku (TRSP); s násuvnou a polymerní objímkou; použití pro: vodu, topení</t>
  </si>
  <si>
    <t>743160418</t>
  </si>
  <si>
    <t>49</t>
  </si>
  <si>
    <t>28604</t>
  </si>
  <si>
    <t>-1689311760</t>
  </si>
  <si>
    <t>50</t>
  </si>
  <si>
    <t>28605</t>
  </si>
  <si>
    <t>Šoupě uzavírací DN 40 PN 10, včetně protipříruby a napojení</t>
  </si>
  <si>
    <t>-1241159598</t>
  </si>
  <si>
    <t>51</t>
  </si>
  <si>
    <t>28606</t>
  </si>
  <si>
    <t>Šoupě uzavírací DN 25 PN 10, včetně protipříruby a napojení</t>
  </si>
  <si>
    <t>1422570701</t>
  </si>
  <si>
    <t>52</t>
  </si>
  <si>
    <t>28607</t>
  </si>
  <si>
    <t>Úprava vedení v objektu a napojení rozvodů na stávající systém</t>
  </si>
  <si>
    <t>kpl</t>
  </si>
  <si>
    <t>-1627428056</t>
  </si>
  <si>
    <t>53</t>
  </si>
  <si>
    <t>871275811</t>
  </si>
  <si>
    <t>Bourání stávajícího potrubí z PVC nebo polypropylenu PP v otevřeném výkopu DN do 150</t>
  </si>
  <si>
    <t>-1729483994</t>
  </si>
  <si>
    <t>https://podminky.urs.cz/item/CS_URS_2022_02/871275811</t>
  </si>
  <si>
    <t>166</t>
  </si>
  <si>
    <t>54</t>
  </si>
  <si>
    <t>899914111</t>
  </si>
  <si>
    <t>Montáž ocelové chráničky D 159 x 10 mm</t>
  </si>
  <si>
    <t>2128380061</t>
  </si>
  <si>
    <t>https://podminky.urs.cz/item/CS_URS_2022_02/899914111</t>
  </si>
  <si>
    <t>"objekt" 2*0,6</t>
  </si>
  <si>
    <t>"šachta" 2*0,25</t>
  </si>
  <si>
    <t>55</t>
  </si>
  <si>
    <t>14011098</t>
  </si>
  <si>
    <t>trubka ocelová bezešvá hladká jakost 11 353 159x4,5mm</t>
  </si>
  <si>
    <t>1679888802</t>
  </si>
  <si>
    <t>Ostatní konstrukce a práce, bourání</t>
  </si>
  <si>
    <t>56</t>
  </si>
  <si>
    <t>916131213</t>
  </si>
  <si>
    <t>Osazení silničního obrubníku betonového stojatého s boční opěrou do lože z betonu prostého</t>
  </si>
  <si>
    <t>-733153094</t>
  </si>
  <si>
    <t>https://podminky.urs.cz/item/CS_URS_2022_02/916131213</t>
  </si>
  <si>
    <t>57</t>
  </si>
  <si>
    <t>59217031</t>
  </si>
  <si>
    <t>obrubník betonový silniční 1000x150x250mm</t>
  </si>
  <si>
    <t>297622383</t>
  </si>
  <si>
    <t>3*1,02 'Přepočtené koeficientem množství</t>
  </si>
  <si>
    <t>58</t>
  </si>
  <si>
    <t>916231213</t>
  </si>
  <si>
    <t>Osazení chodníkového obrubníku betonového stojatého s boční opěrou do lože z betonu prostého</t>
  </si>
  <si>
    <t>1506458077</t>
  </si>
  <si>
    <t>https://podminky.urs.cz/item/CS_URS_2022_02/916231213</t>
  </si>
  <si>
    <t>59</t>
  </si>
  <si>
    <t>59217016</t>
  </si>
  <si>
    <t>obrubník betonový chodníkový 1000x80x250mm</t>
  </si>
  <si>
    <t>2115494140</t>
  </si>
  <si>
    <t>34,4*1,02 'Přepočtené koeficientem množství</t>
  </si>
  <si>
    <t>60</t>
  </si>
  <si>
    <t>977151123</t>
  </si>
  <si>
    <t>Jádrové vrty diamantovými korunkami do stavebních materiálů D přes 130 do 150 mm</t>
  </si>
  <si>
    <t>886761535</t>
  </si>
  <si>
    <t>https://podminky.urs.cz/item/CS_URS_2022_02/977151123</t>
  </si>
  <si>
    <t>61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</si>
  <si>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</si>
  <si>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</t>
  </si>
  <si>
    <t>1925665021</t>
  </si>
  <si>
    <t>https://podminky.urs.cz/item/CS_URS_2022_02/979051111</t>
  </si>
  <si>
    <t>62</t>
  </si>
  <si>
    <t>979051121</t>
  </si>
  <si>
    <t>Očištění zámkových dlaždic se spárováním z kameniva těženého při překopech inženýrských sítí</t>
  </si>
  <si>
    <t>2039755516</t>
  </si>
  <si>
    <t>https://podminky.urs.cz/item/CS_URS_2022_02/979051121</t>
  </si>
  <si>
    <t>997</t>
  </si>
  <si>
    <t>Přesun sutě</t>
  </si>
  <si>
    <t>63</t>
  </si>
  <si>
    <t>997013813</t>
  </si>
  <si>
    <t>Poplatek za uložení stavebního odpadu na skládce (skládkovné) z plastických hmot zatříděného do Katalogu odpadů pod kódem 17 02 03</t>
  </si>
  <si>
    <t>-2099994040</t>
  </si>
  <si>
    <t>https://podminky.urs.cz/item/CS_URS_2022_02/997013813</t>
  </si>
  <si>
    <t>64</t>
  </si>
  <si>
    <t>997221551</t>
  </si>
  <si>
    <t>Vodorovná doprava suti bez naložení, ale se složením a s hrubým urovnáním ze sypkých materiálů, na vzdálenost do 1 km</t>
  </si>
  <si>
    <t>1266942604</t>
  </si>
  <si>
    <t>https://podminky.urs.cz/item/CS_URS_2022_02/997221551</t>
  </si>
  <si>
    <t>65</t>
  </si>
  <si>
    <t>997221559</t>
  </si>
  <si>
    <t>Vodorovná doprava suti bez naložení, ale se složením a s hrubým urovnáním Příplatek k ceně za každý další i započatý 1 km přes 1 km</t>
  </si>
  <si>
    <t>1665289820</t>
  </si>
  <si>
    <t>https://podminky.urs.cz/item/CS_URS_2022_02/997221559</t>
  </si>
  <si>
    <t>kamenivo*19</t>
  </si>
  <si>
    <t>66</t>
  </si>
  <si>
    <t>997221561</t>
  </si>
  <si>
    <t>Vodorovná doprava suti bez naložení, ale se složením a s hrubým urovnáním z kusových materiálů, na vzdálenost do 1 km</t>
  </si>
  <si>
    <t>-931049645</t>
  </si>
  <si>
    <t>https://podminky.urs.cz/item/CS_URS_2022_02/997221561</t>
  </si>
  <si>
    <t>67</t>
  </si>
  <si>
    <t>997221569</t>
  </si>
  <si>
    <t>-990342072</t>
  </si>
  <si>
    <t>https://podminky.urs.cz/item/CS_URS_2022_02/997221569</t>
  </si>
  <si>
    <t>beton*19</t>
  </si>
  <si>
    <t>68</t>
  </si>
  <si>
    <t>997221571</t>
  </si>
  <si>
    <t>Vodorovná doprava vybouraných hmot bez naložení, ale se složením a s hrubým urovnáním na vzdálenost do 1 km</t>
  </si>
  <si>
    <t>-72350680</t>
  </si>
  <si>
    <t>https://podminky.urs.cz/item/CS_URS_2022_02/997221571</t>
  </si>
  <si>
    <t>69</t>
  </si>
  <si>
    <t>997221579</t>
  </si>
  <si>
    <t>Vodorovná doprava vybouraných hmot bez naložení, ale se složením a s hrubým urovnáním na vzdálenost Příplatek k ceně za každý další i započatý 1 km přes 1 km</t>
  </si>
  <si>
    <t>-1908523211</t>
  </si>
  <si>
    <t>https://podminky.urs.cz/item/CS_URS_2022_02/997221579</t>
  </si>
  <si>
    <t>0,83*19</t>
  </si>
  <si>
    <t>70</t>
  </si>
  <si>
    <t>997221611</t>
  </si>
  <si>
    <t>Nakládání na dopravní prostředky pro vodorovnou dopravu suti</t>
  </si>
  <si>
    <t>1222036149</t>
  </si>
  <si>
    <t>https://podminky.urs.cz/item/CS_URS_2022_02/997221611</t>
  </si>
  <si>
    <t>71</t>
  </si>
  <si>
    <t>997221612</t>
  </si>
  <si>
    <t>Nakládání na dopravní prostředky pro vodorovnou dopravu vybouraných hmot</t>
  </si>
  <si>
    <t>809160309</t>
  </si>
  <si>
    <t>https://podminky.urs.cz/item/CS_URS_2022_02/997221612</t>
  </si>
  <si>
    <t>72</t>
  </si>
  <si>
    <t>997221861</t>
  </si>
  <si>
    <t>Poplatek za uložení stavebního odpadu na recyklační skládce (skládkovné) z prostého betonu zatříděného do Katalogu odpadů pod kódem 17 01 01</t>
  </si>
  <si>
    <t>624411949</t>
  </si>
  <si>
    <t>https://podminky.urs.cz/item/CS_URS_2022_02/997221861</t>
  </si>
  <si>
    <t>73</t>
  </si>
  <si>
    <t>997221873</t>
  </si>
  <si>
    <t>Poplatek za uložení stavebního odpadu na recyklační skládce (skládkovné) zeminy a kamení zatříděného do Katalogu odpadů pod kódem 17 05 04</t>
  </si>
  <si>
    <t>150246359</t>
  </si>
  <si>
    <t>https://podminky.urs.cz/item/CS_URS_2022_02/997221873</t>
  </si>
  <si>
    <t>998</t>
  </si>
  <si>
    <t>Přesun hmot</t>
  </si>
  <si>
    <t>74</t>
  </si>
  <si>
    <t>998276101</t>
  </si>
  <si>
    <t>Přesun hmot pro trubní vedení hloubené z trub z plastických hmot nebo sklolaminátových pro vodovody nebo kanalizace v otevřeném výkopu dopravní vzdálenost do 15 m</t>
  </si>
  <si>
    <t>-897960649</t>
  </si>
  <si>
    <t>https://podminky.urs.cz/item/CS_URS_2022_02/998276101</t>
  </si>
  <si>
    <t>PSV</t>
  </si>
  <si>
    <t>Práce a dodávky PSV</t>
  </si>
  <si>
    <t>711</t>
  </si>
  <si>
    <t>Izolace proti vodě, vlhkosti a plynům</t>
  </si>
  <si>
    <t>75</t>
  </si>
  <si>
    <t>711112001</t>
  </si>
  <si>
    <t>Provedení izolace proti zemní vlhkosti svislé za studena nátěrem penetračním</t>
  </si>
  <si>
    <t>924521046</t>
  </si>
  <si>
    <t>https://podminky.urs.cz/item/CS_URS_2022_02/711112001</t>
  </si>
  <si>
    <t>1,8*0,5*2</t>
  </si>
  <si>
    <t>76</t>
  </si>
  <si>
    <t>11163150</t>
  </si>
  <si>
    <t>lak penetrační asfaltový</t>
  </si>
  <si>
    <t>23275139</t>
  </si>
  <si>
    <t>1,8*0,00034 'Přepočtené koeficientem množství</t>
  </si>
  <si>
    <t>77</t>
  </si>
  <si>
    <t>711142559</t>
  </si>
  <si>
    <t>Provedení izolace proti zemní vlhkosti pásy přitavením svislé NAIP</t>
  </si>
  <si>
    <t>-24357391</t>
  </si>
  <si>
    <t>https://podminky.urs.cz/item/CS_URS_2022_02/711142559</t>
  </si>
  <si>
    <t>78</t>
  </si>
  <si>
    <t>62855007</t>
  </si>
  <si>
    <t>pás asfaltový natavitelný modifikovaný SBS tl 4,5mm s vložkou z polyesterové vyztužené rohože a hrubozrnným břidličným posypem na horním povrchu</t>
  </si>
  <si>
    <t>250229205</t>
  </si>
  <si>
    <t>1,8*1,221 'Přepočtené koeficientem množství</t>
  </si>
  <si>
    <t>79</t>
  </si>
  <si>
    <t>711767278</t>
  </si>
  <si>
    <t>Izolace proti vodě opracování trubních prostupů folie s dotmelením na přírubu D do 200 mm</t>
  </si>
  <si>
    <t>kus</t>
  </si>
  <si>
    <t>-45295110</t>
  </si>
  <si>
    <t>https://podminky.urs.cz/item/CS_URS_2022_02/711767278</t>
  </si>
  <si>
    <t>80</t>
  </si>
  <si>
    <t>28342013</t>
  </si>
  <si>
    <t>manžeta těsnící pro prostupy hydroizolací z PVC uzavřená kruhová vnitřní průměr 90-114</t>
  </si>
  <si>
    <t>1410374911</t>
  </si>
  <si>
    <t>81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</si>
  <si>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</si>
  <si>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</si>
  <si>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</si>
  <si>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399321282</t>
  </si>
  <si>
    <t>https://podminky.urs.cz/item/CS_URS_2022_02/998711201</t>
  </si>
  <si>
    <t>784</t>
  </si>
  <si>
    <t>Dokončovací práce - malby a tapety</t>
  </si>
  <si>
    <t>82</t>
  </si>
  <si>
    <t>784111001</t>
  </si>
  <si>
    <t>Oprášení (ometení) podkladu v místnostech výšky do 3,80 m</t>
  </si>
  <si>
    <t>417415340</t>
  </si>
  <si>
    <t>https://podminky.urs.cz/item/CS_URS_2022_02/784111001</t>
  </si>
  <si>
    <t>83</t>
  </si>
  <si>
    <t>784181101</t>
  </si>
  <si>
    <t>Penetrace podkladu jednonásobná základní akrylátová bezbarvá v místnostech výšky do 3,80 m</t>
  </si>
  <si>
    <t>-598806981</t>
  </si>
  <si>
    <t>https://podminky.urs.cz/item/CS_URS_2022_02/784181101</t>
  </si>
  <si>
    <t>84</t>
  </si>
  <si>
    <t>784221101</t>
  </si>
  <si>
    <t>Malby z malířských směsí otěruvzdorných za sucha dvojnásobné, bílé za sucha otěruvzdorné dobře v místnostech výšky do 3,80 m</t>
  </si>
  <si>
    <t>-757879017</t>
  </si>
  <si>
    <t>https://podminky.urs.cz/item/CS_URS_2022_02/784221101</t>
  </si>
  <si>
    <t>VRN</t>
  </si>
  <si>
    <t>Vedlejší rozpočtové náklady</t>
  </si>
  <si>
    <t>VRN1</t>
  </si>
  <si>
    <t>Průzkumné, geodetické a projektové práce</t>
  </si>
  <si>
    <t>85</t>
  </si>
  <si>
    <t>012103000x</t>
  </si>
  <si>
    <t>Geodetické práce před výstavbou</t>
  </si>
  <si>
    <t>soubor</t>
  </si>
  <si>
    <t>1024</t>
  </si>
  <si>
    <t>-712723474</t>
  </si>
  <si>
    <t>86</t>
  </si>
  <si>
    <t>012203000</t>
  </si>
  <si>
    <t>Geodetické práce při provádění stavby</t>
  </si>
  <si>
    <t>CS ÚRS 2022 01</t>
  </si>
  <si>
    <t>102338309</t>
  </si>
  <si>
    <t>https://podminky.urs.cz/item/CS_URS_2022_01/012203000</t>
  </si>
  <si>
    <t>87</t>
  </si>
  <si>
    <t>012303000</t>
  </si>
  <si>
    <t>Geodetické práce po výstavbě</t>
  </si>
  <si>
    <t>1207322624</t>
  </si>
  <si>
    <t>https://podminky.urs.cz/item/CS_URS_2022_01/012303000</t>
  </si>
  <si>
    <t>88</t>
  </si>
  <si>
    <t>012403000</t>
  </si>
  <si>
    <t>Kartografické práce</t>
  </si>
  <si>
    <t>-29196875</t>
  </si>
  <si>
    <t>https://podminky.urs.cz/item/CS_URS_2022_01/012403000</t>
  </si>
  <si>
    <t>89</t>
  </si>
  <si>
    <t>013254000</t>
  </si>
  <si>
    <t>Dokumentace skutečného provedení stavby</t>
  </si>
  <si>
    <t>1454153768</t>
  </si>
  <si>
    <t>https://podminky.urs.cz/item/CS_URS_2022_01/013254000</t>
  </si>
  <si>
    <t>VRN3</t>
  </si>
  <si>
    <t>Zařízení staveniště</t>
  </si>
  <si>
    <t>90</t>
  </si>
  <si>
    <t>030001000</t>
  </si>
  <si>
    <t>417358859</t>
  </si>
  <si>
    <t>https://podminky.urs.cz/item/CS_URS_2022_01/030001000</t>
  </si>
  <si>
    <t>91</t>
  </si>
  <si>
    <t>034303000</t>
  </si>
  <si>
    <t>Dopravní značení na staveništi</t>
  </si>
  <si>
    <t>657808496</t>
  </si>
  <si>
    <t>https://podminky.urs.cz/item/CS_URS_2022_01/034303000</t>
  </si>
  <si>
    <t>VRN4</t>
  </si>
  <si>
    <t>Inženýrská činnost</t>
  </si>
  <si>
    <t>92</t>
  </si>
  <si>
    <t>041403000</t>
  </si>
  <si>
    <t>Koordinátor BOZP na staveništi</t>
  </si>
  <si>
    <t>478271985</t>
  </si>
  <si>
    <t>https://podminky.urs.cz/item/CS_URS_2022_01/041403000</t>
  </si>
  <si>
    <t>93</t>
  </si>
  <si>
    <t>045203000</t>
  </si>
  <si>
    <t>Kompletační činnost</t>
  </si>
  <si>
    <t>178032040</t>
  </si>
  <si>
    <t>https://podminky.urs.cz/item/CS_URS_2022_01/045203000</t>
  </si>
  <si>
    <t>94</t>
  </si>
  <si>
    <t>045303000</t>
  </si>
  <si>
    <t>Koordinační činnost</t>
  </si>
  <si>
    <t>-452698838</t>
  </si>
  <si>
    <t>https://podminky.urs.cz/item/CS_URS_2022_01/045303000</t>
  </si>
  <si>
    <t>SEZNAM FIGUR</t>
  </si>
  <si>
    <t>Výměra</t>
  </si>
  <si>
    <t>asfalt</t>
  </si>
  <si>
    <t>17,6</t>
  </si>
  <si>
    <t>Použití figury:</t>
  </si>
  <si>
    <t>Poplatek za uložení stavebního odpadu na recyklační skládce (skládkovné) z prostého betonu pod kódem 17 01 01</t>
  </si>
  <si>
    <t>Vodorovná doprava suti z kusových materiálů do 1 km</t>
  </si>
  <si>
    <t>Příplatek ZKD 1 km u vodorovné dopravy suti z kusových materiálů</t>
  </si>
  <si>
    <t>Nakládání suti na dopravní prostředky pro vodorovnou dopravu</t>
  </si>
  <si>
    <t>Hloubení jam nezapažených v hornině třídy těžitelnosti I skupiny 3 objem do 20 m3 strojně</t>
  </si>
  <si>
    <t>Příplatek za ztížení vykopávky v blízkosti podzemního vedení</t>
  </si>
  <si>
    <t>Zřízení rozepření stěn při pažení příložném hl do 4 m</t>
  </si>
  <si>
    <t>Vodorovná doprava suti ze sypkých materiálů do 1 km</t>
  </si>
  <si>
    <t>Příplatek ZKD 1 km u vodorovné dopravy suti ze sypkých materiálů</t>
  </si>
  <si>
    <t>Hloubení zapažených rýh š do 2000 mm v hornině třídy těžitelnosti I skupiny 3 objem do 500 m3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</si>
  <si>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</si>
  <si>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</si>
  <si>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</si>
  <si>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</si>
  <si>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</si>
  <si>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</si>
  <si>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</si>
  <si>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</si>
  <si>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</si>
  <si>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</si>
  <si>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</si>
  <si>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</si>
  <si>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</si>
  <si>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</si>
  <si>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</si>
  <si>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</si>
  <si>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</si>
  <si>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</si>
  <si>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</si>
  <si>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</si>
  <si>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</si>
  <si>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</si>
  <si>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</si>
  <si>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</si>
  <si>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</si>
  <si>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</si>
  <si>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</si>
  <si>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</si>
  <si>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</si>
  <si>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</si>
  <si>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</si>
  <si>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</si>
  <si>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</si>
  <si>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</si>
  <si>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</si>
  <si>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</si>
  <si>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</si>
  <si>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</si>
  <si>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</si>
  <si>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</si>
  <si>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</si>
  <si>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</si>
  <si>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</si>
  <si>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</si>
  <si>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</si>
  <si>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</si>
  <si>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</si>
  <si>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</si>
  <si>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</si>
  <si>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</si>
  <si>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</si>
  <si>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</si>
  <si>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</si>
  <si>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</si>
  <si>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</si>
  <si>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</si>
  <si>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</si>
  <si>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</si>
  <si>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</si>
  <si>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</si>
  <si>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</si>
  <si>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</si>
  <si>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</si>
  <si>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</si>
  <si>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</si>
  <si>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</si>
  <si>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</si>
  <si>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</si>
  <si>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</si>
  <si>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</si>
  <si>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</si>
  <si>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</si>
  <si>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</si>
  <si>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</si>
  <si>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</si>
  <si>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</si>
  <si>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</si>
  <si>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</si>
  <si>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</si>
  <si>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</si>
  <si>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</si>
  <si>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</si>
  <si>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</si>
  <si>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</si>
  <si>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</si>
  <si>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</si>
  <si>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</si>
  <si>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</si>
  <si>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</si>
  <si>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</si>
  <si>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</si>
  <si>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</si>
  <si>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</si>
  <si>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</si>
  <si>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</si>
  <si>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</si>
  <si>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</si>
  <si>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</si>
  <si>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</si>
  <si>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</si>
  <si>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</si>
  <si>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</si>
  <si>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</si>
  <si>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</si>
  <si>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</si>
  <si>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</si>
  <si>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</si>
  <si>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</si>
  <si>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</si>
  <si>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</si>
  <si>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</si>
  <si>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</si>
  <si>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</si>
  <si>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</si>
  <si>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</si>
  <si>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</si>
  <si>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</si>
  <si>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</si>
  <si>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</si>
  <si>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</si>
  <si>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</si>
  <si>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</si>
  <si>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</si>
  <si>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</si>
  <si>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</si>
  <si>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</si>
  <si>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</si>
  <si>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</si>
  <si>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</si>
  <si>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</si>
  <si>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</si>
  <si>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</si>
  <si>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</si>
  <si>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</si>
  <si>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</si>
  <si>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</si>
  <si>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</si>
  <si>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</si>
  <si>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</si>
  <si>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</si>
  <si>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</si>
  <si>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</si>
  <si>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</si>
  <si>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</si>
  <si>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</si>
  <si>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</si>
  <si>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</si>
  <si>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</si>
  <si>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</si>
  <si>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</si>
  <si>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</si>
  <si>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</si>
  <si>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</si>
  <si>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</si>
  <si>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</si>
  <si>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</si>
  <si>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</si>
  <si>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</si>
  <si>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</si>
  <si>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</si>
  <si>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</si>
  <si>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</si>
  <si>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</si>
  <si>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</si>
  <si>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</si>
  <si>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</si>
  <si>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</si>
  <si>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</si>
  <si>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</si>
  <si>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</si>
  <si>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</si>
  <si>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</si>
  <si>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</si>
  <si>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</si>
  <si>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</si>
  <si>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</si>
  <si>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</si>
  <si>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</si>
  <si>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</si>
  <si>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</si>
  <si>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</si>
  <si>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</si>
  <si>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</si>
  <si>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</si>
  <si>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</si>
  <si>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</si>
  <si>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stávajících, technicky nevyhovujících rozvodů teplé užitkové vody ul. Vrchlického – V2 při tepelném zdroji K11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</si>
</sst>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343" TargetMode="External" /><Relationship Id="rId2" Type="http://schemas.openxmlformats.org/officeDocument/2006/relationships/hyperlink" Target="https://podminky.urs.cz/item/CS_URS_2022_02/113106391" TargetMode="External" /><Relationship Id="rId3" Type="http://schemas.openxmlformats.org/officeDocument/2006/relationships/hyperlink" Target="https://podminky.urs.cz/item/CS_URS_2022_02/113107522" TargetMode="External" /><Relationship Id="rId4" Type="http://schemas.openxmlformats.org/officeDocument/2006/relationships/hyperlink" Target="https://podminky.urs.cz/item/CS_URS_2022_02/113107523" TargetMode="External" /><Relationship Id="rId5" Type="http://schemas.openxmlformats.org/officeDocument/2006/relationships/hyperlink" Target="https://podminky.urs.cz/item/CS_URS_2022_02/113202111" TargetMode="External" /><Relationship Id="rId6" Type="http://schemas.openxmlformats.org/officeDocument/2006/relationships/hyperlink" Target="https://podminky.urs.cz/item/CS_URS_2022_02/113204111" TargetMode="External" /><Relationship Id="rId7" Type="http://schemas.openxmlformats.org/officeDocument/2006/relationships/hyperlink" Target="https://podminky.urs.cz/item/CS_URS_2022_02/119001405" TargetMode="External" /><Relationship Id="rId8" Type="http://schemas.openxmlformats.org/officeDocument/2006/relationships/hyperlink" Target="https://podminky.urs.cz/item/CS_URS_2022_02/121151203" TargetMode="External" /><Relationship Id="rId9" Type="http://schemas.openxmlformats.org/officeDocument/2006/relationships/hyperlink" Target="https://podminky.urs.cz/item/CS_URS_2022_02/131251100" TargetMode="External" /><Relationship Id="rId10" Type="http://schemas.openxmlformats.org/officeDocument/2006/relationships/hyperlink" Target="https://podminky.urs.cz/item/CS_URS_2022_02/132254204" TargetMode="External" /><Relationship Id="rId11" Type="http://schemas.openxmlformats.org/officeDocument/2006/relationships/hyperlink" Target="https://podminky.urs.cz/item/CS_URS_2022_02/139001101" TargetMode="External" /><Relationship Id="rId12" Type="http://schemas.openxmlformats.org/officeDocument/2006/relationships/hyperlink" Target="https://podminky.urs.cz/item/CS_URS_2022_02/141721213" TargetMode="External" /><Relationship Id="rId13" Type="http://schemas.openxmlformats.org/officeDocument/2006/relationships/hyperlink" Target="https://podminky.urs.cz/item/CS_URS_2022_02/151101101" TargetMode="External" /><Relationship Id="rId14" Type="http://schemas.openxmlformats.org/officeDocument/2006/relationships/hyperlink" Target="https://podminky.urs.cz/item/CS_URS_2022_02/151101111" TargetMode="External" /><Relationship Id="rId15" Type="http://schemas.openxmlformats.org/officeDocument/2006/relationships/hyperlink" Target="https://podminky.urs.cz/item/CS_URS_2022_02/151101201" TargetMode="External" /><Relationship Id="rId16" Type="http://schemas.openxmlformats.org/officeDocument/2006/relationships/hyperlink" Target="https://podminky.urs.cz/item/CS_URS_2022_02/151101211" TargetMode="External" /><Relationship Id="rId17" Type="http://schemas.openxmlformats.org/officeDocument/2006/relationships/hyperlink" Target="https://podminky.urs.cz/item/CS_URS_2022_02/151101301" TargetMode="External" /><Relationship Id="rId18" Type="http://schemas.openxmlformats.org/officeDocument/2006/relationships/hyperlink" Target="https://podminky.urs.cz/item/CS_URS_2022_02/151101311" TargetMode="External" /><Relationship Id="rId19" Type="http://schemas.openxmlformats.org/officeDocument/2006/relationships/hyperlink" Target="https://podminky.urs.cz/item/CS_URS_2022_02/162751117" TargetMode="External" /><Relationship Id="rId20" Type="http://schemas.openxmlformats.org/officeDocument/2006/relationships/hyperlink" Target="https://podminky.urs.cz/item/CS_URS_2022_02/162751119" TargetMode="External" /><Relationship Id="rId21" Type="http://schemas.openxmlformats.org/officeDocument/2006/relationships/hyperlink" Target="https://podminky.urs.cz/item/CS_URS_2022_02/167151101" TargetMode="External" /><Relationship Id="rId22" Type="http://schemas.openxmlformats.org/officeDocument/2006/relationships/hyperlink" Target="https://podminky.urs.cz/item/CS_URS_2022_02/171201231" TargetMode="External" /><Relationship Id="rId23" Type="http://schemas.openxmlformats.org/officeDocument/2006/relationships/hyperlink" Target="https://podminky.urs.cz/item/CS_URS_2022_02/171251201" TargetMode="External" /><Relationship Id="rId24" Type="http://schemas.openxmlformats.org/officeDocument/2006/relationships/hyperlink" Target="https://podminky.urs.cz/item/CS_URS_2022_02/174151101" TargetMode="External" /><Relationship Id="rId25" Type="http://schemas.openxmlformats.org/officeDocument/2006/relationships/hyperlink" Target="https://podminky.urs.cz/item/CS_URS_2022_02/175151101" TargetMode="External" /><Relationship Id="rId26" Type="http://schemas.openxmlformats.org/officeDocument/2006/relationships/hyperlink" Target="https://podminky.urs.cz/item/CS_URS_2022_02/181411131" TargetMode="External" /><Relationship Id="rId27" Type="http://schemas.openxmlformats.org/officeDocument/2006/relationships/hyperlink" Target="https://podminky.urs.cz/item/CS_URS_2022_02/181951111" TargetMode="External" /><Relationship Id="rId28" Type="http://schemas.openxmlformats.org/officeDocument/2006/relationships/hyperlink" Target="https://podminky.urs.cz/item/CS_URS_2022_02/181951112" TargetMode="External" /><Relationship Id="rId29" Type="http://schemas.openxmlformats.org/officeDocument/2006/relationships/hyperlink" Target="https://podminky.urs.cz/item/CS_URS_2022_02/182351023" TargetMode="External" /><Relationship Id="rId30" Type="http://schemas.openxmlformats.org/officeDocument/2006/relationships/hyperlink" Target="https://podminky.urs.cz/item/CS_URS_2022_02/312311961" TargetMode="External" /><Relationship Id="rId31" Type="http://schemas.openxmlformats.org/officeDocument/2006/relationships/hyperlink" Target="https://podminky.urs.cz/item/CS_URS_2022_02/451572111" TargetMode="External" /><Relationship Id="rId32" Type="http://schemas.openxmlformats.org/officeDocument/2006/relationships/hyperlink" Target="https://podminky.urs.cz/item/CS_URS_2022_02/564750101" TargetMode="External" /><Relationship Id="rId33" Type="http://schemas.openxmlformats.org/officeDocument/2006/relationships/hyperlink" Target="https://podminky.urs.cz/item/CS_URS_2022_02/564841012" TargetMode="External" /><Relationship Id="rId34" Type="http://schemas.openxmlformats.org/officeDocument/2006/relationships/hyperlink" Target="https://podminky.urs.cz/item/CS_URS_2022_02/564861011" TargetMode="External" /><Relationship Id="rId35" Type="http://schemas.openxmlformats.org/officeDocument/2006/relationships/hyperlink" Target="https://podminky.urs.cz/item/CS_URS_2022_02/596211110" TargetMode="External" /><Relationship Id="rId36" Type="http://schemas.openxmlformats.org/officeDocument/2006/relationships/hyperlink" Target="https://podminky.urs.cz/item/CS_URS_2022_02/596412210" TargetMode="External" /><Relationship Id="rId37" Type="http://schemas.openxmlformats.org/officeDocument/2006/relationships/hyperlink" Target="https://podminky.urs.cz/item/CS_URS_2022_02/612325419" TargetMode="External" /><Relationship Id="rId38" Type="http://schemas.openxmlformats.org/officeDocument/2006/relationships/hyperlink" Target="https://podminky.urs.cz/item/CS_URS_2022_02/871275811" TargetMode="External" /><Relationship Id="rId39" Type="http://schemas.openxmlformats.org/officeDocument/2006/relationships/hyperlink" Target="https://podminky.urs.cz/item/CS_URS_2022_02/899914111" TargetMode="External" /><Relationship Id="rId40" Type="http://schemas.openxmlformats.org/officeDocument/2006/relationships/hyperlink" Target="https://podminky.urs.cz/item/CS_URS_2022_02/916131213" TargetMode="External" /><Relationship Id="rId41" Type="http://schemas.openxmlformats.org/officeDocument/2006/relationships/hyperlink" Target="https://podminky.urs.cz/item/CS_URS_2022_02/916231213" TargetMode="External" /><Relationship Id="rId42" Type="http://schemas.openxmlformats.org/officeDocument/2006/relationships/hyperlink" Target="https://podminky.urs.cz/item/CS_URS_2022_02/977151123" TargetMode="External" /><Relationship Id="rId43" Type="http://schemas.openxmlformats.org/officeDocument/2006/relationships/hyperlink" Target="https://podminky.urs.cz/item/CS_URS_2022_02/979051111" TargetMode="External" /><Relationship Id="rId44" Type="http://schemas.openxmlformats.org/officeDocument/2006/relationships/hyperlink" Target="https://podminky.urs.cz/item/CS_URS_2022_02/979051121" TargetMode="External" /><Relationship Id="rId45" Type="http://schemas.openxmlformats.org/officeDocument/2006/relationships/hyperlink" Target="https://podminky.urs.cz/item/CS_URS_2022_02/997013813" TargetMode="External" /><Relationship Id="rId46" Type="http://schemas.openxmlformats.org/officeDocument/2006/relationships/hyperlink" Target="https://podminky.urs.cz/item/CS_URS_2022_02/997221551" TargetMode="External" /><Relationship Id="rId47" Type="http://schemas.openxmlformats.org/officeDocument/2006/relationships/hyperlink" Target="https://podminky.urs.cz/item/CS_URS_2022_02/997221559" TargetMode="External" /><Relationship Id="rId48" Type="http://schemas.openxmlformats.org/officeDocument/2006/relationships/hyperlink" Target="https://podminky.urs.cz/item/CS_URS_2022_02/997221561" TargetMode="External" /><Relationship Id="rId49" Type="http://schemas.openxmlformats.org/officeDocument/2006/relationships/hyperlink" Target="https://podminky.urs.cz/item/CS_URS_2022_02/997221569" TargetMode="External" /><Relationship Id="rId50" Type="http://schemas.openxmlformats.org/officeDocument/2006/relationships/hyperlink" Target="https://podminky.urs.cz/item/CS_URS_2022_02/997221571" TargetMode="External" /><Relationship Id="rId51" Type="http://schemas.openxmlformats.org/officeDocument/2006/relationships/hyperlink" Target="https://podminky.urs.cz/item/CS_URS_2022_02/997221579" TargetMode="External" /><Relationship Id="rId52" Type="http://schemas.openxmlformats.org/officeDocument/2006/relationships/hyperlink" Target="https://podminky.urs.cz/item/CS_URS_2022_02/997221611" TargetMode="External" /><Relationship Id="rId53" Type="http://schemas.openxmlformats.org/officeDocument/2006/relationships/hyperlink" Target="https://podminky.urs.cz/item/CS_URS_2022_02/997221612" TargetMode="External" /><Relationship Id="rId54" Type="http://schemas.openxmlformats.org/officeDocument/2006/relationships/hyperlink" Target="https://podminky.urs.cz/item/CS_URS_2022_02/997221861" TargetMode="External" /><Relationship Id="rId55" Type="http://schemas.openxmlformats.org/officeDocument/2006/relationships/hyperlink" Target="https://podminky.urs.cz/item/CS_URS_2022_02/997221873" TargetMode="External" /><Relationship Id="rId56" Type="http://schemas.openxmlformats.org/officeDocument/2006/relationships/hyperlink" Target="https://podminky.urs.cz/item/CS_URS_2022_02/998276101" TargetMode="External" /><Relationship Id="rId57" Type="http://schemas.openxmlformats.org/officeDocument/2006/relationships/hyperlink" Target="https://podminky.urs.cz/item/CS_URS_2022_02/711112001" TargetMode="External" /><Relationship Id="rId58" Type="http://schemas.openxmlformats.org/officeDocument/2006/relationships/hyperlink" Target="https://podminky.urs.cz/item/CS_URS_2022_02/711142559" TargetMode="External" /><Relationship Id="rId59" Type="http://schemas.openxmlformats.org/officeDocument/2006/relationships/hyperlink" Target="https://podminky.urs.cz/item/CS_URS_2022_02/711767278" TargetMode="External" /><Relationship Id="rId60" Type="http://schemas.openxmlformats.org/officeDocument/2006/relationships/hyperlink" Target="https://podminky.urs.cz/item/CS_URS_2022_02/998711201" TargetMode="External" /><Relationship Id="rId61" Type="http://schemas.openxmlformats.org/officeDocument/2006/relationships/hyperlink" Target="https://podminky.urs.cz/item/CS_URS_2022_02/784111001" TargetMode="External" /><Relationship Id="rId62" Type="http://schemas.openxmlformats.org/officeDocument/2006/relationships/hyperlink" Target="https://podminky.urs.cz/item/CS_URS_2022_02/784181101" TargetMode="External" /><Relationship Id="rId63" Type="http://schemas.openxmlformats.org/officeDocument/2006/relationships/hyperlink" Target="https://podminky.urs.cz/item/CS_URS_2022_02/784221101" TargetMode="External" /><Relationship Id="rId64" Type="http://schemas.openxmlformats.org/officeDocument/2006/relationships/hyperlink" Target="https://podminky.urs.cz/item/CS_URS_2022_01/012203000" TargetMode="External" /><Relationship Id="rId65" Type="http://schemas.openxmlformats.org/officeDocument/2006/relationships/hyperlink" Target="https://podminky.urs.cz/item/CS_URS_2022_01/012303000" TargetMode="External" /><Relationship Id="rId66" Type="http://schemas.openxmlformats.org/officeDocument/2006/relationships/hyperlink" Target="https://podminky.urs.cz/item/CS_URS_2022_01/012403000" TargetMode="External" /><Relationship Id="rId67" Type="http://schemas.openxmlformats.org/officeDocument/2006/relationships/hyperlink" Target="https://podminky.urs.cz/item/CS_URS_2022_01/013254000" TargetMode="External" /><Relationship Id="rId68" Type="http://schemas.openxmlformats.org/officeDocument/2006/relationships/hyperlink" Target="https://podminky.urs.cz/item/CS_URS_2022_01/030001000" TargetMode="External" /><Relationship Id="rId69" Type="http://schemas.openxmlformats.org/officeDocument/2006/relationships/hyperlink" Target="https://podminky.urs.cz/item/CS_URS_2022_01/034303000" TargetMode="External" /><Relationship Id="rId70" Type="http://schemas.openxmlformats.org/officeDocument/2006/relationships/hyperlink" Target="https://podminky.urs.cz/item/CS_URS_2022_01/041403000" TargetMode="External" /><Relationship Id="rId71" Type="http://schemas.openxmlformats.org/officeDocument/2006/relationships/hyperlink" Target="https://podminky.urs.cz/item/CS_URS_2022_01/045203000" TargetMode="External" /><Relationship Id="rId72" Type="http://schemas.openxmlformats.org/officeDocument/2006/relationships/hyperlink" Target="https://podminky.urs.cz/item/CS_URS_2022_01/045303000" TargetMode="External" /><Relationship Id="rId7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4" t="s">
        <v>6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294" t="s">
        <v>15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R5" s="20"/>
      <c r="BE5" s="291" t="s">
        <v>16</v>
      </c>
      <c r="BS5" s="17" t="s">
        <v>7</v>
      </c>
    </row>
    <row r="6" spans="2:71" ht="36.95" customHeight="1">
      <c r="B6" s="20"/>
      <c r="D6" s="26" t="s">
        <v>17</v>
      </c>
      <c r="K6" s="295" t="s">
        <v>874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R6" s="20"/>
      <c r="BE6" s="292"/>
      <c r="BS6" s="17" t="s">
        <v>7</v>
      </c>
    </row>
    <row r="7" spans="2:71" ht="12" customHeight="1">
      <c r="B7" s="20"/>
      <c r="D7" s="27" t="s">
        <v>18</v>
      </c>
      <c r="K7" s="25" t="s">
        <v>3</v>
      </c>
      <c r="AK7" s="27" t="s">
        <v>19</v>
      </c>
      <c r="AN7" s="25" t="s">
        <v>3</v>
      </c>
      <c r="AR7" s="20"/>
      <c r="BE7" s="292"/>
      <c r="BS7" s="17" t="s">
        <v>7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/>
      <c r="AR8" s="20"/>
      <c r="BE8" s="292"/>
      <c r="BS8" s="17" t="s">
        <v>7</v>
      </c>
    </row>
    <row r="9" spans="2:71" ht="14.45" customHeight="1">
      <c r="B9" s="20"/>
      <c r="AR9" s="20"/>
      <c r="BE9" s="292"/>
      <c r="BS9" s="17" t="s">
        <v>7</v>
      </c>
    </row>
    <row r="10" spans="2:71" ht="12" customHeight="1">
      <c r="B10" s="20"/>
      <c r="D10" s="27" t="s">
        <v>23</v>
      </c>
      <c r="AK10" s="27" t="s">
        <v>24</v>
      </c>
      <c r="AN10" s="25" t="s">
        <v>3</v>
      </c>
      <c r="AR10" s="20"/>
      <c r="BE10" s="292"/>
      <c r="BS10" s="17" t="s">
        <v>7</v>
      </c>
    </row>
    <row r="11" spans="2:71" ht="18.4" customHeight="1">
      <c r="B11" s="20"/>
      <c r="E11" s="25" t="s">
        <v>25</v>
      </c>
      <c r="AK11" s="27" t="s">
        <v>26</v>
      </c>
      <c r="AN11" s="25" t="s">
        <v>3</v>
      </c>
      <c r="AR11" s="20"/>
      <c r="BE11" s="292"/>
      <c r="BS11" s="17" t="s">
        <v>7</v>
      </c>
    </row>
    <row r="12" spans="2:71" ht="6.95" customHeight="1">
      <c r="B12" s="20"/>
      <c r="AR12" s="20"/>
      <c r="BE12" s="292"/>
      <c r="BS12" s="17" t="s">
        <v>7</v>
      </c>
    </row>
    <row r="13" spans="2:7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92"/>
      <c r="BS13" s="17" t="s">
        <v>7</v>
      </c>
    </row>
    <row r="14" spans="2:71" ht="12.75">
      <c r="B14" s="20"/>
      <c r="E14" s="296" t="s">
        <v>28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7" t="s">
        <v>26</v>
      </c>
      <c r="AN14" s="29" t="s">
        <v>28</v>
      </c>
      <c r="AR14" s="20"/>
      <c r="BE14" s="292"/>
      <c r="BS14" s="17" t="s">
        <v>7</v>
      </c>
    </row>
    <row r="15" spans="2:71" ht="6.95" customHeight="1">
      <c r="B15" s="20"/>
      <c r="AR15" s="20"/>
      <c r="BE15" s="292"/>
      <c r="BS15" s="17" t="s">
        <v>4</v>
      </c>
    </row>
    <row r="16" spans="2:71" ht="12" customHeight="1">
      <c r="B16" s="20"/>
      <c r="D16" s="27" t="s">
        <v>29</v>
      </c>
      <c r="AK16" s="27" t="s">
        <v>24</v>
      </c>
      <c r="AN16" s="25" t="s">
        <v>3</v>
      </c>
      <c r="AR16" s="20"/>
      <c r="BE16" s="292"/>
      <c r="BS16" s="17" t="s">
        <v>4</v>
      </c>
    </row>
    <row r="17" spans="2:71" ht="18.4" customHeight="1">
      <c r="B17" s="20"/>
      <c r="E17" s="25" t="s">
        <v>30</v>
      </c>
      <c r="AK17" s="27" t="s">
        <v>26</v>
      </c>
      <c r="AN17" s="25" t="s">
        <v>3</v>
      </c>
      <c r="AR17" s="20"/>
      <c r="BE17" s="292"/>
      <c r="BS17" s="17" t="s">
        <v>31</v>
      </c>
    </row>
    <row r="18" spans="2:71" ht="6.95" customHeight="1">
      <c r="B18" s="20"/>
      <c r="AR18" s="20"/>
      <c r="BE18" s="292"/>
      <c r="BS18" s="17" t="s">
        <v>7</v>
      </c>
    </row>
    <row r="19" spans="2:71" ht="12" customHeight="1">
      <c r="B19" s="20"/>
      <c r="D19" s="27" t="s">
        <v>32</v>
      </c>
      <c r="AK19" s="27" t="s">
        <v>24</v>
      </c>
      <c r="AN19" s="25" t="s">
        <v>3</v>
      </c>
      <c r="AR19" s="20"/>
      <c r="BE19" s="292"/>
      <c r="BS19" s="17" t="s">
        <v>7</v>
      </c>
    </row>
    <row r="20" spans="2:71" ht="18.4" customHeight="1">
      <c r="B20" s="20"/>
      <c r="E20" s="25"/>
      <c r="AK20" s="27" t="s">
        <v>26</v>
      </c>
      <c r="AN20" s="25" t="s">
        <v>3</v>
      </c>
      <c r="AR20" s="20"/>
      <c r="BE20" s="292"/>
      <c r="BS20" s="17" t="s">
        <v>4</v>
      </c>
    </row>
    <row r="21" spans="2:57" ht="6.95" customHeight="1">
      <c r="B21" s="20"/>
      <c r="AR21" s="20"/>
      <c r="BE21" s="292"/>
    </row>
    <row r="22" spans="2:57" ht="12" customHeight="1">
      <c r="B22" s="20"/>
      <c r="D22" s="27" t="s">
        <v>33</v>
      </c>
      <c r="AR22" s="20"/>
      <c r="BE22" s="292"/>
    </row>
    <row r="23" spans="2:57" ht="47.25" customHeight="1">
      <c r="B23" s="20"/>
      <c r="E23" s="298" t="s">
        <v>34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R23" s="20"/>
      <c r="BE23" s="292"/>
    </row>
    <row r="24" spans="2:57" ht="6.95" customHeight="1">
      <c r="B24" s="20"/>
      <c r="AR24" s="20"/>
      <c r="BE24" s="292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92"/>
    </row>
    <row r="26" spans="2:57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9">
        <f>ROUND(AG54,2)</f>
        <v>0</v>
      </c>
      <c r="AL26" s="300"/>
      <c r="AM26" s="300"/>
      <c r="AN26" s="300"/>
      <c r="AO26" s="300"/>
      <c r="AR26" s="32"/>
      <c r="BE26" s="292"/>
    </row>
    <row r="27" spans="2:57" s="1" customFormat="1" ht="6.95" customHeight="1">
      <c r="B27" s="32"/>
      <c r="AR27" s="32"/>
      <c r="BE27" s="292"/>
    </row>
    <row r="28" spans="2:57" s="1" customFormat="1" ht="12.75">
      <c r="B28" s="32"/>
      <c r="L28" s="301" t="s">
        <v>36</v>
      </c>
      <c r="M28" s="301"/>
      <c r="N28" s="301"/>
      <c r="O28" s="301"/>
      <c r="P28" s="301"/>
      <c r="W28" s="301" t="s">
        <v>37</v>
      </c>
      <c r="X28" s="301"/>
      <c r="Y28" s="301"/>
      <c r="Z28" s="301"/>
      <c r="AA28" s="301"/>
      <c r="AB28" s="301"/>
      <c r="AC28" s="301"/>
      <c r="AD28" s="301"/>
      <c r="AE28" s="301"/>
      <c r="AK28" s="301" t="s">
        <v>38</v>
      </c>
      <c r="AL28" s="301"/>
      <c r="AM28" s="301"/>
      <c r="AN28" s="301"/>
      <c r="AO28" s="301"/>
      <c r="AR28" s="32"/>
      <c r="BE28" s="292"/>
    </row>
    <row r="29" spans="2:57" s="2" customFormat="1" ht="14.45" customHeight="1">
      <c r="B29" s="36"/>
      <c r="D29" s="27" t="s">
        <v>39</v>
      </c>
      <c r="F29" s="27" t="s">
        <v>40</v>
      </c>
      <c r="L29" s="281">
        <v>0.21</v>
      </c>
      <c r="M29" s="280"/>
      <c r="N29" s="280"/>
      <c r="O29" s="280"/>
      <c r="P29" s="280"/>
      <c r="W29" s="279">
        <f>ROUND(AZ54,2)</f>
        <v>0</v>
      </c>
      <c r="X29" s="280"/>
      <c r="Y29" s="280"/>
      <c r="Z29" s="280"/>
      <c r="AA29" s="280"/>
      <c r="AB29" s="280"/>
      <c r="AC29" s="280"/>
      <c r="AD29" s="280"/>
      <c r="AE29" s="280"/>
      <c r="AK29" s="279">
        <f>ROUND(AV54,2)</f>
        <v>0</v>
      </c>
      <c r="AL29" s="280"/>
      <c r="AM29" s="280"/>
      <c r="AN29" s="280"/>
      <c r="AO29" s="280"/>
      <c r="AR29" s="36"/>
      <c r="BE29" s="293"/>
    </row>
    <row r="30" spans="2:57" s="2" customFormat="1" ht="14.45" customHeight="1">
      <c r="B30" s="36"/>
      <c r="F30" s="27" t="s">
        <v>41</v>
      </c>
      <c r="L30" s="281">
        <v>0.15</v>
      </c>
      <c r="M30" s="280"/>
      <c r="N30" s="280"/>
      <c r="O30" s="280"/>
      <c r="P30" s="280"/>
      <c r="W30" s="279">
        <f>ROUND(BA54,2)</f>
        <v>0</v>
      </c>
      <c r="X30" s="280"/>
      <c r="Y30" s="280"/>
      <c r="Z30" s="280"/>
      <c r="AA30" s="280"/>
      <c r="AB30" s="280"/>
      <c r="AC30" s="280"/>
      <c r="AD30" s="280"/>
      <c r="AE30" s="280"/>
      <c r="AK30" s="279">
        <f>ROUND(AW54,2)</f>
        <v>0</v>
      </c>
      <c r="AL30" s="280"/>
      <c r="AM30" s="280"/>
      <c r="AN30" s="280"/>
      <c r="AO30" s="280"/>
      <c r="AR30" s="36"/>
      <c r="BE30" s="293"/>
    </row>
    <row r="31" spans="2:57" s="2" customFormat="1" ht="14.45" customHeight="1" hidden="1">
      <c r="B31" s="36"/>
      <c r="F31" s="27" t="s">
        <v>42</v>
      </c>
      <c r="L31" s="281">
        <v>0.21</v>
      </c>
      <c r="M31" s="280"/>
      <c r="N31" s="280"/>
      <c r="O31" s="280"/>
      <c r="P31" s="280"/>
      <c r="W31" s="279">
        <f>ROUND(BB54,2)</f>
        <v>0</v>
      </c>
      <c r="X31" s="280"/>
      <c r="Y31" s="280"/>
      <c r="Z31" s="280"/>
      <c r="AA31" s="280"/>
      <c r="AB31" s="280"/>
      <c r="AC31" s="280"/>
      <c r="AD31" s="280"/>
      <c r="AE31" s="280"/>
      <c r="AK31" s="279">
        <v>0</v>
      </c>
      <c r="AL31" s="280"/>
      <c r="AM31" s="280"/>
      <c r="AN31" s="280"/>
      <c r="AO31" s="280"/>
      <c r="AR31" s="36"/>
      <c r="BE31" s="293"/>
    </row>
    <row r="32" spans="2:57" s="2" customFormat="1" ht="14.45" customHeight="1" hidden="1">
      <c r="B32" s="36"/>
      <c r="F32" s="27" t="s">
        <v>43</v>
      </c>
      <c r="L32" s="281">
        <v>0.15</v>
      </c>
      <c r="M32" s="280"/>
      <c r="N32" s="280"/>
      <c r="O32" s="280"/>
      <c r="P32" s="280"/>
      <c r="W32" s="279">
        <f>ROUND(BC54,2)</f>
        <v>0</v>
      </c>
      <c r="X32" s="280"/>
      <c r="Y32" s="280"/>
      <c r="Z32" s="280"/>
      <c r="AA32" s="280"/>
      <c r="AB32" s="280"/>
      <c r="AC32" s="280"/>
      <c r="AD32" s="280"/>
      <c r="AE32" s="280"/>
      <c r="AK32" s="279">
        <v>0</v>
      </c>
      <c r="AL32" s="280"/>
      <c r="AM32" s="280"/>
      <c r="AN32" s="280"/>
      <c r="AO32" s="280"/>
      <c r="AR32" s="36"/>
      <c r="BE32" s="293"/>
    </row>
    <row r="33" spans="2:44" s="2" customFormat="1" ht="14.45" customHeight="1" hidden="1">
      <c r="B33" s="36"/>
      <c r="F33" s="27" t="s">
        <v>44</v>
      </c>
      <c r="L33" s="281">
        <v>0</v>
      </c>
      <c r="M33" s="280"/>
      <c r="N33" s="280"/>
      <c r="O33" s="280"/>
      <c r="P33" s="280"/>
      <c r="W33" s="279">
        <f>ROUND(BD54,2)</f>
        <v>0</v>
      </c>
      <c r="X33" s="280"/>
      <c r="Y33" s="280"/>
      <c r="Z33" s="280"/>
      <c r="AA33" s="280"/>
      <c r="AB33" s="280"/>
      <c r="AC33" s="280"/>
      <c r="AD33" s="280"/>
      <c r="AE33" s="280"/>
      <c r="AK33" s="279">
        <v>0</v>
      </c>
      <c r="AL33" s="280"/>
      <c r="AM33" s="280"/>
      <c r="AN33" s="280"/>
      <c r="AO33" s="280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82" t="s">
        <v>47</v>
      </c>
      <c r="Y35" s="283"/>
      <c r="Z35" s="283"/>
      <c r="AA35" s="283"/>
      <c r="AB35" s="283"/>
      <c r="AC35" s="39"/>
      <c r="AD35" s="39"/>
      <c r="AE35" s="39"/>
      <c r="AF35" s="39"/>
      <c r="AG35" s="39"/>
      <c r="AH35" s="39"/>
      <c r="AI35" s="39"/>
      <c r="AJ35" s="39"/>
      <c r="AK35" s="284">
        <f>SUM(AK26:AK33)</f>
        <v>0</v>
      </c>
      <c r="AL35" s="283"/>
      <c r="AM35" s="283"/>
      <c r="AN35" s="283"/>
      <c r="AO35" s="285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48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Sk22061B</v>
      </c>
      <c r="AR44" s="45"/>
    </row>
    <row r="45" spans="2:44" s="4" customFormat="1" ht="36.95" customHeight="1">
      <c r="B45" s="46"/>
      <c r="C45" s="47" t="s">
        <v>17</v>
      </c>
      <c r="L45" s="270" t="str">
        <f>K6</f>
        <v>Oprava stávajících, technicky nevyhovujících rozvodů teplé užitkové vody ul. Vrchlického – V2 při tepelném zdroji K11</v>
      </c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20</v>
      </c>
      <c r="L47" s="48" t="str">
        <f>IF(K8="","",K8)</f>
        <v>Šumperk</v>
      </c>
      <c r="AI47" s="27" t="s">
        <v>22</v>
      </c>
      <c r="AM47" s="272" t="str">
        <f>IF(AN8="","",AN8)</f>
        <v/>
      </c>
      <c r="AN47" s="272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23</v>
      </c>
      <c r="L49" s="3" t="str">
        <f>IF(E11="","",E11)</f>
        <v>Podniky města Šumperka a.s.</v>
      </c>
      <c r="AI49" s="27" t="s">
        <v>29</v>
      </c>
      <c r="AM49" s="273" t="str">
        <f>IF(E17="","",E17)</f>
        <v>Jiří Lorenc</v>
      </c>
      <c r="AN49" s="274"/>
      <c r="AO49" s="274"/>
      <c r="AP49" s="274"/>
      <c r="AR49" s="32"/>
      <c r="AS49" s="275" t="s">
        <v>49</v>
      </c>
      <c r="AT49" s="276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27</v>
      </c>
      <c r="L50" s="3" t="str">
        <f>IF(E14="Vyplň údaj","",E14)</f>
        <v/>
      </c>
      <c r="AI50" s="27" t="s">
        <v>32</v>
      </c>
      <c r="AM50" s="273" t="str">
        <f>IF(E20="","",E20)</f>
        <v/>
      </c>
      <c r="AN50" s="274"/>
      <c r="AO50" s="274"/>
      <c r="AP50" s="274"/>
      <c r="AR50" s="32"/>
      <c r="AS50" s="277"/>
      <c r="AT50" s="278"/>
      <c r="BD50" s="52"/>
    </row>
    <row r="51" spans="2:56" s="1" customFormat="1" ht="10.9" customHeight="1">
      <c r="B51" s="32"/>
      <c r="AR51" s="32"/>
      <c r="AS51" s="277"/>
      <c r="AT51" s="278"/>
      <c r="BD51" s="52"/>
    </row>
    <row r="52" spans="2:56" s="1" customFormat="1" ht="29.25" customHeight="1">
      <c r="B52" s="32"/>
      <c r="C52" s="266" t="s">
        <v>50</v>
      </c>
      <c r="D52" s="267"/>
      <c r="E52" s="267"/>
      <c r="F52" s="267"/>
      <c r="G52" s="267"/>
      <c r="H52" s="53"/>
      <c r="I52" s="268" t="s">
        <v>51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9" t="s">
        <v>52</v>
      </c>
      <c r="AH52" s="267"/>
      <c r="AI52" s="267"/>
      <c r="AJ52" s="267"/>
      <c r="AK52" s="267"/>
      <c r="AL52" s="267"/>
      <c r="AM52" s="267"/>
      <c r="AN52" s="268" t="s">
        <v>53</v>
      </c>
      <c r="AO52" s="267"/>
      <c r="AP52" s="267"/>
      <c r="AQ52" s="54" t="s">
        <v>54</v>
      </c>
      <c r="AR52" s="32"/>
      <c r="AS52" s="55" t="s">
        <v>55</v>
      </c>
      <c r="AT52" s="56" t="s">
        <v>56</v>
      </c>
      <c r="AU52" s="56" t="s">
        <v>57</v>
      </c>
      <c r="AV52" s="56" t="s">
        <v>58</v>
      </c>
      <c r="AW52" s="56" t="s">
        <v>59</v>
      </c>
      <c r="AX52" s="56" t="s">
        <v>60</v>
      </c>
      <c r="AY52" s="56" t="s">
        <v>61</v>
      </c>
      <c r="AZ52" s="56" t="s">
        <v>62</v>
      </c>
      <c r="BA52" s="56" t="s">
        <v>63</v>
      </c>
      <c r="BB52" s="56" t="s">
        <v>64</v>
      </c>
      <c r="BC52" s="56" t="s">
        <v>65</v>
      </c>
      <c r="BD52" s="57" t="s">
        <v>66</v>
      </c>
    </row>
    <row r="53" spans="2:56" s="1" customFormat="1" ht="10.9" customHeight="1">
      <c r="B53" s="32"/>
      <c r="AR53" s="32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59"/>
      <c r="C54" s="60" t="s">
        <v>67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89">
        <f>ROUND(AG55,2)</f>
        <v>0</v>
      </c>
      <c r="AH54" s="289"/>
      <c r="AI54" s="289"/>
      <c r="AJ54" s="289"/>
      <c r="AK54" s="289"/>
      <c r="AL54" s="289"/>
      <c r="AM54" s="289"/>
      <c r="AN54" s="290">
        <f>SUM(AG54,AT54)</f>
        <v>0</v>
      </c>
      <c r="AO54" s="290"/>
      <c r="AP54" s="290"/>
      <c r="AQ54" s="63" t="s">
        <v>3</v>
      </c>
      <c r="AR54" s="59"/>
      <c r="AS54" s="64">
        <f>ROUND(AS55,2)</f>
        <v>0</v>
      </c>
      <c r="AT54" s="65">
        <f>ROUND(SUM(AV54:AW54),2)</f>
        <v>0</v>
      </c>
      <c r="AU54" s="66">
        <f>ROUND(AU55,5)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ROUND(AZ55,2)</f>
        <v>0</v>
      </c>
      <c r="BA54" s="65">
        <f>ROUND(BA55,2)</f>
        <v>0</v>
      </c>
      <c r="BB54" s="65">
        <f>ROUND(BB55,2)</f>
        <v>0</v>
      </c>
      <c r="BC54" s="65">
        <f>ROUND(BC55,2)</f>
        <v>0</v>
      </c>
      <c r="BD54" s="67">
        <f>ROUND(BD55,2)</f>
        <v>0</v>
      </c>
      <c r="BS54" s="68" t="s">
        <v>68</v>
      </c>
      <c r="BT54" s="68" t="s">
        <v>69</v>
      </c>
      <c r="BV54" s="68" t="s">
        <v>70</v>
      </c>
      <c r="BW54" s="68" t="s">
        <v>5</v>
      </c>
      <c r="BX54" s="68" t="s">
        <v>71</v>
      </c>
      <c r="CL54" s="68" t="s">
        <v>3</v>
      </c>
    </row>
    <row r="55" spans="1:90" s="6" customFormat="1" ht="50.25" customHeight="1">
      <c r="A55" s="69" t="s">
        <v>72</v>
      </c>
      <c r="B55" s="70"/>
      <c r="C55" s="71"/>
      <c r="D55" s="288" t="s">
        <v>15</v>
      </c>
      <c r="E55" s="288"/>
      <c r="F55" s="288"/>
      <c r="G55" s="288"/>
      <c r="H55" s="288"/>
      <c r="I55" s="72"/>
      <c r="J55" s="288" t="s">
        <v>874</v>
      </c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6">
        <f>'Sk22061B - Rekonstrukce s...'!J28</f>
        <v>0</v>
      </c>
      <c r="AH55" s="287"/>
      <c r="AI55" s="287"/>
      <c r="AJ55" s="287"/>
      <c r="AK55" s="287"/>
      <c r="AL55" s="287"/>
      <c r="AM55" s="287"/>
      <c r="AN55" s="286">
        <f>SUM(AG55,AT55)</f>
        <v>0</v>
      </c>
      <c r="AO55" s="287"/>
      <c r="AP55" s="287"/>
      <c r="AQ55" s="73" t="s">
        <v>73</v>
      </c>
      <c r="AR55" s="70"/>
      <c r="AS55" s="74">
        <v>0</v>
      </c>
      <c r="AT55" s="75">
        <f>ROUND(SUM(AV55:AW55),2)</f>
        <v>0</v>
      </c>
      <c r="AU55" s="76">
        <f>'Sk22061B - Rekonstrukce s...'!P90</f>
        <v>0</v>
      </c>
      <c r="AV55" s="75">
        <f>'Sk22061B - Rekonstrukce s...'!J31</f>
        <v>0</v>
      </c>
      <c r="AW55" s="75">
        <f>'Sk22061B - Rekonstrukce s...'!J32</f>
        <v>0</v>
      </c>
      <c r="AX55" s="75">
        <f>'Sk22061B - Rekonstrukce s...'!J33</f>
        <v>0</v>
      </c>
      <c r="AY55" s="75">
        <f>'Sk22061B - Rekonstrukce s...'!J34</f>
        <v>0</v>
      </c>
      <c r="AZ55" s="75">
        <f>'Sk22061B - Rekonstrukce s...'!F31</f>
        <v>0</v>
      </c>
      <c r="BA55" s="75">
        <f>'Sk22061B - Rekonstrukce s...'!F32</f>
        <v>0</v>
      </c>
      <c r="BB55" s="75">
        <f>'Sk22061B - Rekonstrukce s...'!F33</f>
        <v>0</v>
      </c>
      <c r="BC55" s="75">
        <f>'Sk22061B - Rekonstrukce s...'!F34</f>
        <v>0</v>
      </c>
      <c r="BD55" s="77">
        <f>'Sk22061B - Rekonstrukce s...'!F35</f>
        <v>0</v>
      </c>
      <c r="BT55" s="78" t="s">
        <v>74</v>
      </c>
      <c r="BU55" s="78" t="s">
        <v>75</v>
      </c>
      <c r="BV55" s="78" t="s">
        <v>70</v>
      </c>
      <c r="BW55" s="78" t="s">
        <v>5</v>
      </c>
      <c r="BX55" s="78" t="s">
        <v>71</v>
      </c>
      <c r="CL55" s="78" t="s">
        <v>3</v>
      </c>
    </row>
    <row r="56" spans="2:44" s="1" customFormat="1" ht="30" customHeight="1">
      <c r="B56" s="32"/>
      <c r="AR56" s="32"/>
    </row>
    <row r="57" spans="2:44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k22061B - Rekonstrukce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69"/>
  <sheetViews>
    <sheetView showGridLines="0" workbookViewId="0" topLeftCell="A1">
      <selection activeCell="E22" sqref="E2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64" t="s">
        <v>6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5</v>
      </c>
      <c r="AZ2" s="79" t="s">
        <v>76</v>
      </c>
      <c r="BA2" s="79" t="s">
        <v>3</v>
      </c>
      <c r="BB2" s="79" t="s">
        <v>3</v>
      </c>
      <c r="BC2" s="79" t="s">
        <v>77</v>
      </c>
      <c r="BD2" s="79" t="s">
        <v>78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  <c r="AZ3" s="79" t="s">
        <v>79</v>
      </c>
      <c r="BA3" s="79" t="s">
        <v>3</v>
      </c>
      <c r="BB3" s="79" t="s">
        <v>3</v>
      </c>
      <c r="BC3" s="79" t="s">
        <v>80</v>
      </c>
      <c r="BD3" s="79" t="s">
        <v>78</v>
      </c>
    </row>
    <row r="4" spans="2:56" ht="24.95" customHeight="1">
      <c r="B4" s="20"/>
      <c r="D4" s="21" t="s">
        <v>81</v>
      </c>
      <c r="L4" s="20"/>
      <c r="M4" s="80" t="s">
        <v>11</v>
      </c>
      <c r="AT4" s="17" t="s">
        <v>4</v>
      </c>
      <c r="AZ4" s="79" t="s">
        <v>82</v>
      </c>
      <c r="BA4" s="79" t="s">
        <v>3</v>
      </c>
      <c r="BB4" s="79" t="s">
        <v>3</v>
      </c>
      <c r="BC4" s="79" t="s">
        <v>83</v>
      </c>
      <c r="BD4" s="79" t="s">
        <v>78</v>
      </c>
    </row>
    <row r="5" spans="2:56" ht="6.95" customHeight="1">
      <c r="B5" s="20"/>
      <c r="L5" s="20"/>
      <c r="AZ5" s="79" t="s">
        <v>84</v>
      </c>
      <c r="BA5" s="79" t="s">
        <v>3</v>
      </c>
      <c r="BB5" s="79" t="s">
        <v>3</v>
      </c>
      <c r="BC5" s="79" t="s">
        <v>85</v>
      </c>
      <c r="BD5" s="79" t="s">
        <v>78</v>
      </c>
    </row>
    <row r="6" spans="2:56" s="1" customFormat="1" ht="12" customHeight="1">
      <c r="B6" s="32"/>
      <c r="D6" s="27" t="s">
        <v>17</v>
      </c>
      <c r="L6" s="32"/>
      <c r="AZ6" s="79" t="s">
        <v>86</v>
      </c>
      <c r="BA6" s="79" t="s">
        <v>3</v>
      </c>
      <c r="BB6" s="79" t="s">
        <v>3</v>
      </c>
      <c r="BC6" s="79" t="s">
        <v>87</v>
      </c>
      <c r="BD6" s="79" t="s">
        <v>78</v>
      </c>
    </row>
    <row r="7" spans="2:56" s="1" customFormat="1" ht="30" customHeight="1">
      <c r="B7" s="32"/>
      <c r="E7" s="270" t="s">
        <v>874</v>
      </c>
      <c r="F7" s="302"/>
      <c r="G7" s="302"/>
      <c r="H7" s="302"/>
      <c r="L7" s="32"/>
      <c r="AZ7" s="79" t="s">
        <v>88</v>
      </c>
      <c r="BA7" s="79" t="s">
        <v>3</v>
      </c>
      <c r="BB7" s="79" t="s">
        <v>3</v>
      </c>
      <c r="BC7" s="79" t="s">
        <v>89</v>
      </c>
      <c r="BD7" s="79" t="s">
        <v>78</v>
      </c>
    </row>
    <row r="8" spans="2:56" s="1" customFormat="1" ht="12">
      <c r="B8" s="32"/>
      <c r="L8" s="32"/>
      <c r="AZ8" s="79" t="s">
        <v>90</v>
      </c>
      <c r="BA8" s="79" t="s">
        <v>3</v>
      </c>
      <c r="BB8" s="79" t="s">
        <v>3</v>
      </c>
      <c r="BC8" s="79" t="s">
        <v>91</v>
      </c>
      <c r="BD8" s="79" t="s">
        <v>78</v>
      </c>
    </row>
    <row r="9" spans="2:12" s="1" customFormat="1" ht="12" customHeight="1">
      <c r="B9" s="32"/>
      <c r="D9" s="27" t="s">
        <v>18</v>
      </c>
      <c r="F9" s="25" t="s">
        <v>3</v>
      </c>
      <c r="I9" s="27" t="s">
        <v>19</v>
      </c>
      <c r="J9" s="25" t="s">
        <v>3</v>
      </c>
      <c r="L9" s="32"/>
    </row>
    <row r="10" spans="2:12" s="1" customFormat="1" ht="12" customHeight="1">
      <c r="B10" s="32"/>
      <c r="D10" s="27" t="s">
        <v>20</v>
      </c>
      <c r="F10" s="25" t="s">
        <v>21</v>
      </c>
      <c r="I10" s="27" t="s">
        <v>22</v>
      </c>
      <c r="J10" s="49">
        <f>'Rekapitulace stavby'!AN8</f>
        <v>0</v>
      </c>
      <c r="L10" s="32"/>
    </row>
    <row r="11" spans="2:12" s="1" customFormat="1" ht="10.9" customHeight="1">
      <c r="B11" s="32"/>
      <c r="L11" s="32"/>
    </row>
    <row r="12" spans="2:12" s="1" customFormat="1" ht="12" customHeight="1">
      <c r="B12" s="32"/>
      <c r="D12" s="27" t="s">
        <v>23</v>
      </c>
      <c r="I12" s="27" t="s">
        <v>24</v>
      </c>
      <c r="J12" s="25" t="s">
        <v>3</v>
      </c>
      <c r="L12" s="32"/>
    </row>
    <row r="13" spans="2:12" s="1" customFormat="1" ht="18" customHeight="1">
      <c r="B13" s="32"/>
      <c r="E13" s="25" t="s">
        <v>25</v>
      </c>
      <c r="I13" s="27" t="s">
        <v>26</v>
      </c>
      <c r="J13" s="25" t="s">
        <v>3</v>
      </c>
      <c r="L13" s="32"/>
    </row>
    <row r="14" spans="2:12" s="1" customFormat="1" ht="6.95" customHeight="1">
      <c r="B14" s="32"/>
      <c r="L14" s="32"/>
    </row>
    <row r="15" spans="2:12" s="1" customFormat="1" ht="12" customHeight="1">
      <c r="B15" s="32"/>
      <c r="D15" s="27" t="s">
        <v>27</v>
      </c>
      <c r="I15" s="27" t="s">
        <v>24</v>
      </c>
      <c r="J15" s="28" t="str">
        <f>'Rekapitulace stavby'!AN13</f>
        <v>Vyplň údaj</v>
      </c>
      <c r="L15" s="32"/>
    </row>
    <row r="16" spans="2:12" s="1" customFormat="1" ht="18" customHeight="1">
      <c r="B16" s="32"/>
      <c r="E16" s="303" t="str">
        <f>'Rekapitulace stavby'!E14</f>
        <v>Vyplň údaj</v>
      </c>
      <c r="F16" s="294"/>
      <c r="G16" s="294"/>
      <c r="H16" s="294"/>
      <c r="I16" s="27" t="s">
        <v>26</v>
      </c>
      <c r="J16" s="28" t="str">
        <f>'Rekapitulace stavby'!AN14</f>
        <v>Vyplň údaj</v>
      </c>
      <c r="L16" s="32"/>
    </row>
    <row r="17" spans="2:12" s="1" customFormat="1" ht="6.95" customHeight="1">
      <c r="B17" s="32"/>
      <c r="L17" s="32"/>
    </row>
    <row r="18" spans="2:12" s="1" customFormat="1" ht="12" customHeight="1">
      <c r="B18" s="32"/>
      <c r="D18" s="27" t="s">
        <v>29</v>
      </c>
      <c r="I18" s="27" t="s">
        <v>24</v>
      </c>
      <c r="J18" s="25" t="s">
        <v>3</v>
      </c>
      <c r="L18" s="32"/>
    </row>
    <row r="19" spans="2:12" s="1" customFormat="1" ht="18" customHeight="1">
      <c r="B19" s="32"/>
      <c r="E19" s="25" t="s">
        <v>30</v>
      </c>
      <c r="I19" s="27" t="s">
        <v>26</v>
      </c>
      <c r="J19" s="25" t="s">
        <v>3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32</v>
      </c>
      <c r="I21" s="27" t="s">
        <v>24</v>
      </c>
      <c r="J21" s="25" t="s">
        <v>3</v>
      </c>
      <c r="L21" s="32"/>
    </row>
    <row r="22" spans="2:12" s="1" customFormat="1" ht="18" customHeight="1">
      <c r="B22" s="32"/>
      <c r="E22" s="25"/>
      <c r="I22" s="27" t="s">
        <v>26</v>
      </c>
      <c r="J22" s="25" t="s">
        <v>3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33</v>
      </c>
      <c r="L24" s="32"/>
    </row>
    <row r="25" spans="2:12" s="7" customFormat="1" ht="47.25" customHeight="1">
      <c r="B25" s="81"/>
      <c r="E25" s="298" t="s">
        <v>34</v>
      </c>
      <c r="F25" s="298"/>
      <c r="G25" s="298"/>
      <c r="H25" s="298"/>
      <c r="L25" s="81"/>
    </row>
    <row r="26" spans="2:12" s="1" customFormat="1" ht="6.95" customHeight="1">
      <c r="B26" s="32"/>
      <c r="L26" s="32"/>
    </row>
    <row r="27" spans="2:12" s="1" customFormat="1" ht="6.95" customHeight="1">
      <c r="B27" s="32"/>
      <c r="D27" s="50"/>
      <c r="E27" s="50"/>
      <c r="F27" s="50"/>
      <c r="G27" s="50"/>
      <c r="H27" s="50"/>
      <c r="I27" s="50"/>
      <c r="J27" s="50"/>
      <c r="K27" s="50"/>
      <c r="L27" s="32"/>
    </row>
    <row r="28" spans="2:12" s="1" customFormat="1" ht="25.35" customHeight="1">
      <c r="B28" s="32"/>
      <c r="D28" s="82" t="s">
        <v>35</v>
      </c>
      <c r="J28" s="62">
        <f>ROUND(J90,2)</f>
        <v>0</v>
      </c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14.45" customHeight="1">
      <c r="B30" s="32"/>
      <c r="F30" s="35" t="s">
        <v>37</v>
      </c>
      <c r="I30" s="35" t="s">
        <v>36</v>
      </c>
      <c r="J30" s="35" t="s">
        <v>38</v>
      </c>
      <c r="L30" s="32"/>
    </row>
    <row r="31" spans="2:12" s="1" customFormat="1" ht="14.45" customHeight="1">
      <c r="B31" s="32"/>
      <c r="D31" s="83" t="s">
        <v>39</v>
      </c>
      <c r="E31" s="27" t="s">
        <v>40</v>
      </c>
      <c r="F31" s="84">
        <f>ROUND((SUM(BE90:BE468)),2)</f>
        <v>0</v>
      </c>
      <c r="I31" s="85">
        <v>0.21</v>
      </c>
      <c r="J31" s="84">
        <f>ROUND(((SUM(BE90:BE468))*I31),2)</f>
        <v>0</v>
      </c>
      <c r="L31" s="32"/>
    </row>
    <row r="32" spans="2:12" s="1" customFormat="1" ht="14.45" customHeight="1">
      <c r="B32" s="32"/>
      <c r="E32" s="27" t="s">
        <v>41</v>
      </c>
      <c r="F32" s="84">
        <f>ROUND((SUM(BF90:BF468)),2)</f>
        <v>0</v>
      </c>
      <c r="I32" s="85">
        <v>0.15</v>
      </c>
      <c r="J32" s="84">
        <f>ROUND(((SUM(BF90:BF468))*I32),2)</f>
        <v>0</v>
      </c>
      <c r="L32" s="32"/>
    </row>
    <row r="33" spans="2:12" s="1" customFormat="1" ht="14.45" customHeight="1" hidden="1">
      <c r="B33" s="32"/>
      <c r="E33" s="27" t="s">
        <v>42</v>
      </c>
      <c r="F33" s="84">
        <f>ROUND((SUM(BG90:BG468)),2)</f>
        <v>0</v>
      </c>
      <c r="I33" s="85">
        <v>0.21</v>
      </c>
      <c r="J33" s="84">
        <f>0</f>
        <v>0</v>
      </c>
      <c r="L33" s="32"/>
    </row>
    <row r="34" spans="2:12" s="1" customFormat="1" ht="14.45" customHeight="1" hidden="1">
      <c r="B34" s="32"/>
      <c r="E34" s="27" t="s">
        <v>43</v>
      </c>
      <c r="F34" s="84">
        <f>ROUND((SUM(BH90:BH468)),2)</f>
        <v>0</v>
      </c>
      <c r="I34" s="85">
        <v>0.15</v>
      </c>
      <c r="J34" s="84">
        <f>0</f>
        <v>0</v>
      </c>
      <c r="L34" s="32"/>
    </row>
    <row r="35" spans="2:12" s="1" customFormat="1" ht="14.45" customHeight="1" hidden="1">
      <c r="B35" s="32"/>
      <c r="E35" s="27" t="s">
        <v>44</v>
      </c>
      <c r="F35" s="84">
        <f>ROUND((SUM(BI90:BI468)),2)</f>
        <v>0</v>
      </c>
      <c r="I35" s="85">
        <v>0</v>
      </c>
      <c r="J35" s="84">
        <f>0</f>
        <v>0</v>
      </c>
      <c r="L35" s="32"/>
    </row>
    <row r="36" spans="2:12" s="1" customFormat="1" ht="6.95" customHeight="1">
      <c r="B36" s="32"/>
      <c r="L36" s="32"/>
    </row>
    <row r="37" spans="2:12" s="1" customFormat="1" ht="25.35" customHeight="1">
      <c r="B37" s="32"/>
      <c r="C37" s="86"/>
      <c r="D37" s="87" t="s">
        <v>45</v>
      </c>
      <c r="E37" s="53"/>
      <c r="F37" s="53"/>
      <c r="G37" s="88" t="s">
        <v>46</v>
      </c>
      <c r="H37" s="89" t="s">
        <v>47</v>
      </c>
      <c r="I37" s="53"/>
      <c r="J37" s="90">
        <f>SUM(J28:J35)</f>
        <v>0</v>
      </c>
      <c r="K37" s="91"/>
      <c r="L37" s="32"/>
    </row>
    <row r="38" spans="2:12" s="1" customFormat="1" ht="14.4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32"/>
    </row>
    <row r="42" spans="2:12" s="1" customFormat="1" ht="6.95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2"/>
    </row>
    <row r="43" spans="2:12" s="1" customFormat="1" ht="24.95" customHeight="1">
      <c r="B43" s="32"/>
      <c r="C43" s="21" t="s">
        <v>92</v>
      </c>
      <c r="L43" s="32"/>
    </row>
    <row r="44" spans="2:12" s="1" customFormat="1" ht="6.95" customHeight="1">
      <c r="B44" s="32"/>
      <c r="L44" s="32"/>
    </row>
    <row r="45" spans="2:12" s="1" customFormat="1" ht="12" customHeight="1">
      <c r="B45" s="32"/>
      <c r="C45" s="27" t="s">
        <v>17</v>
      </c>
      <c r="L45" s="32"/>
    </row>
    <row r="46" spans="2:12" s="1" customFormat="1" ht="30" customHeight="1">
      <c r="B46" s="32"/>
      <c r="E46" s="270" t="str">
        <f>E7</f>
        <v>Oprava stávajících, technicky nevyhovujících rozvodů teplé užitkové vody ul. Vrchlického – V2 při tepelném zdroji K11</v>
      </c>
      <c r="F46" s="302"/>
      <c r="G46" s="302"/>
      <c r="H46" s="302"/>
      <c r="L46" s="32"/>
    </row>
    <row r="47" spans="2:12" s="1" customFormat="1" ht="6.95" customHeight="1">
      <c r="B47" s="32"/>
      <c r="L47" s="32"/>
    </row>
    <row r="48" spans="2:12" s="1" customFormat="1" ht="12" customHeight="1">
      <c r="B48" s="32"/>
      <c r="C48" s="27" t="s">
        <v>20</v>
      </c>
      <c r="F48" s="25" t="str">
        <f>F10</f>
        <v>Šumperk</v>
      </c>
      <c r="I48" s="27" t="s">
        <v>22</v>
      </c>
      <c r="J48" s="49">
        <f>IF(J10="","",J10)</f>
        <v>0</v>
      </c>
      <c r="L48" s="32"/>
    </row>
    <row r="49" spans="2:12" s="1" customFormat="1" ht="6.95" customHeight="1">
      <c r="B49" s="32"/>
      <c r="L49" s="32"/>
    </row>
    <row r="50" spans="2:12" s="1" customFormat="1" ht="15.2" customHeight="1">
      <c r="B50" s="32"/>
      <c r="C50" s="27" t="s">
        <v>23</v>
      </c>
      <c r="F50" s="25" t="str">
        <f>E13</f>
        <v>Podniky města Šumperka a.s.</v>
      </c>
      <c r="I50" s="27" t="s">
        <v>29</v>
      </c>
      <c r="J50" s="30" t="str">
        <f>E19</f>
        <v>Jiří Lorenc</v>
      </c>
      <c r="L50" s="32"/>
    </row>
    <row r="51" spans="2:12" s="1" customFormat="1" ht="15.2" customHeight="1">
      <c r="B51" s="32"/>
      <c r="C51" s="27" t="s">
        <v>27</v>
      </c>
      <c r="F51" s="25" t="str">
        <f>IF(E16="","",E16)</f>
        <v>Vyplň údaj</v>
      </c>
      <c r="I51" s="27" t="s">
        <v>32</v>
      </c>
      <c r="J51" s="30">
        <f>E22</f>
        <v>0</v>
      </c>
      <c r="L51" s="32"/>
    </row>
    <row r="52" spans="2:12" s="1" customFormat="1" ht="10.35" customHeight="1">
      <c r="B52" s="32"/>
      <c r="L52" s="32"/>
    </row>
    <row r="53" spans="2:12" s="1" customFormat="1" ht="29.25" customHeight="1">
      <c r="B53" s="32"/>
      <c r="C53" s="92" t="s">
        <v>93</v>
      </c>
      <c r="D53" s="86"/>
      <c r="E53" s="86"/>
      <c r="F53" s="86"/>
      <c r="G53" s="86"/>
      <c r="H53" s="86"/>
      <c r="I53" s="86"/>
      <c r="J53" s="93" t="s">
        <v>94</v>
      </c>
      <c r="K53" s="86"/>
      <c r="L53" s="32"/>
    </row>
    <row r="54" spans="2:12" s="1" customFormat="1" ht="10.35" customHeight="1">
      <c r="B54" s="32"/>
      <c r="L54" s="32"/>
    </row>
    <row r="55" spans="2:47" s="1" customFormat="1" ht="22.9" customHeight="1">
      <c r="B55" s="32"/>
      <c r="C55" s="94" t="s">
        <v>67</v>
      </c>
      <c r="J55" s="62">
        <f>J90</f>
        <v>0</v>
      </c>
      <c r="L55" s="32"/>
      <c r="AU55" s="17" t="s">
        <v>95</v>
      </c>
    </row>
    <row r="56" spans="2:12" s="8" customFormat="1" ht="24.95" customHeight="1">
      <c r="B56" s="95"/>
      <c r="D56" s="96" t="s">
        <v>96</v>
      </c>
      <c r="E56" s="97"/>
      <c r="F56" s="97"/>
      <c r="G56" s="97"/>
      <c r="H56" s="97"/>
      <c r="I56" s="97"/>
      <c r="J56" s="98">
        <f>J91</f>
        <v>0</v>
      </c>
      <c r="L56" s="95"/>
    </row>
    <row r="57" spans="2:12" s="9" customFormat="1" ht="19.9" customHeight="1">
      <c r="B57" s="99"/>
      <c r="D57" s="100" t="s">
        <v>97</v>
      </c>
      <c r="E57" s="101"/>
      <c r="F57" s="101"/>
      <c r="G57" s="101"/>
      <c r="H57" s="101"/>
      <c r="I57" s="101"/>
      <c r="J57" s="102">
        <f>J92</f>
        <v>0</v>
      </c>
      <c r="L57" s="99"/>
    </row>
    <row r="58" spans="2:12" s="9" customFormat="1" ht="19.9" customHeight="1">
      <c r="B58" s="99"/>
      <c r="D58" s="100" t="s">
        <v>98</v>
      </c>
      <c r="E58" s="101"/>
      <c r="F58" s="101"/>
      <c r="G58" s="101"/>
      <c r="H58" s="101"/>
      <c r="I58" s="101"/>
      <c r="J58" s="102">
        <f>J249</f>
        <v>0</v>
      </c>
      <c r="L58" s="99"/>
    </row>
    <row r="59" spans="2:12" s="9" customFormat="1" ht="19.9" customHeight="1">
      <c r="B59" s="99"/>
      <c r="D59" s="100" t="s">
        <v>99</v>
      </c>
      <c r="E59" s="101"/>
      <c r="F59" s="101"/>
      <c r="G59" s="101"/>
      <c r="H59" s="101"/>
      <c r="I59" s="101"/>
      <c r="J59" s="102">
        <f>J255</f>
        <v>0</v>
      </c>
      <c r="L59" s="99"/>
    </row>
    <row r="60" spans="2:12" s="9" customFormat="1" ht="19.9" customHeight="1">
      <c r="B60" s="99"/>
      <c r="D60" s="100" t="s">
        <v>100</v>
      </c>
      <c r="E60" s="101"/>
      <c r="F60" s="101"/>
      <c r="G60" s="101"/>
      <c r="H60" s="101"/>
      <c r="I60" s="101"/>
      <c r="J60" s="102">
        <f>J265</f>
        <v>0</v>
      </c>
      <c r="L60" s="99"/>
    </row>
    <row r="61" spans="2:12" s="9" customFormat="1" ht="19.9" customHeight="1">
      <c r="B61" s="99"/>
      <c r="D61" s="100" t="s">
        <v>101</v>
      </c>
      <c r="E61" s="101"/>
      <c r="F61" s="101"/>
      <c r="G61" s="101"/>
      <c r="H61" s="101"/>
      <c r="I61" s="101"/>
      <c r="J61" s="102">
        <f>J311</f>
        <v>0</v>
      </c>
      <c r="L61" s="99"/>
    </row>
    <row r="62" spans="2:12" s="9" customFormat="1" ht="19.9" customHeight="1">
      <c r="B62" s="99"/>
      <c r="D62" s="100" t="s">
        <v>102</v>
      </c>
      <c r="E62" s="101"/>
      <c r="F62" s="101"/>
      <c r="G62" s="101"/>
      <c r="H62" s="101"/>
      <c r="I62" s="101"/>
      <c r="J62" s="102">
        <f>J317</f>
        <v>0</v>
      </c>
      <c r="L62" s="99"/>
    </row>
    <row r="63" spans="2:12" s="9" customFormat="1" ht="19.9" customHeight="1">
      <c r="B63" s="99"/>
      <c r="D63" s="100" t="s">
        <v>103</v>
      </c>
      <c r="E63" s="101"/>
      <c r="F63" s="101"/>
      <c r="G63" s="101"/>
      <c r="H63" s="101"/>
      <c r="I63" s="101"/>
      <c r="J63" s="102">
        <f>J339</f>
        <v>0</v>
      </c>
      <c r="L63" s="99"/>
    </row>
    <row r="64" spans="2:12" s="9" customFormat="1" ht="19.9" customHeight="1">
      <c r="B64" s="99"/>
      <c r="D64" s="100" t="s">
        <v>104</v>
      </c>
      <c r="E64" s="101"/>
      <c r="F64" s="101"/>
      <c r="G64" s="101"/>
      <c r="H64" s="101"/>
      <c r="I64" s="101"/>
      <c r="J64" s="102">
        <f>J370</f>
        <v>0</v>
      </c>
      <c r="L64" s="99"/>
    </row>
    <row r="65" spans="2:12" s="9" customFormat="1" ht="19.9" customHeight="1">
      <c r="B65" s="99"/>
      <c r="D65" s="100" t="s">
        <v>105</v>
      </c>
      <c r="E65" s="101"/>
      <c r="F65" s="101"/>
      <c r="G65" s="101"/>
      <c r="H65" s="101"/>
      <c r="I65" s="101"/>
      <c r="J65" s="102">
        <f>J418</f>
        <v>0</v>
      </c>
      <c r="L65" s="99"/>
    </row>
    <row r="66" spans="2:12" s="8" customFormat="1" ht="24.95" customHeight="1">
      <c r="B66" s="95"/>
      <c r="D66" s="96" t="s">
        <v>106</v>
      </c>
      <c r="E66" s="97"/>
      <c r="F66" s="97"/>
      <c r="G66" s="97"/>
      <c r="H66" s="97"/>
      <c r="I66" s="97"/>
      <c r="J66" s="98">
        <f>J421</f>
        <v>0</v>
      </c>
      <c r="L66" s="95"/>
    </row>
    <row r="67" spans="2:12" s="9" customFormat="1" ht="19.9" customHeight="1">
      <c r="B67" s="99"/>
      <c r="D67" s="100" t="s">
        <v>107</v>
      </c>
      <c r="E67" s="101"/>
      <c r="F67" s="101"/>
      <c r="G67" s="101"/>
      <c r="H67" s="101"/>
      <c r="I67" s="101"/>
      <c r="J67" s="102">
        <f>J422</f>
        <v>0</v>
      </c>
      <c r="L67" s="99"/>
    </row>
    <row r="68" spans="2:12" s="9" customFormat="1" ht="19.9" customHeight="1">
      <c r="B68" s="99"/>
      <c r="D68" s="100" t="s">
        <v>108</v>
      </c>
      <c r="E68" s="101"/>
      <c r="F68" s="101"/>
      <c r="G68" s="101"/>
      <c r="H68" s="101"/>
      <c r="I68" s="101"/>
      <c r="J68" s="102">
        <f>J439</f>
        <v>0</v>
      </c>
      <c r="L68" s="99"/>
    </row>
    <row r="69" spans="2:12" s="8" customFormat="1" ht="24.95" customHeight="1">
      <c r="B69" s="95"/>
      <c r="D69" s="96" t="s">
        <v>109</v>
      </c>
      <c r="E69" s="97"/>
      <c r="F69" s="97"/>
      <c r="G69" s="97"/>
      <c r="H69" s="97"/>
      <c r="I69" s="97"/>
      <c r="J69" s="98">
        <f>J446</f>
        <v>0</v>
      </c>
      <c r="L69" s="95"/>
    </row>
    <row r="70" spans="2:12" s="9" customFormat="1" ht="19.9" customHeight="1">
      <c r="B70" s="99"/>
      <c r="D70" s="100" t="s">
        <v>110</v>
      </c>
      <c r="E70" s="101"/>
      <c r="F70" s="101"/>
      <c r="G70" s="101"/>
      <c r="H70" s="101"/>
      <c r="I70" s="101"/>
      <c r="J70" s="102">
        <f>J447</f>
        <v>0</v>
      </c>
      <c r="L70" s="99"/>
    </row>
    <row r="71" spans="2:12" s="9" customFormat="1" ht="19.9" customHeight="1">
      <c r="B71" s="99"/>
      <c r="D71" s="100" t="s">
        <v>111</v>
      </c>
      <c r="E71" s="101"/>
      <c r="F71" s="101"/>
      <c r="G71" s="101"/>
      <c r="H71" s="101"/>
      <c r="I71" s="101"/>
      <c r="J71" s="102">
        <f>J457</f>
        <v>0</v>
      </c>
      <c r="L71" s="99"/>
    </row>
    <row r="72" spans="2:12" s="9" customFormat="1" ht="19.9" customHeight="1">
      <c r="B72" s="99"/>
      <c r="D72" s="100" t="s">
        <v>112</v>
      </c>
      <c r="E72" s="101"/>
      <c r="F72" s="101"/>
      <c r="G72" s="101"/>
      <c r="H72" s="101"/>
      <c r="I72" s="101"/>
      <c r="J72" s="102">
        <f>J462</f>
        <v>0</v>
      </c>
      <c r="L72" s="99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113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17</v>
      </c>
      <c r="L81" s="32"/>
    </row>
    <row r="82" spans="2:12" s="1" customFormat="1" ht="30" customHeight="1">
      <c r="B82" s="32"/>
      <c r="E82" s="270" t="str">
        <f>E7</f>
        <v>Oprava stávajících, technicky nevyhovujících rozvodů teplé užitkové vody ul. Vrchlického – V2 při tepelném zdroji K11</v>
      </c>
      <c r="F82" s="302"/>
      <c r="G82" s="302"/>
      <c r="H82" s="302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20</v>
      </c>
      <c r="F84" s="25" t="str">
        <f>F10</f>
        <v>Šumperk</v>
      </c>
      <c r="I84" s="27" t="s">
        <v>22</v>
      </c>
      <c r="J84" s="49">
        <f>IF(J10="","",J10)</f>
        <v>0</v>
      </c>
      <c r="L84" s="32"/>
    </row>
    <row r="85" spans="2:12" s="1" customFormat="1" ht="6.95" customHeight="1">
      <c r="B85" s="32"/>
      <c r="L85" s="32"/>
    </row>
    <row r="86" spans="2:12" s="1" customFormat="1" ht="15.2" customHeight="1">
      <c r="B86" s="32"/>
      <c r="C86" s="27" t="s">
        <v>23</v>
      </c>
      <c r="F86" s="25" t="str">
        <f>E13</f>
        <v>Podniky města Šumperka a.s.</v>
      </c>
      <c r="I86" s="27" t="s">
        <v>29</v>
      </c>
      <c r="J86" s="30" t="str">
        <f>E19</f>
        <v>Jiří Lorenc</v>
      </c>
      <c r="L86" s="32"/>
    </row>
    <row r="87" spans="2:12" s="1" customFormat="1" ht="15.2" customHeight="1">
      <c r="B87" s="32"/>
      <c r="C87" s="27" t="s">
        <v>27</v>
      </c>
      <c r="F87" s="25" t="str">
        <f>IF(E16="","",E16)</f>
        <v>Vyplň údaj</v>
      </c>
      <c r="I87" s="27" t="s">
        <v>32</v>
      </c>
      <c r="J87" s="30">
        <f>E22</f>
        <v>0</v>
      </c>
      <c r="L87" s="32"/>
    </row>
    <row r="88" spans="2:12" s="1" customFormat="1" ht="10.35" customHeight="1">
      <c r="B88" s="32"/>
      <c r="L88" s="32"/>
    </row>
    <row r="89" spans="2:20" s="10" customFormat="1" ht="29.25" customHeight="1">
      <c r="B89" s="103"/>
      <c r="C89" s="104" t="s">
        <v>114</v>
      </c>
      <c r="D89" s="105" t="s">
        <v>54</v>
      </c>
      <c r="E89" s="105" t="s">
        <v>50</v>
      </c>
      <c r="F89" s="105" t="s">
        <v>51</v>
      </c>
      <c r="G89" s="105" t="s">
        <v>115</v>
      </c>
      <c r="H89" s="105" t="s">
        <v>116</v>
      </c>
      <c r="I89" s="105" t="s">
        <v>117</v>
      </c>
      <c r="J89" s="105" t="s">
        <v>94</v>
      </c>
      <c r="K89" s="106" t="s">
        <v>118</v>
      </c>
      <c r="L89" s="103"/>
      <c r="M89" s="55" t="s">
        <v>3</v>
      </c>
      <c r="N89" s="56" t="s">
        <v>39</v>
      </c>
      <c r="O89" s="56" t="s">
        <v>119</v>
      </c>
      <c r="P89" s="56" t="s">
        <v>120</v>
      </c>
      <c r="Q89" s="56" t="s">
        <v>121</v>
      </c>
      <c r="R89" s="56" t="s">
        <v>122</v>
      </c>
      <c r="S89" s="56" t="s">
        <v>123</v>
      </c>
      <c r="T89" s="57" t="s">
        <v>124</v>
      </c>
    </row>
    <row r="90" spans="2:63" s="1" customFormat="1" ht="22.9" customHeight="1">
      <c r="B90" s="32"/>
      <c r="C90" s="60" t="s">
        <v>125</v>
      </c>
      <c r="J90" s="107">
        <f>BK90</f>
        <v>0</v>
      </c>
      <c r="L90" s="32"/>
      <c r="M90" s="58"/>
      <c r="N90" s="50"/>
      <c r="O90" s="50"/>
      <c r="P90" s="108">
        <f>P91+P421+P446</f>
        <v>0</v>
      </c>
      <c r="Q90" s="50"/>
      <c r="R90" s="108">
        <f>R91+R421+R446</f>
        <v>253.51089894</v>
      </c>
      <c r="S90" s="50"/>
      <c r="T90" s="109">
        <f>T91+T421+T446</f>
        <v>70.8223</v>
      </c>
      <c r="AT90" s="17" t="s">
        <v>68</v>
      </c>
      <c r="AU90" s="17" t="s">
        <v>95</v>
      </c>
      <c r="BK90" s="110">
        <f>BK91+BK421+BK446</f>
        <v>0</v>
      </c>
    </row>
    <row r="91" spans="2:63" s="11" customFormat="1" ht="25.9" customHeight="1">
      <c r="B91" s="111"/>
      <c r="D91" s="112" t="s">
        <v>68</v>
      </c>
      <c r="E91" s="113" t="s">
        <v>126</v>
      </c>
      <c r="F91" s="113" t="s">
        <v>127</v>
      </c>
      <c r="I91" s="114"/>
      <c r="J91" s="115">
        <f>BK91</f>
        <v>0</v>
      </c>
      <c r="L91" s="111"/>
      <c r="M91" s="116"/>
      <c r="P91" s="117">
        <f>P92+P249+P255+P265+P311+P317+P339+P370+P418</f>
        <v>0</v>
      </c>
      <c r="R91" s="117">
        <f>R92+R249+R255+R265+R311+R317+R339+R370+R418</f>
        <v>253.49310400000002</v>
      </c>
      <c r="T91" s="118">
        <f>T92+T249+T255+T265+T311+T317+T339+T370+T418</f>
        <v>70.8223</v>
      </c>
      <c r="AR91" s="112" t="s">
        <v>74</v>
      </c>
      <c r="AT91" s="119" t="s">
        <v>68</v>
      </c>
      <c r="AU91" s="119" t="s">
        <v>69</v>
      </c>
      <c r="AY91" s="112" t="s">
        <v>128</v>
      </c>
      <c r="BK91" s="120">
        <f>BK92+BK249+BK255+BK265+BK311+BK317+BK339+BK370+BK418</f>
        <v>0</v>
      </c>
    </row>
    <row r="92" spans="2:63" s="11" customFormat="1" ht="22.9" customHeight="1">
      <c r="B92" s="111"/>
      <c r="D92" s="112" t="s">
        <v>68</v>
      </c>
      <c r="E92" s="121" t="s">
        <v>74</v>
      </c>
      <c r="F92" s="121" t="s">
        <v>129</v>
      </c>
      <c r="I92" s="114"/>
      <c r="J92" s="122">
        <f>BK92</f>
        <v>0</v>
      </c>
      <c r="L92" s="111"/>
      <c r="M92" s="116"/>
      <c r="P92" s="117">
        <f>SUM(P93:P248)</f>
        <v>0</v>
      </c>
      <c r="R92" s="117">
        <f>SUM(R93:R248)</f>
        <v>232.391492</v>
      </c>
      <c r="T92" s="118">
        <f>SUM(T93:T248)</f>
        <v>69.926</v>
      </c>
      <c r="AR92" s="112" t="s">
        <v>74</v>
      </c>
      <c r="AT92" s="119" t="s">
        <v>68</v>
      </c>
      <c r="AU92" s="119" t="s">
        <v>74</v>
      </c>
      <c r="AY92" s="112" t="s">
        <v>128</v>
      </c>
      <c r="BK92" s="120">
        <f>SUM(BK93:BK248)</f>
        <v>0</v>
      </c>
    </row>
    <row r="93" spans="2:65" s="1" customFormat="1" ht="16.5" customHeight="1">
      <c r="B93" s="123"/>
      <c r="C93" s="124" t="s">
        <v>74</v>
      </c>
      <c r="D93" s="124" t="s">
        <v>130</v>
      </c>
      <c r="E93" s="125" t="s">
        <v>131</v>
      </c>
      <c r="F93" s="126" t="s">
        <v>132</v>
      </c>
      <c r="G93" s="127" t="s">
        <v>133</v>
      </c>
      <c r="H93" s="128">
        <v>32.4</v>
      </c>
      <c r="I93" s="129"/>
      <c r="J93" s="130">
        <f>ROUND(I93*H93,2)</f>
        <v>0</v>
      </c>
      <c r="K93" s="126" t="s">
        <v>134</v>
      </c>
      <c r="L93" s="32"/>
      <c r="M93" s="131" t="s">
        <v>3</v>
      </c>
      <c r="N93" s="132" t="s">
        <v>40</v>
      </c>
      <c r="P93" s="133">
        <f>O93*H93</f>
        <v>0</v>
      </c>
      <c r="Q93" s="133">
        <v>0</v>
      </c>
      <c r="R93" s="133">
        <f>Q93*H93</f>
        <v>0</v>
      </c>
      <c r="S93" s="133">
        <v>0.26</v>
      </c>
      <c r="T93" s="134">
        <f>S93*H93</f>
        <v>8.424</v>
      </c>
      <c r="AR93" s="135" t="s">
        <v>135</v>
      </c>
      <c r="AT93" s="135" t="s">
        <v>130</v>
      </c>
      <c r="AU93" s="135" t="s">
        <v>78</v>
      </c>
      <c r="AY93" s="17" t="s">
        <v>128</v>
      </c>
      <c r="BE93" s="136">
        <f>IF(N93="základní",J93,0)</f>
        <v>0</v>
      </c>
      <c r="BF93" s="136">
        <f>IF(N93="snížená",J93,0)</f>
        <v>0</v>
      </c>
      <c r="BG93" s="136">
        <f>IF(N93="zákl. přenesená",J93,0)</f>
        <v>0</v>
      </c>
      <c r="BH93" s="136">
        <f>IF(N93="sníž. přenesená",J93,0)</f>
        <v>0</v>
      </c>
      <c r="BI93" s="136">
        <f>IF(N93="nulová",J93,0)</f>
        <v>0</v>
      </c>
      <c r="BJ93" s="17" t="s">
        <v>74</v>
      </c>
      <c r="BK93" s="136">
        <f>ROUND(I93*H93,2)</f>
        <v>0</v>
      </c>
      <c r="BL93" s="17" t="s">
        <v>135</v>
      </c>
      <c r="BM93" s="135" t="s">
        <v>136</v>
      </c>
    </row>
    <row r="94" spans="2:47" s="1" customFormat="1" ht="12">
      <c r="B94" s="32"/>
      <c r="D94" s="137" t="s">
        <v>137</v>
      </c>
      <c r="F94" s="138" t="s">
        <v>138</v>
      </c>
      <c r="I94" s="139"/>
      <c r="L94" s="32"/>
      <c r="M94" s="140"/>
      <c r="T94" s="52"/>
      <c r="AT94" s="17" t="s">
        <v>137</v>
      </c>
      <c r="AU94" s="17" t="s">
        <v>78</v>
      </c>
    </row>
    <row r="95" spans="2:51" s="12" customFormat="1" ht="12">
      <c r="B95" s="141"/>
      <c r="D95" s="142" t="s">
        <v>139</v>
      </c>
      <c r="E95" s="143" t="s">
        <v>3</v>
      </c>
      <c r="F95" s="144" t="s">
        <v>140</v>
      </c>
      <c r="H95" s="145">
        <v>32.4</v>
      </c>
      <c r="I95" s="146"/>
      <c r="L95" s="141"/>
      <c r="M95" s="147"/>
      <c r="T95" s="148"/>
      <c r="AT95" s="143" t="s">
        <v>139</v>
      </c>
      <c r="AU95" s="143" t="s">
        <v>78</v>
      </c>
      <c r="AV95" s="12" t="s">
        <v>78</v>
      </c>
      <c r="AW95" s="12" t="s">
        <v>31</v>
      </c>
      <c r="AX95" s="12" t="s">
        <v>69</v>
      </c>
      <c r="AY95" s="143" t="s">
        <v>128</v>
      </c>
    </row>
    <row r="96" spans="2:51" s="13" customFormat="1" ht="12">
      <c r="B96" s="149"/>
      <c r="D96" s="142" t="s">
        <v>139</v>
      </c>
      <c r="E96" s="150" t="s">
        <v>3</v>
      </c>
      <c r="F96" s="151" t="s">
        <v>141</v>
      </c>
      <c r="H96" s="152">
        <v>32.4</v>
      </c>
      <c r="I96" s="153"/>
      <c r="L96" s="149"/>
      <c r="M96" s="154"/>
      <c r="T96" s="155"/>
      <c r="AT96" s="150" t="s">
        <v>139</v>
      </c>
      <c r="AU96" s="150" t="s">
        <v>78</v>
      </c>
      <c r="AV96" s="13" t="s">
        <v>142</v>
      </c>
      <c r="AW96" s="13" t="s">
        <v>31</v>
      </c>
      <c r="AX96" s="13" t="s">
        <v>69</v>
      </c>
      <c r="AY96" s="150" t="s">
        <v>128</v>
      </c>
    </row>
    <row r="97" spans="2:51" s="14" customFormat="1" ht="12">
      <c r="B97" s="156"/>
      <c r="D97" s="142" t="s">
        <v>139</v>
      </c>
      <c r="E97" s="157" t="s">
        <v>3</v>
      </c>
      <c r="F97" s="158" t="s">
        <v>143</v>
      </c>
      <c r="H97" s="159">
        <v>32.4</v>
      </c>
      <c r="I97" s="160"/>
      <c r="L97" s="156"/>
      <c r="M97" s="161"/>
      <c r="T97" s="162"/>
      <c r="AT97" s="157" t="s">
        <v>139</v>
      </c>
      <c r="AU97" s="157" t="s">
        <v>78</v>
      </c>
      <c r="AV97" s="14" t="s">
        <v>135</v>
      </c>
      <c r="AW97" s="14" t="s">
        <v>31</v>
      </c>
      <c r="AX97" s="14" t="s">
        <v>74</v>
      </c>
      <c r="AY97" s="157" t="s">
        <v>128</v>
      </c>
    </row>
    <row r="98" spans="2:65" s="1" customFormat="1" ht="37.9" customHeight="1">
      <c r="B98" s="123"/>
      <c r="C98" s="124" t="s">
        <v>78</v>
      </c>
      <c r="D98" s="124" t="s">
        <v>130</v>
      </c>
      <c r="E98" s="125" t="s">
        <v>144</v>
      </c>
      <c r="F98" s="126" t="s">
        <v>145</v>
      </c>
      <c r="G98" s="127" t="s">
        <v>133</v>
      </c>
      <c r="H98" s="128">
        <v>50</v>
      </c>
      <c r="I98" s="129"/>
      <c r="J98" s="130">
        <f>ROUND(I98*H98,2)</f>
        <v>0</v>
      </c>
      <c r="K98" s="126" t="s">
        <v>134</v>
      </c>
      <c r="L98" s="32"/>
      <c r="M98" s="131" t="s">
        <v>3</v>
      </c>
      <c r="N98" s="132" t="s">
        <v>40</v>
      </c>
      <c r="P98" s="133">
        <f>O98*H98</f>
        <v>0</v>
      </c>
      <c r="Q98" s="133">
        <v>0</v>
      </c>
      <c r="R98" s="133">
        <f>Q98*H98</f>
        <v>0</v>
      </c>
      <c r="S98" s="133">
        <v>0.26</v>
      </c>
      <c r="T98" s="134">
        <f>S98*H98</f>
        <v>13</v>
      </c>
      <c r="AR98" s="135" t="s">
        <v>135</v>
      </c>
      <c r="AT98" s="135" t="s">
        <v>130</v>
      </c>
      <c r="AU98" s="135" t="s">
        <v>78</v>
      </c>
      <c r="AY98" s="17" t="s">
        <v>128</v>
      </c>
      <c r="BE98" s="136">
        <f>IF(N98="základní",J98,0)</f>
        <v>0</v>
      </c>
      <c r="BF98" s="136">
        <f>IF(N98="snížená",J98,0)</f>
        <v>0</v>
      </c>
      <c r="BG98" s="136">
        <f>IF(N98="zákl. přenesená",J98,0)</f>
        <v>0</v>
      </c>
      <c r="BH98" s="136">
        <f>IF(N98="sníž. přenesená",J98,0)</f>
        <v>0</v>
      </c>
      <c r="BI98" s="136">
        <f>IF(N98="nulová",J98,0)</f>
        <v>0</v>
      </c>
      <c r="BJ98" s="17" t="s">
        <v>74</v>
      </c>
      <c r="BK98" s="136">
        <f>ROUND(I98*H98,2)</f>
        <v>0</v>
      </c>
      <c r="BL98" s="17" t="s">
        <v>135</v>
      </c>
      <c r="BM98" s="135" t="s">
        <v>146</v>
      </c>
    </row>
    <row r="99" spans="2:47" s="1" customFormat="1" ht="12">
      <c r="B99" s="32"/>
      <c r="D99" s="137" t="s">
        <v>137</v>
      </c>
      <c r="F99" s="138" t="s">
        <v>147</v>
      </c>
      <c r="I99" s="139"/>
      <c r="L99" s="32"/>
      <c r="M99" s="140"/>
      <c r="T99" s="52"/>
      <c r="AT99" s="17" t="s">
        <v>137</v>
      </c>
      <c r="AU99" s="17" t="s">
        <v>78</v>
      </c>
    </row>
    <row r="100" spans="2:51" s="12" customFormat="1" ht="12">
      <c r="B100" s="141"/>
      <c r="D100" s="142" t="s">
        <v>139</v>
      </c>
      <c r="E100" s="143" t="s">
        <v>3</v>
      </c>
      <c r="F100" s="144" t="s">
        <v>148</v>
      </c>
      <c r="H100" s="145">
        <v>50</v>
      </c>
      <c r="I100" s="146"/>
      <c r="L100" s="141"/>
      <c r="M100" s="147"/>
      <c r="T100" s="148"/>
      <c r="AT100" s="143" t="s">
        <v>139</v>
      </c>
      <c r="AU100" s="143" t="s">
        <v>78</v>
      </c>
      <c r="AV100" s="12" t="s">
        <v>78</v>
      </c>
      <c r="AW100" s="12" t="s">
        <v>31</v>
      </c>
      <c r="AX100" s="12" t="s">
        <v>69</v>
      </c>
      <c r="AY100" s="143" t="s">
        <v>128</v>
      </c>
    </row>
    <row r="101" spans="2:51" s="13" customFormat="1" ht="12">
      <c r="B101" s="149"/>
      <c r="D101" s="142" t="s">
        <v>139</v>
      </c>
      <c r="E101" s="150" t="s">
        <v>3</v>
      </c>
      <c r="F101" s="151" t="s">
        <v>141</v>
      </c>
      <c r="H101" s="152">
        <v>50</v>
      </c>
      <c r="I101" s="153"/>
      <c r="L101" s="149"/>
      <c r="M101" s="154"/>
      <c r="T101" s="155"/>
      <c r="AT101" s="150" t="s">
        <v>139</v>
      </c>
      <c r="AU101" s="150" t="s">
        <v>78</v>
      </c>
      <c r="AV101" s="13" t="s">
        <v>142</v>
      </c>
      <c r="AW101" s="13" t="s">
        <v>31</v>
      </c>
      <c r="AX101" s="13" t="s">
        <v>69</v>
      </c>
      <c r="AY101" s="150" t="s">
        <v>128</v>
      </c>
    </row>
    <row r="102" spans="2:51" s="14" customFormat="1" ht="12">
      <c r="B102" s="156"/>
      <c r="D102" s="142" t="s">
        <v>139</v>
      </c>
      <c r="E102" s="157" t="s">
        <v>3</v>
      </c>
      <c r="F102" s="158" t="s">
        <v>143</v>
      </c>
      <c r="H102" s="159">
        <v>50</v>
      </c>
      <c r="I102" s="160"/>
      <c r="L102" s="156"/>
      <c r="M102" s="161"/>
      <c r="T102" s="162"/>
      <c r="AT102" s="157" t="s">
        <v>139</v>
      </c>
      <c r="AU102" s="157" t="s">
        <v>78</v>
      </c>
      <c r="AV102" s="14" t="s">
        <v>135</v>
      </c>
      <c r="AW102" s="14" t="s">
        <v>31</v>
      </c>
      <c r="AX102" s="14" t="s">
        <v>74</v>
      </c>
      <c r="AY102" s="157" t="s">
        <v>128</v>
      </c>
    </row>
    <row r="103" spans="2:65" s="1" customFormat="1" ht="21.75" customHeight="1">
      <c r="B103" s="123"/>
      <c r="C103" s="124" t="s">
        <v>142</v>
      </c>
      <c r="D103" s="124" t="s">
        <v>130</v>
      </c>
      <c r="E103" s="125" t="s">
        <v>149</v>
      </c>
      <c r="F103" s="126" t="s">
        <v>150</v>
      </c>
      <c r="G103" s="127" t="s">
        <v>133</v>
      </c>
      <c r="H103" s="128">
        <v>82.4</v>
      </c>
      <c r="I103" s="129"/>
      <c r="J103" s="130">
        <f>ROUND(I103*H103,2)</f>
        <v>0</v>
      </c>
      <c r="K103" s="126" t="s">
        <v>134</v>
      </c>
      <c r="L103" s="32"/>
      <c r="M103" s="131" t="s">
        <v>3</v>
      </c>
      <c r="N103" s="132" t="s">
        <v>40</v>
      </c>
      <c r="P103" s="133">
        <f>O103*H103</f>
        <v>0</v>
      </c>
      <c r="Q103" s="133">
        <v>0</v>
      </c>
      <c r="R103" s="133">
        <f>Q103*H103</f>
        <v>0</v>
      </c>
      <c r="S103" s="133">
        <v>0.29</v>
      </c>
      <c r="T103" s="134">
        <f>S103*H103</f>
        <v>23.896</v>
      </c>
      <c r="AR103" s="135" t="s">
        <v>135</v>
      </c>
      <c r="AT103" s="135" t="s">
        <v>130</v>
      </c>
      <c r="AU103" s="135" t="s">
        <v>78</v>
      </c>
      <c r="AY103" s="17" t="s">
        <v>128</v>
      </c>
      <c r="BE103" s="136">
        <f>IF(N103="základní",J103,0)</f>
        <v>0</v>
      </c>
      <c r="BF103" s="136">
        <f>IF(N103="snížená",J103,0)</f>
        <v>0</v>
      </c>
      <c r="BG103" s="136">
        <f>IF(N103="zákl. přenesená",J103,0)</f>
        <v>0</v>
      </c>
      <c r="BH103" s="136">
        <f>IF(N103="sníž. přenesená",J103,0)</f>
        <v>0</v>
      </c>
      <c r="BI103" s="136">
        <f>IF(N103="nulová",J103,0)</f>
        <v>0</v>
      </c>
      <c r="BJ103" s="17" t="s">
        <v>74</v>
      </c>
      <c r="BK103" s="136">
        <f>ROUND(I103*H103,2)</f>
        <v>0</v>
      </c>
      <c r="BL103" s="17" t="s">
        <v>135</v>
      </c>
      <c r="BM103" s="135" t="s">
        <v>151</v>
      </c>
    </row>
    <row r="104" spans="2:47" s="1" customFormat="1" ht="12">
      <c r="B104" s="32"/>
      <c r="D104" s="137" t="s">
        <v>137</v>
      </c>
      <c r="F104" s="138" t="s">
        <v>152</v>
      </c>
      <c r="I104" s="139"/>
      <c r="L104" s="32"/>
      <c r="M104" s="140"/>
      <c r="T104" s="52"/>
      <c r="AT104" s="17" t="s">
        <v>137</v>
      </c>
      <c r="AU104" s="17" t="s">
        <v>78</v>
      </c>
    </row>
    <row r="105" spans="2:51" s="12" customFormat="1" ht="12">
      <c r="B105" s="141"/>
      <c r="D105" s="142" t="s">
        <v>139</v>
      </c>
      <c r="E105" s="143" t="s">
        <v>3</v>
      </c>
      <c r="F105" s="144" t="s">
        <v>140</v>
      </c>
      <c r="H105" s="145">
        <v>32.4</v>
      </c>
      <c r="I105" s="146"/>
      <c r="L105" s="141"/>
      <c r="M105" s="147"/>
      <c r="T105" s="148"/>
      <c r="AT105" s="143" t="s">
        <v>139</v>
      </c>
      <c r="AU105" s="143" t="s">
        <v>78</v>
      </c>
      <c r="AV105" s="12" t="s">
        <v>78</v>
      </c>
      <c r="AW105" s="12" t="s">
        <v>31</v>
      </c>
      <c r="AX105" s="12" t="s">
        <v>69</v>
      </c>
      <c r="AY105" s="143" t="s">
        <v>128</v>
      </c>
    </row>
    <row r="106" spans="2:51" s="12" customFormat="1" ht="12">
      <c r="B106" s="141"/>
      <c r="D106" s="142" t="s">
        <v>139</v>
      </c>
      <c r="E106" s="143" t="s">
        <v>3</v>
      </c>
      <c r="F106" s="144" t="s">
        <v>148</v>
      </c>
      <c r="H106" s="145">
        <v>50</v>
      </c>
      <c r="I106" s="146"/>
      <c r="L106" s="141"/>
      <c r="M106" s="147"/>
      <c r="T106" s="148"/>
      <c r="AT106" s="143" t="s">
        <v>139</v>
      </c>
      <c r="AU106" s="143" t="s">
        <v>78</v>
      </c>
      <c r="AV106" s="12" t="s">
        <v>78</v>
      </c>
      <c r="AW106" s="12" t="s">
        <v>31</v>
      </c>
      <c r="AX106" s="12" t="s">
        <v>69</v>
      </c>
      <c r="AY106" s="143" t="s">
        <v>128</v>
      </c>
    </row>
    <row r="107" spans="2:51" s="13" customFormat="1" ht="12">
      <c r="B107" s="149"/>
      <c r="D107" s="142" t="s">
        <v>139</v>
      </c>
      <c r="E107" s="150" t="s">
        <v>3</v>
      </c>
      <c r="F107" s="151" t="s">
        <v>141</v>
      </c>
      <c r="H107" s="152">
        <v>82.4</v>
      </c>
      <c r="I107" s="153"/>
      <c r="L107" s="149"/>
      <c r="M107" s="154"/>
      <c r="T107" s="155"/>
      <c r="AT107" s="150" t="s">
        <v>139</v>
      </c>
      <c r="AU107" s="150" t="s">
        <v>78</v>
      </c>
      <c r="AV107" s="13" t="s">
        <v>142</v>
      </c>
      <c r="AW107" s="13" t="s">
        <v>31</v>
      </c>
      <c r="AX107" s="13" t="s">
        <v>69</v>
      </c>
      <c r="AY107" s="150" t="s">
        <v>128</v>
      </c>
    </row>
    <row r="108" spans="2:51" s="14" customFormat="1" ht="12">
      <c r="B108" s="156"/>
      <c r="D108" s="142" t="s">
        <v>139</v>
      </c>
      <c r="E108" s="157" t="s">
        <v>3</v>
      </c>
      <c r="F108" s="158" t="s">
        <v>143</v>
      </c>
      <c r="H108" s="159">
        <v>82.4</v>
      </c>
      <c r="I108" s="160"/>
      <c r="L108" s="156"/>
      <c r="M108" s="161"/>
      <c r="T108" s="162"/>
      <c r="AT108" s="157" t="s">
        <v>139</v>
      </c>
      <c r="AU108" s="157" t="s">
        <v>78</v>
      </c>
      <c r="AV108" s="14" t="s">
        <v>135</v>
      </c>
      <c r="AW108" s="14" t="s">
        <v>31</v>
      </c>
      <c r="AX108" s="14" t="s">
        <v>74</v>
      </c>
      <c r="AY108" s="157" t="s">
        <v>128</v>
      </c>
    </row>
    <row r="109" spans="2:65" s="1" customFormat="1" ht="21.75" customHeight="1">
      <c r="B109" s="123"/>
      <c r="C109" s="124" t="s">
        <v>135</v>
      </c>
      <c r="D109" s="124" t="s">
        <v>130</v>
      </c>
      <c r="E109" s="125" t="s">
        <v>153</v>
      </c>
      <c r="F109" s="126" t="s">
        <v>154</v>
      </c>
      <c r="G109" s="127" t="s">
        <v>133</v>
      </c>
      <c r="H109" s="128">
        <v>50</v>
      </c>
      <c r="I109" s="129"/>
      <c r="J109" s="130">
        <f>ROUND(I109*H109,2)</f>
        <v>0</v>
      </c>
      <c r="K109" s="126" t="s">
        <v>134</v>
      </c>
      <c r="L109" s="32"/>
      <c r="M109" s="131" t="s">
        <v>3</v>
      </c>
      <c r="N109" s="132" t="s">
        <v>40</v>
      </c>
      <c r="P109" s="133">
        <f>O109*H109</f>
        <v>0</v>
      </c>
      <c r="Q109" s="133">
        <v>0</v>
      </c>
      <c r="R109" s="133">
        <f>Q109*H109</f>
        <v>0</v>
      </c>
      <c r="S109" s="133">
        <v>0.44</v>
      </c>
      <c r="T109" s="134">
        <f>S109*H109</f>
        <v>22</v>
      </c>
      <c r="AR109" s="135" t="s">
        <v>135</v>
      </c>
      <c r="AT109" s="135" t="s">
        <v>130</v>
      </c>
      <c r="AU109" s="135" t="s">
        <v>78</v>
      </c>
      <c r="AY109" s="17" t="s">
        <v>128</v>
      </c>
      <c r="BE109" s="136">
        <f>IF(N109="základní",J109,0)</f>
        <v>0</v>
      </c>
      <c r="BF109" s="136">
        <f>IF(N109="snížená",J109,0)</f>
        <v>0</v>
      </c>
      <c r="BG109" s="136">
        <f>IF(N109="zákl. přenesená",J109,0)</f>
        <v>0</v>
      </c>
      <c r="BH109" s="136">
        <f>IF(N109="sníž. přenesená",J109,0)</f>
        <v>0</v>
      </c>
      <c r="BI109" s="136">
        <f>IF(N109="nulová",J109,0)</f>
        <v>0</v>
      </c>
      <c r="BJ109" s="17" t="s">
        <v>74</v>
      </c>
      <c r="BK109" s="136">
        <f>ROUND(I109*H109,2)</f>
        <v>0</v>
      </c>
      <c r="BL109" s="17" t="s">
        <v>135</v>
      </c>
      <c r="BM109" s="135" t="s">
        <v>155</v>
      </c>
    </row>
    <row r="110" spans="2:47" s="1" customFormat="1" ht="12">
      <c r="B110" s="32"/>
      <c r="D110" s="137" t="s">
        <v>137</v>
      </c>
      <c r="F110" s="138" t="s">
        <v>156</v>
      </c>
      <c r="I110" s="139"/>
      <c r="L110" s="32"/>
      <c r="M110" s="140"/>
      <c r="T110" s="52"/>
      <c r="AT110" s="17" t="s">
        <v>137</v>
      </c>
      <c r="AU110" s="17" t="s">
        <v>78</v>
      </c>
    </row>
    <row r="111" spans="2:51" s="12" customFormat="1" ht="12">
      <c r="B111" s="141"/>
      <c r="D111" s="142" t="s">
        <v>139</v>
      </c>
      <c r="E111" s="143" t="s">
        <v>3</v>
      </c>
      <c r="F111" s="144" t="s">
        <v>148</v>
      </c>
      <c r="H111" s="145">
        <v>50</v>
      </c>
      <c r="I111" s="146"/>
      <c r="L111" s="141"/>
      <c r="M111" s="147"/>
      <c r="T111" s="148"/>
      <c r="AT111" s="143" t="s">
        <v>139</v>
      </c>
      <c r="AU111" s="143" t="s">
        <v>78</v>
      </c>
      <c r="AV111" s="12" t="s">
        <v>78</v>
      </c>
      <c r="AW111" s="12" t="s">
        <v>31</v>
      </c>
      <c r="AX111" s="12" t="s">
        <v>69</v>
      </c>
      <c r="AY111" s="143" t="s">
        <v>128</v>
      </c>
    </row>
    <row r="112" spans="2:51" s="13" customFormat="1" ht="12">
      <c r="B112" s="149"/>
      <c r="D112" s="142" t="s">
        <v>139</v>
      </c>
      <c r="E112" s="150" t="s">
        <v>3</v>
      </c>
      <c r="F112" s="151" t="s">
        <v>141</v>
      </c>
      <c r="H112" s="152">
        <v>50</v>
      </c>
      <c r="I112" s="153"/>
      <c r="L112" s="149"/>
      <c r="M112" s="154"/>
      <c r="T112" s="155"/>
      <c r="AT112" s="150" t="s">
        <v>139</v>
      </c>
      <c r="AU112" s="150" t="s">
        <v>78</v>
      </c>
      <c r="AV112" s="13" t="s">
        <v>142</v>
      </c>
      <c r="AW112" s="13" t="s">
        <v>31</v>
      </c>
      <c r="AX112" s="13" t="s">
        <v>69</v>
      </c>
      <c r="AY112" s="150" t="s">
        <v>128</v>
      </c>
    </row>
    <row r="113" spans="2:51" s="14" customFormat="1" ht="12">
      <c r="B113" s="156"/>
      <c r="D113" s="142" t="s">
        <v>139</v>
      </c>
      <c r="E113" s="157" t="s">
        <v>3</v>
      </c>
      <c r="F113" s="158" t="s">
        <v>143</v>
      </c>
      <c r="H113" s="159">
        <v>50</v>
      </c>
      <c r="I113" s="160"/>
      <c r="L113" s="156"/>
      <c r="M113" s="161"/>
      <c r="T113" s="162"/>
      <c r="AT113" s="157" t="s">
        <v>139</v>
      </c>
      <c r="AU113" s="157" t="s">
        <v>78</v>
      </c>
      <c r="AV113" s="14" t="s">
        <v>135</v>
      </c>
      <c r="AW113" s="14" t="s">
        <v>31</v>
      </c>
      <c r="AX113" s="14" t="s">
        <v>74</v>
      </c>
      <c r="AY113" s="157" t="s">
        <v>128</v>
      </c>
    </row>
    <row r="114" spans="2:65" s="1" customFormat="1" ht="16.5" customHeight="1">
      <c r="B114" s="123"/>
      <c r="C114" s="124" t="s">
        <v>157</v>
      </c>
      <c r="D114" s="124" t="s">
        <v>130</v>
      </c>
      <c r="E114" s="125" t="s">
        <v>158</v>
      </c>
      <c r="F114" s="126" t="s">
        <v>159</v>
      </c>
      <c r="G114" s="127" t="s">
        <v>160</v>
      </c>
      <c r="H114" s="128">
        <v>6</v>
      </c>
      <c r="I114" s="129"/>
      <c r="J114" s="130">
        <f>ROUND(I114*H114,2)</f>
        <v>0</v>
      </c>
      <c r="K114" s="126" t="s">
        <v>134</v>
      </c>
      <c r="L114" s="32"/>
      <c r="M114" s="131" t="s">
        <v>3</v>
      </c>
      <c r="N114" s="132" t="s">
        <v>40</v>
      </c>
      <c r="P114" s="133">
        <f>O114*H114</f>
        <v>0</v>
      </c>
      <c r="Q114" s="133">
        <v>0</v>
      </c>
      <c r="R114" s="133">
        <f>Q114*H114</f>
        <v>0</v>
      </c>
      <c r="S114" s="133">
        <v>0.205</v>
      </c>
      <c r="T114" s="134">
        <f>S114*H114</f>
        <v>1.23</v>
      </c>
      <c r="AR114" s="135" t="s">
        <v>135</v>
      </c>
      <c r="AT114" s="135" t="s">
        <v>130</v>
      </c>
      <c r="AU114" s="135" t="s">
        <v>78</v>
      </c>
      <c r="AY114" s="17" t="s">
        <v>128</v>
      </c>
      <c r="BE114" s="136">
        <f>IF(N114="základní",J114,0)</f>
        <v>0</v>
      </c>
      <c r="BF114" s="136">
        <f>IF(N114="snížená",J114,0)</f>
        <v>0</v>
      </c>
      <c r="BG114" s="136">
        <f>IF(N114="zákl. přenesená",J114,0)</f>
        <v>0</v>
      </c>
      <c r="BH114" s="136">
        <f>IF(N114="sníž. přenesená",J114,0)</f>
        <v>0</v>
      </c>
      <c r="BI114" s="136">
        <f>IF(N114="nulová",J114,0)</f>
        <v>0</v>
      </c>
      <c r="BJ114" s="17" t="s">
        <v>74</v>
      </c>
      <c r="BK114" s="136">
        <f>ROUND(I114*H114,2)</f>
        <v>0</v>
      </c>
      <c r="BL114" s="17" t="s">
        <v>135</v>
      </c>
      <c r="BM114" s="135" t="s">
        <v>161</v>
      </c>
    </row>
    <row r="115" spans="2:47" s="1" customFormat="1" ht="12">
      <c r="B115" s="32"/>
      <c r="D115" s="137" t="s">
        <v>137</v>
      </c>
      <c r="F115" s="138" t="s">
        <v>162</v>
      </c>
      <c r="I115" s="139"/>
      <c r="L115" s="32"/>
      <c r="M115" s="140"/>
      <c r="T115" s="52"/>
      <c r="AT115" s="17" t="s">
        <v>137</v>
      </c>
      <c r="AU115" s="17" t="s">
        <v>78</v>
      </c>
    </row>
    <row r="116" spans="2:51" s="12" customFormat="1" ht="12">
      <c r="B116" s="141"/>
      <c r="D116" s="142" t="s">
        <v>139</v>
      </c>
      <c r="E116" s="143" t="s">
        <v>3</v>
      </c>
      <c r="F116" s="144" t="s">
        <v>163</v>
      </c>
      <c r="H116" s="145">
        <v>6</v>
      </c>
      <c r="I116" s="146"/>
      <c r="L116" s="141"/>
      <c r="M116" s="147"/>
      <c r="T116" s="148"/>
      <c r="AT116" s="143" t="s">
        <v>139</v>
      </c>
      <c r="AU116" s="143" t="s">
        <v>78</v>
      </c>
      <c r="AV116" s="12" t="s">
        <v>78</v>
      </c>
      <c r="AW116" s="12" t="s">
        <v>31</v>
      </c>
      <c r="AX116" s="12" t="s">
        <v>69</v>
      </c>
      <c r="AY116" s="143" t="s">
        <v>128</v>
      </c>
    </row>
    <row r="117" spans="2:51" s="13" customFormat="1" ht="12">
      <c r="B117" s="149"/>
      <c r="D117" s="142" t="s">
        <v>139</v>
      </c>
      <c r="E117" s="150" t="s">
        <v>3</v>
      </c>
      <c r="F117" s="151" t="s">
        <v>141</v>
      </c>
      <c r="H117" s="152">
        <v>6</v>
      </c>
      <c r="I117" s="153"/>
      <c r="L117" s="149"/>
      <c r="M117" s="154"/>
      <c r="T117" s="155"/>
      <c r="AT117" s="150" t="s">
        <v>139</v>
      </c>
      <c r="AU117" s="150" t="s">
        <v>78</v>
      </c>
      <c r="AV117" s="13" t="s">
        <v>142</v>
      </c>
      <c r="AW117" s="13" t="s">
        <v>31</v>
      </c>
      <c r="AX117" s="13" t="s">
        <v>69</v>
      </c>
      <c r="AY117" s="150" t="s">
        <v>128</v>
      </c>
    </row>
    <row r="118" spans="2:51" s="14" customFormat="1" ht="12">
      <c r="B118" s="156"/>
      <c r="D118" s="142" t="s">
        <v>139</v>
      </c>
      <c r="E118" s="157" t="s">
        <v>3</v>
      </c>
      <c r="F118" s="158" t="s">
        <v>143</v>
      </c>
      <c r="H118" s="159">
        <v>6</v>
      </c>
      <c r="I118" s="160"/>
      <c r="L118" s="156"/>
      <c r="M118" s="161"/>
      <c r="T118" s="162"/>
      <c r="AT118" s="157" t="s">
        <v>139</v>
      </c>
      <c r="AU118" s="157" t="s">
        <v>78</v>
      </c>
      <c r="AV118" s="14" t="s">
        <v>135</v>
      </c>
      <c r="AW118" s="14" t="s">
        <v>31</v>
      </c>
      <c r="AX118" s="14" t="s">
        <v>74</v>
      </c>
      <c r="AY118" s="157" t="s">
        <v>128</v>
      </c>
    </row>
    <row r="119" spans="2:65" s="1" customFormat="1" ht="16.5" customHeight="1">
      <c r="B119" s="123"/>
      <c r="C119" s="124" t="s">
        <v>164</v>
      </c>
      <c r="D119" s="124" t="s">
        <v>130</v>
      </c>
      <c r="E119" s="125" t="s">
        <v>165</v>
      </c>
      <c r="F119" s="126" t="s">
        <v>166</v>
      </c>
      <c r="G119" s="127" t="s">
        <v>160</v>
      </c>
      <c r="H119" s="128">
        <v>34.4</v>
      </c>
      <c r="I119" s="129"/>
      <c r="J119" s="130">
        <f>ROUND(I119*H119,2)</f>
        <v>0</v>
      </c>
      <c r="K119" s="126" t="s">
        <v>134</v>
      </c>
      <c r="L119" s="32"/>
      <c r="M119" s="131" t="s">
        <v>3</v>
      </c>
      <c r="N119" s="132" t="s">
        <v>40</v>
      </c>
      <c r="P119" s="133">
        <f>O119*H119</f>
        <v>0</v>
      </c>
      <c r="Q119" s="133">
        <v>0</v>
      </c>
      <c r="R119" s="133">
        <f>Q119*H119</f>
        <v>0</v>
      </c>
      <c r="S119" s="133">
        <v>0.04</v>
      </c>
      <c r="T119" s="134">
        <f>S119*H119</f>
        <v>1.376</v>
      </c>
      <c r="AR119" s="135" t="s">
        <v>135</v>
      </c>
      <c r="AT119" s="135" t="s">
        <v>130</v>
      </c>
      <c r="AU119" s="135" t="s">
        <v>78</v>
      </c>
      <c r="AY119" s="17" t="s">
        <v>128</v>
      </c>
      <c r="BE119" s="136">
        <f>IF(N119="základní",J119,0)</f>
        <v>0</v>
      </c>
      <c r="BF119" s="136">
        <f>IF(N119="snížená",J119,0)</f>
        <v>0</v>
      </c>
      <c r="BG119" s="136">
        <f>IF(N119="zákl. přenesená",J119,0)</f>
        <v>0</v>
      </c>
      <c r="BH119" s="136">
        <f>IF(N119="sníž. přenesená",J119,0)</f>
        <v>0</v>
      </c>
      <c r="BI119" s="136">
        <f>IF(N119="nulová",J119,0)</f>
        <v>0</v>
      </c>
      <c r="BJ119" s="17" t="s">
        <v>74</v>
      </c>
      <c r="BK119" s="136">
        <f>ROUND(I119*H119,2)</f>
        <v>0</v>
      </c>
      <c r="BL119" s="17" t="s">
        <v>135</v>
      </c>
      <c r="BM119" s="135" t="s">
        <v>167</v>
      </c>
    </row>
    <row r="120" spans="2:47" s="1" customFormat="1" ht="12">
      <c r="B120" s="32"/>
      <c r="D120" s="137" t="s">
        <v>137</v>
      </c>
      <c r="F120" s="138" t="s">
        <v>168</v>
      </c>
      <c r="I120" s="139"/>
      <c r="L120" s="32"/>
      <c r="M120" s="140"/>
      <c r="T120" s="52"/>
      <c r="AT120" s="17" t="s">
        <v>137</v>
      </c>
      <c r="AU120" s="17" t="s">
        <v>78</v>
      </c>
    </row>
    <row r="121" spans="2:51" s="12" customFormat="1" ht="12">
      <c r="B121" s="141"/>
      <c r="D121" s="142" t="s">
        <v>139</v>
      </c>
      <c r="E121" s="143" t="s">
        <v>3</v>
      </c>
      <c r="F121" s="144" t="s">
        <v>169</v>
      </c>
      <c r="H121" s="145">
        <v>34.4</v>
      </c>
      <c r="I121" s="146"/>
      <c r="L121" s="141"/>
      <c r="M121" s="147"/>
      <c r="T121" s="148"/>
      <c r="AT121" s="143" t="s">
        <v>139</v>
      </c>
      <c r="AU121" s="143" t="s">
        <v>78</v>
      </c>
      <c r="AV121" s="12" t="s">
        <v>78</v>
      </c>
      <c r="AW121" s="12" t="s">
        <v>31</v>
      </c>
      <c r="AX121" s="12" t="s">
        <v>69</v>
      </c>
      <c r="AY121" s="143" t="s">
        <v>128</v>
      </c>
    </row>
    <row r="122" spans="2:51" s="13" customFormat="1" ht="12">
      <c r="B122" s="149"/>
      <c r="D122" s="142" t="s">
        <v>139</v>
      </c>
      <c r="E122" s="150" t="s">
        <v>3</v>
      </c>
      <c r="F122" s="151" t="s">
        <v>141</v>
      </c>
      <c r="H122" s="152">
        <v>34.4</v>
      </c>
      <c r="I122" s="153"/>
      <c r="L122" s="149"/>
      <c r="M122" s="154"/>
      <c r="T122" s="155"/>
      <c r="AT122" s="150" t="s">
        <v>139</v>
      </c>
      <c r="AU122" s="150" t="s">
        <v>78</v>
      </c>
      <c r="AV122" s="13" t="s">
        <v>142</v>
      </c>
      <c r="AW122" s="13" t="s">
        <v>31</v>
      </c>
      <c r="AX122" s="13" t="s">
        <v>69</v>
      </c>
      <c r="AY122" s="150" t="s">
        <v>128</v>
      </c>
    </row>
    <row r="123" spans="2:51" s="14" customFormat="1" ht="12">
      <c r="B123" s="156"/>
      <c r="D123" s="142" t="s">
        <v>139</v>
      </c>
      <c r="E123" s="157" t="s">
        <v>3</v>
      </c>
      <c r="F123" s="158" t="s">
        <v>143</v>
      </c>
      <c r="H123" s="159">
        <v>34.4</v>
      </c>
      <c r="I123" s="160"/>
      <c r="L123" s="156"/>
      <c r="M123" s="161"/>
      <c r="T123" s="162"/>
      <c r="AT123" s="157" t="s">
        <v>139</v>
      </c>
      <c r="AU123" s="157" t="s">
        <v>78</v>
      </c>
      <c r="AV123" s="14" t="s">
        <v>135</v>
      </c>
      <c r="AW123" s="14" t="s">
        <v>31</v>
      </c>
      <c r="AX123" s="14" t="s">
        <v>74</v>
      </c>
      <c r="AY123" s="157" t="s">
        <v>128</v>
      </c>
    </row>
    <row r="124" spans="2:65" s="1" customFormat="1" ht="37.9" customHeight="1">
      <c r="B124" s="123"/>
      <c r="C124" s="124" t="s">
        <v>170</v>
      </c>
      <c r="D124" s="124" t="s">
        <v>130</v>
      </c>
      <c r="E124" s="125" t="s">
        <v>171</v>
      </c>
      <c r="F124" s="126" t="s">
        <v>172</v>
      </c>
      <c r="G124" s="127" t="s">
        <v>160</v>
      </c>
      <c r="H124" s="128">
        <v>2</v>
      </c>
      <c r="I124" s="129"/>
      <c r="J124" s="130">
        <f>ROUND(I124*H124,2)</f>
        <v>0</v>
      </c>
      <c r="K124" s="126" t="s">
        <v>134</v>
      </c>
      <c r="L124" s="32"/>
      <c r="M124" s="131" t="s">
        <v>3</v>
      </c>
      <c r="N124" s="132" t="s">
        <v>40</v>
      </c>
      <c r="P124" s="133">
        <f>O124*H124</f>
        <v>0</v>
      </c>
      <c r="Q124" s="133">
        <v>0.0369</v>
      </c>
      <c r="R124" s="133">
        <f>Q124*H124</f>
        <v>0.0738</v>
      </c>
      <c r="S124" s="133">
        <v>0</v>
      </c>
      <c r="T124" s="134">
        <f>S124*H124</f>
        <v>0</v>
      </c>
      <c r="AR124" s="135" t="s">
        <v>135</v>
      </c>
      <c r="AT124" s="135" t="s">
        <v>130</v>
      </c>
      <c r="AU124" s="135" t="s">
        <v>78</v>
      </c>
      <c r="AY124" s="17" t="s">
        <v>128</v>
      </c>
      <c r="BE124" s="136">
        <f>IF(N124="základní",J124,0)</f>
        <v>0</v>
      </c>
      <c r="BF124" s="136">
        <f>IF(N124="snížená",J124,0)</f>
        <v>0</v>
      </c>
      <c r="BG124" s="136">
        <f>IF(N124="zákl. přenesená",J124,0)</f>
        <v>0</v>
      </c>
      <c r="BH124" s="136">
        <f>IF(N124="sníž. přenesená",J124,0)</f>
        <v>0</v>
      </c>
      <c r="BI124" s="136">
        <f>IF(N124="nulová",J124,0)</f>
        <v>0</v>
      </c>
      <c r="BJ124" s="17" t="s">
        <v>74</v>
      </c>
      <c r="BK124" s="136">
        <f>ROUND(I124*H124,2)</f>
        <v>0</v>
      </c>
      <c r="BL124" s="17" t="s">
        <v>135</v>
      </c>
      <c r="BM124" s="135" t="s">
        <v>173</v>
      </c>
    </row>
    <row r="125" spans="2:47" s="1" customFormat="1" ht="12">
      <c r="B125" s="32"/>
      <c r="D125" s="137" t="s">
        <v>137</v>
      </c>
      <c r="F125" s="138" t="s">
        <v>174</v>
      </c>
      <c r="I125" s="139"/>
      <c r="L125" s="32"/>
      <c r="M125" s="140"/>
      <c r="T125" s="52"/>
      <c r="AT125" s="17" t="s">
        <v>137</v>
      </c>
      <c r="AU125" s="17" t="s">
        <v>78</v>
      </c>
    </row>
    <row r="126" spans="2:51" s="12" customFormat="1" ht="12">
      <c r="B126" s="141"/>
      <c r="D126" s="142" t="s">
        <v>139</v>
      </c>
      <c r="E126" s="143" t="s">
        <v>3</v>
      </c>
      <c r="F126" s="144" t="s">
        <v>78</v>
      </c>
      <c r="H126" s="145">
        <v>2</v>
      </c>
      <c r="I126" s="146"/>
      <c r="L126" s="141"/>
      <c r="M126" s="147"/>
      <c r="T126" s="148"/>
      <c r="AT126" s="143" t="s">
        <v>139</v>
      </c>
      <c r="AU126" s="143" t="s">
        <v>78</v>
      </c>
      <c r="AV126" s="12" t="s">
        <v>78</v>
      </c>
      <c r="AW126" s="12" t="s">
        <v>31</v>
      </c>
      <c r="AX126" s="12" t="s">
        <v>69</v>
      </c>
      <c r="AY126" s="143" t="s">
        <v>128</v>
      </c>
    </row>
    <row r="127" spans="2:51" s="13" customFormat="1" ht="12">
      <c r="B127" s="149"/>
      <c r="D127" s="142" t="s">
        <v>139</v>
      </c>
      <c r="E127" s="150" t="s">
        <v>3</v>
      </c>
      <c r="F127" s="151" t="s">
        <v>141</v>
      </c>
      <c r="H127" s="152">
        <v>2</v>
      </c>
      <c r="I127" s="153"/>
      <c r="L127" s="149"/>
      <c r="M127" s="154"/>
      <c r="T127" s="155"/>
      <c r="AT127" s="150" t="s">
        <v>139</v>
      </c>
      <c r="AU127" s="150" t="s">
        <v>78</v>
      </c>
      <c r="AV127" s="13" t="s">
        <v>142</v>
      </c>
      <c r="AW127" s="13" t="s">
        <v>31</v>
      </c>
      <c r="AX127" s="13" t="s">
        <v>69</v>
      </c>
      <c r="AY127" s="150" t="s">
        <v>128</v>
      </c>
    </row>
    <row r="128" spans="2:51" s="14" customFormat="1" ht="12">
      <c r="B128" s="156"/>
      <c r="D128" s="142" t="s">
        <v>139</v>
      </c>
      <c r="E128" s="157" t="s">
        <v>3</v>
      </c>
      <c r="F128" s="158" t="s">
        <v>143</v>
      </c>
      <c r="H128" s="159">
        <v>2</v>
      </c>
      <c r="I128" s="160"/>
      <c r="L128" s="156"/>
      <c r="M128" s="161"/>
      <c r="T128" s="162"/>
      <c r="AT128" s="157" t="s">
        <v>139</v>
      </c>
      <c r="AU128" s="157" t="s">
        <v>78</v>
      </c>
      <c r="AV128" s="14" t="s">
        <v>135</v>
      </c>
      <c r="AW128" s="14" t="s">
        <v>31</v>
      </c>
      <c r="AX128" s="14" t="s">
        <v>74</v>
      </c>
      <c r="AY128" s="157" t="s">
        <v>128</v>
      </c>
    </row>
    <row r="129" spans="2:65" s="1" customFormat="1" ht="16.5" customHeight="1">
      <c r="B129" s="123"/>
      <c r="C129" s="124" t="s">
        <v>175</v>
      </c>
      <c r="D129" s="124" t="s">
        <v>130</v>
      </c>
      <c r="E129" s="125" t="s">
        <v>176</v>
      </c>
      <c r="F129" s="126" t="s">
        <v>177</v>
      </c>
      <c r="G129" s="127" t="s">
        <v>133</v>
      </c>
      <c r="H129" s="128">
        <v>72.6</v>
      </c>
      <c r="I129" s="129"/>
      <c r="J129" s="130">
        <f>ROUND(I129*H129,2)</f>
        <v>0</v>
      </c>
      <c r="K129" s="126" t="s">
        <v>134</v>
      </c>
      <c r="L129" s="32"/>
      <c r="M129" s="131" t="s">
        <v>3</v>
      </c>
      <c r="N129" s="132" t="s">
        <v>40</v>
      </c>
      <c r="P129" s="133">
        <f>O129*H129</f>
        <v>0</v>
      </c>
      <c r="Q129" s="133">
        <v>0</v>
      </c>
      <c r="R129" s="133">
        <f>Q129*H129</f>
        <v>0</v>
      </c>
      <c r="S129" s="133">
        <v>0</v>
      </c>
      <c r="T129" s="134">
        <f>S129*H129</f>
        <v>0</v>
      </c>
      <c r="AR129" s="135" t="s">
        <v>135</v>
      </c>
      <c r="AT129" s="135" t="s">
        <v>130</v>
      </c>
      <c r="AU129" s="135" t="s">
        <v>78</v>
      </c>
      <c r="AY129" s="17" t="s">
        <v>128</v>
      </c>
      <c r="BE129" s="136">
        <f>IF(N129="základní",J129,0)</f>
        <v>0</v>
      </c>
      <c r="BF129" s="136">
        <f>IF(N129="snížená",J129,0)</f>
        <v>0</v>
      </c>
      <c r="BG129" s="136">
        <f>IF(N129="zákl. přenesená",J129,0)</f>
        <v>0</v>
      </c>
      <c r="BH129" s="136">
        <f>IF(N129="sníž. přenesená",J129,0)</f>
        <v>0</v>
      </c>
      <c r="BI129" s="136">
        <f>IF(N129="nulová",J129,0)</f>
        <v>0</v>
      </c>
      <c r="BJ129" s="17" t="s">
        <v>74</v>
      </c>
      <c r="BK129" s="136">
        <f>ROUND(I129*H129,2)</f>
        <v>0</v>
      </c>
      <c r="BL129" s="17" t="s">
        <v>135</v>
      </c>
      <c r="BM129" s="135" t="s">
        <v>178</v>
      </c>
    </row>
    <row r="130" spans="2:47" s="1" customFormat="1" ht="12">
      <c r="B130" s="32"/>
      <c r="D130" s="137" t="s">
        <v>137</v>
      </c>
      <c r="F130" s="138" t="s">
        <v>179</v>
      </c>
      <c r="I130" s="139"/>
      <c r="L130" s="32"/>
      <c r="M130" s="140"/>
      <c r="T130" s="52"/>
      <c r="AT130" s="17" t="s">
        <v>137</v>
      </c>
      <c r="AU130" s="17" t="s">
        <v>78</v>
      </c>
    </row>
    <row r="131" spans="2:51" s="12" customFormat="1" ht="12">
      <c r="B131" s="141"/>
      <c r="D131" s="142" t="s">
        <v>139</v>
      </c>
      <c r="E131" s="143" t="s">
        <v>3</v>
      </c>
      <c r="F131" s="144" t="s">
        <v>180</v>
      </c>
      <c r="H131" s="145">
        <v>72.6</v>
      </c>
      <c r="I131" s="146"/>
      <c r="L131" s="141"/>
      <c r="M131" s="147"/>
      <c r="T131" s="148"/>
      <c r="AT131" s="143" t="s">
        <v>139</v>
      </c>
      <c r="AU131" s="143" t="s">
        <v>78</v>
      </c>
      <c r="AV131" s="12" t="s">
        <v>78</v>
      </c>
      <c r="AW131" s="12" t="s">
        <v>31</v>
      </c>
      <c r="AX131" s="12" t="s">
        <v>69</v>
      </c>
      <c r="AY131" s="143" t="s">
        <v>128</v>
      </c>
    </row>
    <row r="132" spans="2:51" s="13" customFormat="1" ht="12">
      <c r="B132" s="149"/>
      <c r="D132" s="142" t="s">
        <v>139</v>
      </c>
      <c r="E132" s="150" t="s">
        <v>3</v>
      </c>
      <c r="F132" s="151" t="s">
        <v>141</v>
      </c>
      <c r="H132" s="152">
        <v>72.6</v>
      </c>
      <c r="I132" s="153"/>
      <c r="L132" s="149"/>
      <c r="M132" s="154"/>
      <c r="T132" s="155"/>
      <c r="AT132" s="150" t="s">
        <v>139</v>
      </c>
      <c r="AU132" s="150" t="s">
        <v>78</v>
      </c>
      <c r="AV132" s="13" t="s">
        <v>142</v>
      </c>
      <c r="AW132" s="13" t="s">
        <v>31</v>
      </c>
      <c r="AX132" s="13" t="s">
        <v>69</v>
      </c>
      <c r="AY132" s="150" t="s">
        <v>128</v>
      </c>
    </row>
    <row r="133" spans="2:51" s="14" customFormat="1" ht="12">
      <c r="B133" s="156"/>
      <c r="D133" s="142" t="s">
        <v>139</v>
      </c>
      <c r="E133" s="157" t="s">
        <v>3</v>
      </c>
      <c r="F133" s="158" t="s">
        <v>143</v>
      </c>
      <c r="H133" s="159">
        <v>72.6</v>
      </c>
      <c r="I133" s="160"/>
      <c r="L133" s="156"/>
      <c r="M133" s="161"/>
      <c r="T133" s="162"/>
      <c r="AT133" s="157" t="s">
        <v>139</v>
      </c>
      <c r="AU133" s="157" t="s">
        <v>78</v>
      </c>
      <c r="AV133" s="14" t="s">
        <v>135</v>
      </c>
      <c r="AW133" s="14" t="s">
        <v>31</v>
      </c>
      <c r="AX133" s="14" t="s">
        <v>74</v>
      </c>
      <c r="AY133" s="157" t="s">
        <v>128</v>
      </c>
    </row>
    <row r="134" spans="2:65" s="1" customFormat="1" ht="24.2" customHeight="1">
      <c r="B134" s="123"/>
      <c r="C134" s="124" t="s">
        <v>181</v>
      </c>
      <c r="D134" s="124" t="s">
        <v>130</v>
      </c>
      <c r="E134" s="125" t="s">
        <v>182</v>
      </c>
      <c r="F134" s="126" t="s">
        <v>183</v>
      </c>
      <c r="G134" s="127" t="s">
        <v>184</v>
      </c>
      <c r="H134" s="128">
        <v>32</v>
      </c>
      <c r="I134" s="129"/>
      <c r="J134" s="130">
        <f>ROUND(I134*H134,2)</f>
        <v>0</v>
      </c>
      <c r="K134" s="126" t="s">
        <v>134</v>
      </c>
      <c r="L134" s="32"/>
      <c r="M134" s="131" t="s">
        <v>3</v>
      </c>
      <c r="N134" s="132" t="s">
        <v>40</v>
      </c>
      <c r="P134" s="133">
        <f>O134*H134</f>
        <v>0</v>
      </c>
      <c r="Q134" s="133">
        <v>0</v>
      </c>
      <c r="R134" s="133">
        <f>Q134*H134</f>
        <v>0</v>
      </c>
      <c r="S134" s="133">
        <v>0</v>
      </c>
      <c r="T134" s="134">
        <f>S134*H134</f>
        <v>0</v>
      </c>
      <c r="AR134" s="135" t="s">
        <v>135</v>
      </c>
      <c r="AT134" s="135" t="s">
        <v>130</v>
      </c>
      <c r="AU134" s="135" t="s">
        <v>78</v>
      </c>
      <c r="AY134" s="17" t="s">
        <v>128</v>
      </c>
      <c r="BE134" s="136">
        <f>IF(N134="základní",J134,0)</f>
        <v>0</v>
      </c>
      <c r="BF134" s="136">
        <f>IF(N134="snížená",J134,0)</f>
        <v>0</v>
      </c>
      <c r="BG134" s="136">
        <f>IF(N134="zákl. přenesená",J134,0)</f>
        <v>0</v>
      </c>
      <c r="BH134" s="136">
        <f>IF(N134="sníž. přenesená",J134,0)</f>
        <v>0</v>
      </c>
      <c r="BI134" s="136">
        <f>IF(N134="nulová",J134,0)</f>
        <v>0</v>
      </c>
      <c r="BJ134" s="17" t="s">
        <v>74</v>
      </c>
      <c r="BK134" s="136">
        <f>ROUND(I134*H134,2)</f>
        <v>0</v>
      </c>
      <c r="BL134" s="17" t="s">
        <v>135</v>
      </c>
      <c r="BM134" s="135" t="s">
        <v>185</v>
      </c>
    </row>
    <row r="135" spans="2:47" s="1" customFormat="1" ht="12">
      <c r="B135" s="32"/>
      <c r="D135" s="137" t="s">
        <v>137</v>
      </c>
      <c r="F135" s="138" t="s">
        <v>186</v>
      </c>
      <c r="I135" s="139"/>
      <c r="L135" s="32"/>
      <c r="M135" s="140"/>
      <c r="T135" s="52"/>
      <c r="AT135" s="17" t="s">
        <v>137</v>
      </c>
      <c r="AU135" s="17" t="s">
        <v>78</v>
      </c>
    </row>
    <row r="136" spans="2:51" s="12" customFormat="1" ht="12">
      <c r="B136" s="141"/>
      <c r="D136" s="142" t="s">
        <v>139</v>
      </c>
      <c r="E136" s="143" t="s">
        <v>3</v>
      </c>
      <c r="F136" s="144" t="s">
        <v>187</v>
      </c>
      <c r="H136" s="145">
        <v>16</v>
      </c>
      <c r="I136" s="146"/>
      <c r="L136" s="141"/>
      <c r="M136" s="147"/>
      <c r="T136" s="148"/>
      <c r="AT136" s="143" t="s">
        <v>139</v>
      </c>
      <c r="AU136" s="143" t="s">
        <v>78</v>
      </c>
      <c r="AV136" s="12" t="s">
        <v>78</v>
      </c>
      <c r="AW136" s="12" t="s">
        <v>31</v>
      </c>
      <c r="AX136" s="12" t="s">
        <v>69</v>
      </c>
      <c r="AY136" s="143" t="s">
        <v>128</v>
      </c>
    </row>
    <row r="137" spans="2:51" s="12" customFormat="1" ht="12">
      <c r="B137" s="141"/>
      <c r="D137" s="142" t="s">
        <v>139</v>
      </c>
      <c r="E137" s="143" t="s">
        <v>3</v>
      </c>
      <c r="F137" s="144" t="s">
        <v>188</v>
      </c>
      <c r="H137" s="145">
        <v>16</v>
      </c>
      <c r="I137" s="146"/>
      <c r="L137" s="141"/>
      <c r="M137" s="147"/>
      <c r="T137" s="148"/>
      <c r="AT137" s="143" t="s">
        <v>139</v>
      </c>
      <c r="AU137" s="143" t="s">
        <v>78</v>
      </c>
      <c r="AV137" s="12" t="s">
        <v>78</v>
      </c>
      <c r="AW137" s="12" t="s">
        <v>31</v>
      </c>
      <c r="AX137" s="12" t="s">
        <v>69</v>
      </c>
      <c r="AY137" s="143" t="s">
        <v>128</v>
      </c>
    </row>
    <row r="138" spans="2:51" s="13" customFormat="1" ht="12">
      <c r="B138" s="149"/>
      <c r="D138" s="142" t="s">
        <v>139</v>
      </c>
      <c r="E138" s="150" t="s">
        <v>3</v>
      </c>
      <c r="F138" s="151" t="s">
        <v>141</v>
      </c>
      <c r="H138" s="152">
        <v>32</v>
      </c>
      <c r="I138" s="153"/>
      <c r="L138" s="149"/>
      <c r="M138" s="154"/>
      <c r="T138" s="155"/>
      <c r="AT138" s="150" t="s">
        <v>139</v>
      </c>
      <c r="AU138" s="150" t="s">
        <v>78</v>
      </c>
      <c r="AV138" s="13" t="s">
        <v>142</v>
      </c>
      <c r="AW138" s="13" t="s">
        <v>31</v>
      </c>
      <c r="AX138" s="13" t="s">
        <v>69</v>
      </c>
      <c r="AY138" s="150" t="s">
        <v>128</v>
      </c>
    </row>
    <row r="139" spans="2:51" s="14" customFormat="1" ht="12">
      <c r="B139" s="156"/>
      <c r="D139" s="142" t="s">
        <v>139</v>
      </c>
      <c r="E139" s="157" t="s">
        <v>88</v>
      </c>
      <c r="F139" s="158" t="s">
        <v>143</v>
      </c>
      <c r="H139" s="159">
        <v>32</v>
      </c>
      <c r="I139" s="160"/>
      <c r="L139" s="156"/>
      <c r="M139" s="161"/>
      <c r="T139" s="162"/>
      <c r="AT139" s="157" t="s">
        <v>139</v>
      </c>
      <c r="AU139" s="157" t="s">
        <v>78</v>
      </c>
      <c r="AV139" s="14" t="s">
        <v>135</v>
      </c>
      <c r="AW139" s="14" t="s">
        <v>31</v>
      </c>
      <c r="AX139" s="14" t="s">
        <v>74</v>
      </c>
      <c r="AY139" s="157" t="s">
        <v>128</v>
      </c>
    </row>
    <row r="140" spans="2:65" s="1" customFormat="1" ht="24.2" customHeight="1">
      <c r="B140" s="123"/>
      <c r="C140" s="124" t="s">
        <v>189</v>
      </c>
      <c r="D140" s="124" t="s">
        <v>130</v>
      </c>
      <c r="E140" s="125" t="s">
        <v>190</v>
      </c>
      <c r="F140" s="126" t="s">
        <v>191</v>
      </c>
      <c r="G140" s="127" t="s">
        <v>184</v>
      </c>
      <c r="H140" s="128">
        <v>222.62</v>
      </c>
      <c r="I140" s="129"/>
      <c r="J140" s="130">
        <f>ROUND(I140*H140,2)</f>
        <v>0</v>
      </c>
      <c r="K140" s="126" t="s">
        <v>134</v>
      </c>
      <c r="L140" s="32"/>
      <c r="M140" s="131" t="s">
        <v>3</v>
      </c>
      <c r="N140" s="132" t="s">
        <v>40</v>
      </c>
      <c r="P140" s="133">
        <f>O140*H140</f>
        <v>0</v>
      </c>
      <c r="Q140" s="133">
        <v>0</v>
      </c>
      <c r="R140" s="133">
        <f>Q140*H140</f>
        <v>0</v>
      </c>
      <c r="S140" s="133">
        <v>0</v>
      </c>
      <c r="T140" s="134">
        <f>S140*H140</f>
        <v>0</v>
      </c>
      <c r="AR140" s="135" t="s">
        <v>135</v>
      </c>
      <c r="AT140" s="135" t="s">
        <v>130</v>
      </c>
      <c r="AU140" s="135" t="s">
        <v>78</v>
      </c>
      <c r="AY140" s="17" t="s">
        <v>128</v>
      </c>
      <c r="BE140" s="136">
        <f>IF(N140="základní",J140,0)</f>
        <v>0</v>
      </c>
      <c r="BF140" s="136">
        <f>IF(N140="snížená",J140,0)</f>
        <v>0</v>
      </c>
      <c r="BG140" s="136">
        <f>IF(N140="zákl. přenesená",J140,0)</f>
        <v>0</v>
      </c>
      <c r="BH140" s="136">
        <f>IF(N140="sníž. přenesená",J140,0)</f>
        <v>0</v>
      </c>
      <c r="BI140" s="136">
        <f>IF(N140="nulová",J140,0)</f>
        <v>0</v>
      </c>
      <c r="BJ140" s="17" t="s">
        <v>74</v>
      </c>
      <c r="BK140" s="136">
        <f>ROUND(I140*H140,2)</f>
        <v>0</v>
      </c>
      <c r="BL140" s="17" t="s">
        <v>135</v>
      </c>
      <c r="BM140" s="135" t="s">
        <v>192</v>
      </c>
    </row>
    <row r="141" spans="2:47" s="1" customFormat="1" ht="12">
      <c r="B141" s="32"/>
      <c r="D141" s="137" t="s">
        <v>137</v>
      </c>
      <c r="F141" s="138" t="s">
        <v>193</v>
      </c>
      <c r="I141" s="139"/>
      <c r="L141" s="32"/>
      <c r="M141" s="140"/>
      <c r="T141" s="52"/>
      <c r="AT141" s="17" t="s">
        <v>137</v>
      </c>
      <c r="AU141" s="17" t="s">
        <v>78</v>
      </c>
    </row>
    <row r="142" spans="2:51" s="12" customFormat="1" ht="12">
      <c r="B142" s="141"/>
      <c r="D142" s="142" t="s">
        <v>139</v>
      </c>
      <c r="E142" s="143" t="s">
        <v>3</v>
      </c>
      <c r="F142" s="144" t="s">
        <v>194</v>
      </c>
      <c r="H142" s="145">
        <v>55.08</v>
      </c>
      <c r="I142" s="146"/>
      <c r="L142" s="141"/>
      <c r="M142" s="147"/>
      <c r="T142" s="148"/>
      <c r="AT142" s="143" t="s">
        <v>139</v>
      </c>
      <c r="AU142" s="143" t="s">
        <v>78</v>
      </c>
      <c r="AV142" s="12" t="s">
        <v>78</v>
      </c>
      <c r="AW142" s="12" t="s">
        <v>31</v>
      </c>
      <c r="AX142" s="12" t="s">
        <v>69</v>
      </c>
      <c r="AY142" s="143" t="s">
        <v>128</v>
      </c>
    </row>
    <row r="143" spans="2:51" s="12" customFormat="1" ht="12">
      <c r="B143" s="141"/>
      <c r="D143" s="142" t="s">
        <v>139</v>
      </c>
      <c r="E143" s="143" t="s">
        <v>3</v>
      </c>
      <c r="F143" s="144" t="s">
        <v>195</v>
      </c>
      <c r="H143" s="145">
        <v>107.54</v>
      </c>
      <c r="I143" s="146"/>
      <c r="L143" s="141"/>
      <c r="M143" s="147"/>
      <c r="T143" s="148"/>
      <c r="AT143" s="143" t="s">
        <v>139</v>
      </c>
      <c r="AU143" s="143" t="s">
        <v>78</v>
      </c>
      <c r="AV143" s="12" t="s">
        <v>78</v>
      </c>
      <c r="AW143" s="12" t="s">
        <v>31</v>
      </c>
      <c r="AX143" s="12" t="s">
        <v>69</v>
      </c>
      <c r="AY143" s="143" t="s">
        <v>128</v>
      </c>
    </row>
    <row r="144" spans="2:51" s="12" customFormat="1" ht="12">
      <c r="B144" s="141"/>
      <c r="D144" s="142" t="s">
        <v>139</v>
      </c>
      <c r="E144" s="143" t="s">
        <v>3</v>
      </c>
      <c r="F144" s="144" t="s">
        <v>196</v>
      </c>
      <c r="H144" s="145">
        <v>60</v>
      </c>
      <c r="I144" s="146"/>
      <c r="L144" s="141"/>
      <c r="M144" s="147"/>
      <c r="T144" s="148"/>
      <c r="AT144" s="143" t="s">
        <v>139</v>
      </c>
      <c r="AU144" s="143" t="s">
        <v>78</v>
      </c>
      <c r="AV144" s="12" t="s">
        <v>78</v>
      </c>
      <c r="AW144" s="12" t="s">
        <v>31</v>
      </c>
      <c r="AX144" s="12" t="s">
        <v>69</v>
      </c>
      <c r="AY144" s="143" t="s">
        <v>128</v>
      </c>
    </row>
    <row r="145" spans="2:51" s="13" customFormat="1" ht="12">
      <c r="B145" s="149"/>
      <c r="D145" s="142" t="s">
        <v>139</v>
      </c>
      <c r="E145" s="150" t="s">
        <v>3</v>
      </c>
      <c r="F145" s="151" t="s">
        <v>141</v>
      </c>
      <c r="H145" s="152">
        <v>222.62</v>
      </c>
      <c r="I145" s="153"/>
      <c r="L145" s="149"/>
      <c r="M145" s="154"/>
      <c r="T145" s="155"/>
      <c r="AT145" s="150" t="s">
        <v>139</v>
      </c>
      <c r="AU145" s="150" t="s">
        <v>78</v>
      </c>
      <c r="AV145" s="13" t="s">
        <v>142</v>
      </c>
      <c r="AW145" s="13" t="s">
        <v>31</v>
      </c>
      <c r="AX145" s="13" t="s">
        <v>69</v>
      </c>
      <c r="AY145" s="150" t="s">
        <v>128</v>
      </c>
    </row>
    <row r="146" spans="2:51" s="14" customFormat="1" ht="12">
      <c r="B146" s="156"/>
      <c r="D146" s="142" t="s">
        <v>139</v>
      </c>
      <c r="E146" s="157" t="s">
        <v>90</v>
      </c>
      <c r="F146" s="158" t="s">
        <v>143</v>
      </c>
      <c r="H146" s="159">
        <v>222.62</v>
      </c>
      <c r="I146" s="160"/>
      <c r="L146" s="156"/>
      <c r="M146" s="161"/>
      <c r="T146" s="162"/>
      <c r="AT146" s="157" t="s">
        <v>139</v>
      </c>
      <c r="AU146" s="157" t="s">
        <v>78</v>
      </c>
      <c r="AV146" s="14" t="s">
        <v>135</v>
      </c>
      <c r="AW146" s="14" t="s">
        <v>31</v>
      </c>
      <c r="AX146" s="14" t="s">
        <v>74</v>
      </c>
      <c r="AY146" s="157" t="s">
        <v>128</v>
      </c>
    </row>
    <row r="147" spans="2:65" s="1" customFormat="1" ht="24.2" customHeight="1">
      <c r="B147" s="123"/>
      <c r="C147" s="124" t="s">
        <v>197</v>
      </c>
      <c r="D147" s="124" t="s">
        <v>130</v>
      </c>
      <c r="E147" s="125" t="s">
        <v>198</v>
      </c>
      <c r="F147" s="126" t="s">
        <v>199</v>
      </c>
      <c r="G147" s="127" t="s">
        <v>184</v>
      </c>
      <c r="H147" s="128">
        <v>63.655</v>
      </c>
      <c r="I147" s="129"/>
      <c r="J147" s="130">
        <f>ROUND(I147*H147,2)</f>
        <v>0</v>
      </c>
      <c r="K147" s="126" t="s">
        <v>134</v>
      </c>
      <c r="L147" s="32"/>
      <c r="M147" s="131" t="s">
        <v>3</v>
      </c>
      <c r="N147" s="132" t="s">
        <v>40</v>
      </c>
      <c r="P147" s="133">
        <f>O147*H147</f>
        <v>0</v>
      </c>
      <c r="Q147" s="133">
        <v>0</v>
      </c>
      <c r="R147" s="133">
        <f>Q147*H147</f>
        <v>0</v>
      </c>
      <c r="S147" s="133">
        <v>0</v>
      </c>
      <c r="T147" s="134">
        <f>S147*H147</f>
        <v>0</v>
      </c>
      <c r="AR147" s="135" t="s">
        <v>135</v>
      </c>
      <c r="AT147" s="135" t="s">
        <v>130</v>
      </c>
      <c r="AU147" s="135" t="s">
        <v>78</v>
      </c>
      <c r="AY147" s="17" t="s">
        <v>128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7" t="s">
        <v>74</v>
      </c>
      <c r="BK147" s="136">
        <f>ROUND(I147*H147,2)</f>
        <v>0</v>
      </c>
      <c r="BL147" s="17" t="s">
        <v>135</v>
      </c>
      <c r="BM147" s="135" t="s">
        <v>200</v>
      </c>
    </row>
    <row r="148" spans="2:47" s="1" customFormat="1" ht="12">
      <c r="B148" s="32"/>
      <c r="D148" s="137" t="s">
        <v>137</v>
      </c>
      <c r="F148" s="138" t="s">
        <v>201</v>
      </c>
      <c r="I148" s="139"/>
      <c r="L148" s="32"/>
      <c r="M148" s="140"/>
      <c r="T148" s="52"/>
      <c r="AT148" s="17" t="s">
        <v>137</v>
      </c>
      <c r="AU148" s="17" t="s">
        <v>78</v>
      </c>
    </row>
    <row r="149" spans="2:51" s="12" customFormat="1" ht="12">
      <c r="B149" s="141"/>
      <c r="D149" s="142" t="s">
        <v>139</v>
      </c>
      <c r="E149" s="143" t="s">
        <v>3</v>
      </c>
      <c r="F149" s="144" t="s">
        <v>202</v>
      </c>
      <c r="H149" s="145">
        <v>63.655</v>
      </c>
      <c r="I149" s="146"/>
      <c r="L149" s="141"/>
      <c r="M149" s="147"/>
      <c r="T149" s="148"/>
      <c r="AT149" s="143" t="s">
        <v>139</v>
      </c>
      <c r="AU149" s="143" t="s">
        <v>78</v>
      </c>
      <c r="AV149" s="12" t="s">
        <v>78</v>
      </c>
      <c r="AW149" s="12" t="s">
        <v>31</v>
      </c>
      <c r="AX149" s="12" t="s">
        <v>69</v>
      </c>
      <c r="AY149" s="143" t="s">
        <v>128</v>
      </c>
    </row>
    <row r="150" spans="2:51" s="13" customFormat="1" ht="12">
      <c r="B150" s="149"/>
      <c r="D150" s="142" t="s">
        <v>139</v>
      </c>
      <c r="E150" s="150" t="s">
        <v>3</v>
      </c>
      <c r="F150" s="151" t="s">
        <v>141</v>
      </c>
      <c r="H150" s="152">
        <v>63.655</v>
      </c>
      <c r="I150" s="153"/>
      <c r="L150" s="149"/>
      <c r="M150" s="154"/>
      <c r="T150" s="155"/>
      <c r="AT150" s="150" t="s">
        <v>139</v>
      </c>
      <c r="AU150" s="150" t="s">
        <v>78</v>
      </c>
      <c r="AV150" s="13" t="s">
        <v>142</v>
      </c>
      <c r="AW150" s="13" t="s">
        <v>31</v>
      </c>
      <c r="AX150" s="13" t="s">
        <v>69</v>
      </c>
      <c r="AY150" s="150" t="s">
        <v>128</v>
      </c>
    </row>
    <row r="151" spans="2:51" s="14" customFormat="1" ht="12">
      <c r="B151" s="156"/>
      <c r="D151" s="142" t="s">
        <v>139</v>
      </c>
      <c r="E151" s="157" t="s">
        <v>3</v>
      </c>
      <c r="F151" s="158" t="s">
        <v>143</v>
      </c>
      <c r="H151" s="159">
        <v>63.655</v>
      </c>
      <c r="I151" s="160"/>
      <c r="L151" s="156"/>
      <c r="M151" s="161"/>
      <c r="T151" s="162"/>
      <c r="AT151" s="157" t="s">
        <v>139</v>
      </c>
      <c r="AU151" s="157" t="s">
        <v>78</v>
      </c>
      <c r="AV151" s="14" t="s">
        <v>135</v>
      </c>
      <c r="AW151" s="14" t="s">
        <v>31</v>
      </c>
      <c r="AX151" s="14" t="s">
        <v>74</v>
      </c>
      <c r="AY151" s="157" t="s">
        <v>128</v>
      </c>
    </row>
    <row r="152" spans="2:65" s="1" customFormat="1" ht="24.2" customHeight="1">
      <c r="B152" s="123"/>
      <c r="C152" s="124" t="s">
        <v>203</v>
      </c>
      <c r="D152" s="124" t="s">
        <v>130</v>
      </c>
      <c r="E152" s="125" t="s">
        <v>204</v>
      </c>
      <c r="F152" s="126" t="s">
        <v>205</v>
      </c>
      <c r="G152" s="127" t="s">
        <v>160</v>
      </c>
      <c r="H152" s="128">
        <v>16</v>
      </c>
      <c r="I152" s="129"/>
      <c r="J152" s="130">
        <f>ROUND(I152*H152,2)</f>
        <v>0</v>
      </c>
      <c r="K152" s="126" t="s">
        <v>134</v>
      </c>
      <c r="L152" s="32"/>
      <c r="M152" s="131" t="s">
        <v>3</v>
      </c>
      <c r="N152" s="132" t="s">
        <v>40</v>
      </c>
      <c r="P152" s="133">
        <f>O152*H152</f>
        <v>0</v>
      </c>
      <c r="Q152" s="133">
        <v>0.0032</v>
      </c>
      <c r="R152" s="133">
        <f>Q152*H152</f>
        <v>0.0512</v>
      </c>
      <c r="S152" s="133">
        <v>0</v>
      </c>
      <c r="T152" s="134">
        <f>S152*H152</f>
        <v>0</v>
      </c>
      <c r="AR152" s="135" t="s">
        <v>135</v>
      </c>
      <c r="AT152" s="135" t="s">
        <v>130</v>
      </c>
      <c r="AU152" s="135" t="s">
        <v>78</v>
      </c>
      <c r="AY152" s="17" t="s">
        <v>128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7" t="s">
        <v>74</v>
      </c>
      <c r="BK152" s="136">
        <f>ROUND(I152*H152,2)</f>
        <v>0</v>
      </c>
      <c r="BL152" s="17" t="s">
        <v>135</v>
      </c>
      <c r="BM152" s="135" t="s">
        <v>206</v>
      </c>
    </row>
    <row r="153" spans="2:47" s="1" customFormat="1" ht="12">
      <c r="B153" s="32"/>
      <c r="D153" s="137" t="s">
        <v>137</v>
      </c>
      <c r="F153" s="138" t="s">
        <v>207</v>
      </c>
      <c r="I153" s="139"/>
      <c r="L153" s="32"/>
      <c r="M153" s="140"/>
      <c r="T153" s="52"/>
      <c r="AT153" s="17" t="s">
        <v>137</v>
      </c>
      <c r="AU153" s="17" t="s">
        <v>78</v>
      </c>
    </row>
    <row r="154" spans="2:51" s="12" customFormat="1" ht="12">
      <c r="B154" s="141"/>
      <c r="D154" s="142" t="s">
        <v>139</v>
      </c>
      <c r="E154" s="143" t="s">
        <v>3</v>
      </c>
      <c r="F154" s="144" t="s">
        <v>208</v>
      </c>
      <c r="H154" s="145">
        <v>16</v>
      </c>
      <c r="I154" s="146"/>
      <c r="L154" s="141"/>
      <c r="M154" s="147"/>
      <c r="T154" s="148"/>
      <c r="AT154" s="143" t="s">
        <v>139</v>
      </c>
      <c r="AU154" s="143" t="s">
        <v>78</v>
      </c>
      <c r="AV154" s="12" t="s">
        <v>78</v>
      </c>
      <c r="AW154" s="12" t="s">
        <v>31</v>
      </c>
      <c r="AX154" s="12" t="s">
        <v>69</v>
      </c>
      <c r="AY154" s="143" t="s">
        <v>128</v>
      </c>
    </row>
    <row r="155" spans="2:51" s="13" customFormat="1" ht="12">
      <c r="B155" s="149"/>
      <c r="D155" s="142" t="s">
        <v>139</v>
      </c>
      <c r="E155" s="150" t="s">
        <v>3</v>
      </c>
      <c r="F155" s="151" t="s">
        <v>141</v>
      </c>
      <c r="H155" s="152">
        <v>16</v>
      </c>
      <c r="I155" s="153"/>
      <c r="L155" s="149"/>
      <c r="M155" s="154"/>
      <c r="T155" s="155"/>
      <c r="AT155" s="150" t="s">
        <v>139</v>
      </c>
      <c r="AU155" s="150" t="s">
        <v>78</v>
      </c>
      <c r="AV155" s="13" t="s">
        <v>142</v>
      </c>
      <c r="AW155" s="13" t="s">
        <v>31</v>
      </c>
      <c r="AX155" s="13" t="s">
        <v>69</v>
      </c>
      <c r="AY155" s="150" t="s">
        <v>128</v>
      </c>
    </row>
    <row r="156" spans="2:51" s="14" customFormat="1" ht="12">
      <c r="B156" s="156"/>
      <c r="D156" s="142" t="s">
        <v>139</v>
      </c>
      <c r="E156" s="157" t="s">
        <v>3</v>
      </c>
      <c r="F156" s="158" t="s">
        <v>143</v>
      </c>
      <c r="H156" s="159">
        <v>16</v>
      </c>
      <c r="I156" s="160"/>
      <c r="L156" s="156"/>
      <c r="M156" s="161"/>
      <c r="T156" s="162"/>
      <c r="AT156" s="157" t="s">
        <v>139</v>
      </c>
      <c r="AU156" s="157" t="s">
        <v>78</v>
      </c>
      <c r="AV156" s="14" t="s">
        <v>135</v>
      </c>
      <c r="AW156" s="14" t="s">
        <v>31</v>
      </c>
      <c r="AX156" s="14" t="s">
        <v>74</v>
      </c>
      <c r="AY156" s="157" t="s">
        <v>128</v>
      </c>
    </row>
    <row r="157" spans="2:65" s="1" customFormat="1" ht="16.5" customHeight="1">
      <c r="B157" s="123"/>
      <c r="C157" s="124" t="s">
        <v>209</v>
      </c>
      <c r="D157" s="124" t="s">
        <v>130</v>
      </c>
      <c r="E157" s="125" t="s">
        <v>210</v>
      </c>
      <c r="F157" s="126" t="s">
        <v>211</v>
      </c>
      <c r="G157" s="127" t="s">
        <v>133</v>
      </c>
      <c r="H157" s="128">
        <v>258</v>
      </c>
      <c r="I157" s="129"/>
      <c r="J157" s="130">
        <f>ROUND(I157*H157,2)</f>
        <v>0</v>
      </c>
      <c r="K157" s="126" t="s">
        <v>134</v>
      </c>
      <c r="L157" s="32"/>
      <c r="M157" s="131" t="s">
        <v>3</v>
      </c>
      <c r="N157" s="132" t="s">
        <v>40</v>
      </c>
      <c r="P157" s="133">
        <f>O157*H157</f>
        <v>0</v>
      </c>
      <c r="Q157" s="133">
        <v>0.00084</v>
      </c>
      <c r="R157" s="133">
        <f>Q157*H157</f>
        <v>0.21672</v>
      </c>
      <c r="S157" s="133">
        <v>0</v>
      </c>
      <c r="T157" s="134">
        <f>S157*H157</f>
        <v>0</v>
      </c>
      <c r="AR157" s="135" t="s">
        <v>135</v>
      </c>
      <c r="AT157" s="135" t="s">
        <v>130</v>
      </c>
      <c r="AU157" s="135" t="s">
        <v>78</v>
      </c>
      <c r="AY157" s="17" t="s">
        <v>128</v>
      </c>
      <c r="BE157" s="136">
        <f>IF(N157="základní",J157,0)</f>
        <v>0</v>
      </c>
      <c r="BF157" s="136">
        <f>IF(N157="snížená",J157,0)</f>
        <v>0</v>
      </c>
      <c r="BG157" s="136">
        <f>IF(N157="zákl. přenesená",J157,0)</f>
        <v>0</v>
      </c>
      <c r="BH157" s="136">
        <f>IF(N157="sníž. přenesená",J157,0)</f>
        <v>0</v>
      </c>
      <c r="BI157" s="136">
        <f>IF(N157="nulová",J157,0)</f>
        <v>0</v>
      </c>
      <c r="BJ157" s="17" t="s">
        <v>74</v>
      </c>
      <c r="BK157" s="136">
        <f>ROUND(I157*H157,2)</f>
        <v>0</v>
      </c>
      <c r="BL157" s="17" t="s">
        <v>135</v>
      </c>
      <c r="BM157" s="135" t="s">
        <v>212</v>
      </c>
    </row>
    <row r="158" spans="2:47" s="1" customFormat="1" ht="12">
      <c r="B158" s="32"/>
      <c r="D158" s="137" t="s">
        <v>137</v>
      </c>
      <c r="F158" s="138" t="s">
        <v>213</v>
      </c>
      <c r="I158" s="139"/>
      <c r="L158" s="32"/>
      <c r="M158" s="140"/>
      <c r="T158" s="52"/>
      <c r="AT158" s="17" t="s">
        <v>137</v>
      </c>
      <c r="AU158" s="17" t="s">
        <v>78</v>
      </c>
    </row>
    <row r="159" spans="2:51" s="12" customFormat="1" ht="12">
      <c r="B159" s="141"/>
      <c r="D159" s="142" t="s">
        <v>139</v>
      </c>
      <c r="E159" s="143" t="s">
        <v>3</v>
      </c>
      <c r="F159" s="144" t="s">
        <v>214</v>
      </c>
      <c r="H159" s="145">
        <v>64.8</v>
      </c>
      <c r="I159" s="146"/>
      <c r="L159" s="141"/>
      <c r="M159" s="147"/>
      <c r="T159" s="148"/>
      <c r="AT159" s="143" t="s">
        <v>139</v>
      </c>
      <c r="AU159" s="143" t="s">
        <v>78</v>
      </c>
      <c r="AV159" s="12" t="s">
        <v>78</v>
      </c>
      <c r="AW159" s="12" t="s">
        <v>31</v>
      </c>
      <c r="AX159" s="12" t="s">
        <v>69</v>
      </c>
      <c r="AY159" s="143" t="s">
        <v>128</v>
      </c>
    </row>
    <row r="160" spans="2:51" s="12" customFormat="1" ht="12">
      <c r="B160" s="141"/>
      <c r="D160" s="142" t="s">
        <v>139</v>
      </c>
      <c r="E160" s="143" t="s">
        <v>3</v>
      </c>
      <c r="F160" s="144" t="s">
        <v>215</v>
      </c>
      <c r="H160" s="145">
        <v>113.2</v>
      </c>
      <c r="I160" s="146"/>
      <c r="L160" s="141"/>
      <c r="M160" s="147"/>
      <c r="T160" s="148"/>
      <c r="AT160" s="143" t="s">
        <v>139</v>
      </c>
      <c r="AU160" s="143" t="s">
        <v>78</v>
      </c>
      <c r="AV160" s="12" t="s">
        <v>78</v>
      </c>
      <c r="AW160" s="12" t="s">
        <v>31</v>
      </c>
      <c r="AX160" s="12" t="s">
        <v>69</v>
      </c>
      <c r="AY160" s="143" t="s">
        <v>128</v>
      </c>
    </row>
    <row r="161" spans="2:51" s="12" customFormat="1" ht="12">
      <c r="B161" s="141"/>
      <c r="D161" s="142" t="s">
        <v>139</v>
      </c>
      <c r="E161" s="143" t="s">
        <v>3</v>
      </c>
      <c r="F161" s="144" t="s">
        <v>216</v>
      </c>
      <c r="H161" s="145">
        <v>80</v>
      </c>
      <c r="I161" s="146"/>
      <c r="L161" s="141"/>
      <c r="M161" s="147"/>
      <c r="T161" s="148"/>
      <c r="AT161" s="143" t="s">
        <v>139</v>
      </c>
      <c r="AU161" s="143" t="s">
        <v>78</v>
      </c>
      <c r="AV161" s="12" t="s">
        <v>78</v>
      </c>
      <c r="AW161" s="12" t="s">
        <v>31</v>
      </c>
      <c r="AX161" s="12" t="s">
        <v>69</v>
      </c>
      <c r="AY161" s="143" t="s">
        <v>128</v>
      </c>
    </row>
    <row r="162" spans="2:51" s="13" customFormat="1" ht="12">
      <c r="B162" s="149"/>
      <c r="D162" s="142" t="s">
        <v>139</v>
      </c>
      <c r="E162" s="150" t="s">
        <v>3</v>
      </c>
      <c r="F162" s="151" t="s">
        <v>141</v>
      </c>
      <c r="H162" s="152">
        <v>258</v>
      </c>
      <c r="I162" s="153"/>
      <c r="L162" s="149"/>
      <c r="M162" s="154"/>
      <c r="T162" s="155"/>
      <c r="AT162" s="150" t="s">
        <v>139</v>
      </c>
      <c r="AU162" s="150" t="s">
        <v>78</v>
      </c>
      <c r="AV162" s="13" t="s">
        <v>142</v>
      </c>
      <c r="AW162" s="13" t="s">
        <v>31</v>
      </c>
      <c r="AX162" s="13" t="s">
        <v>69</v>
      </c>
      <c r="AY162" s="150" t="s">
        <v>128</v>
      </c>
    </row>
    <row r="163" spans="2:51" s="14" customFormat="1" ht="12">
      <c r="B163" s="156"/>
      <c r="D163" s="142" t="s">
        <v>139</v>
      </c>
      <c r="E163" s="157" t="s">
        <v>3</v>
      </c>
      <c r="F163" s="158" t="s">
        <v>143</v>
      </c>
      <c r="H163" s="159">
        <v>258</v>
      </c>
      <c r="I163" s="160"/>
      <c r="L163" s="156"/>
      <c r="M163" s="161"/>
      <c r="T163" s="162"/>
      <c r="AT163" s="157" t="s">
        <v>139</v>
      </c>
      <c r="AU163" s="157" t="s">
        <v>78</v>
      </c>
      <c r="AV163" s="14" t="s">
        <v>135</v>
      </c>
      <c r="AW163" s="14" t="s">
        <v>31</v>
      </c>
      <c r="AX163" s="14" t="s">
        <v>74</v>
      </c>
      <c r="AY163" s="157" t="s">
        <v>128</v>
      </c>
    </row>
    <row r="164" spans="2:65" s="1" customFormat="1" ht="16.5" customHeight="1">
      <c r="B164" s="123"/>
      <c r="C164" s="124" t="s">
        <v>217</v>
      </c>
      <c r="D164" s="124" t="s">
        <v>130</v>
      </c>
      <c r="E164" s="125" t="s">
        <v>218</v>
      </c>
      <c r="F164" s="126" t="s">
        <v>219</v>
      </c>
      <c r="G164" s="127" t="s">
        <v>133</v>
      </c>
      <c r="H164" s="128">
        <v>258</v>
      </c>
      <c r="I164" s="129"/>
      <c r="J164" s="130">
        <f>ROUND(I164*H164,2)</f>
        <v>0</v>
      </c>
      <c r="K164" s="126" t="s">
        <v>134</v>
      </c>
      <c r="L164" s="32"/>
      <c r="M164" s="131" t="s">
        <v>3</v>
      </c>
      <c r="N164" s="132" t="s">
        <v>40</v>
      </c>
      <c r="P164" s="133">
        <f>O164*H164</f>
        <v>0</v>
      </c>
      <c r="Q164" s="133">
        <v>0</v>
      </c>
      <c r="R164" s="133">
        <f>Q164*H164</f>
        <v>0</v>
      </c>
      <c r="S164" s="133">
        <v>0</v>
      </c>
      <c r="T164" s="134">
        <f>S164*H164</f>
        <v>0</v>
      </c>
      <c r="AR164" s="135" t="s">
        <v>135</v>
      </c>
      <c r="AT164" s="135" t="s">
        <v>130</v>
      </c>
      <c r="AU164" s="135" t="s">
        <v>78</v>
      </c>
      <c r="AY164" s="17" t="s">
        <v>128</v>
      </c>
      <c r="BE164" s="136">
        <f>IF(N164="základní",J164,0)</f>
        <v>0</v>
      </c>
      <c r="BF164" s="136">
        <f>IF(N164="snížená",J164,0)</f>
        <v>0</v>
      </c>
      <c r="BG164" s="136">
        <f>IF(N164="zákl. přenesená",J164,0)</f>
        <v>0</v>
      </c>
      <c r="BH164" s="136">
        <f>IF(N164="sníž. přenesená",J164,0)</f>
        <v>0</v>
      </c>
      <c r="BI164" s="136">
        <f>IF(N164="nulová",J164,0)</f>
        <v>0</v>
      </c>
      <c r="BJ164" s="17" t="s">
        <v>74</v>
      </c>
      <c r="BK164" s="136">
        <f>ROUND(I164*H164,2)</f>
        <v>0</v>
      </c>
      <c r="BL164" s="17" t="s">
        <v>135</v>
      </c>
      <c r="BM164" s="135" t="s">
        <v>220</v>
      </c>
    </row>
    <row r="165" spans="2:47" s="1" customFormat="1" ht="12">
      <c r="B165" s="32"/>
      <c r="D165" s="137" t="s">
        <v>137</v>
      </c>
      <c r="F165" s="138" t="s">
        <v>221</v>
      </c>
      <c r="I165" s="139"/>
      <c r="L165" s="32"/>
      <c r="M165" s="140"/>
      <c r="T165" s="52"/>
      <c r="AT165" s="17" t="s">
        <v>137</v>
      </c>
      <c r="AU165" s="17" t="s">
        <v>78</v>
      </c>
    </row>
    <row r="166" spans="2:65" s="1" customFormat="1" ht="16.5" customHeight="1">
      <c r="B166" s="123"/>
      <c r="C166" s="124" t="s">
        <v>9</v>
      </c>
      <c r="D166" s="124" t="s">
        <v>130</v>
      </c>
      <c r="E166" s="125" t="s">
        <v>222</v>
      </c>
      <c r="F166" s="126" t="s">
        <v>223</v>
      </c>
      <c r="G166" s="127" t="s">
        <v>133</v>
      </c>
      <c r="H166" s="128">
        <v>48</v>
      </c>
      <c r="I166" s="129"/>
      <c r="J166" s="130">
        <f>ROUND(I166*H166,2)</f>
        <v>0</v>
      </c>
      <c r="K166" s="126" t="s">
        <v>134</v>
      </c>
      <c r="L166" s="32"/>
      <c r="M166" s="131" t="s">
        <v>3</v>
      </c>
      <c r="N166" s="132" t="s">
        <v>40</v>
      </c>
      <c r="P166" s="133">
        <f>O166*H166</f>
        <v>0</v>
      </c>
      <c r="Q166" s="133">
        <v>0.0007</v>
      </c>
      <c r="R166" s="133">
        <f>Q166*H166</f>
        <v>0.0336</v>
      </c>
      <c r="S166" s="133">
        <v>0</v>
      </c>
      <c r="T166" s="134">
        <f>S166*H166</f>
        <v>0</v>
      </c>
      <c r="AR166" s="135" t="s">
        <v>135</v>
      </c>
      <c r="AT166" s="135" t="s">
        <v>130</v>
      </c>
      <c r="AU166" s="135" t="s">
        <v>78</v>
      </c>
      <c r="AY166" s="17" t="s">
        <v>128</v>
      </c>
      <c r="BE166" s="136">
        <f>IF(N166="základní",J166,0)</f>
        <v>0</v>
      </c>
      <c r="BF166" s="136">
        <f>IF(N166="snížená",J166,0)</f>
        <v>0</v>
      </c>
      <c r="BG166" s="136">
        <f>IF(N166="zákl. přenesená",J166,0)</f>
        <v>0</v>
      </c>
      <c r="BH166" s="136">
        <f>IF(N166="sníž. přenesená",J166,0)</f>
        <v>0</v>
      </c>
      <c r="BI166" s="136">
        <f>IF(N166="nulová",J166,0)</f>
        <v>0</v>
      </c>
      <c r="BJ166" s="17" t="s">
        <v>74</v>
      </c>
      <c r="BK166" s="136">
        <f>ROUND(I166*H166,2)</f>
        <v>0</v>
      </c>
      <c r="BL166" s="17" t="s">
        <v>135</v>
      </c>
      <c r="BM166" s="135" t="s">
        <v>224</v>
      </c>
    </row>
    <row r="167" spans="2:47" s="1" customFormat="1" ht="12">
      <c r="B167" s="32"/>
      <c r="D167" s="137" t="s">
        <v>137</v>
      </c>
      <c r="F167" s="138" t="s">
        <v>225</v>
      </c>
      <c r="I167" s="139"/>
      <c r="L167" s="32"/>
      <c r="M167" s="140"/>
      <c r="T167" s="52"/>
      <c r="AT167" s="17" t="s">
        <v>137</v>
      </c>
      <c r="AU167" s="17" t="s">
        <v>78</v>
      </c>
    </row>
    <row r="168" spans="2:51" s="12" customFormat="1" ht="12">
      <c r="B168" s="141"/>
      <c r="D168" s="142" t="s">
        <v>139</v>
      </c>
      <c r="E168" s="143" t="s">
        <v>3</v>
      </c>
      <c r="F168" s="144" t="s">
        <v>226</v>
      </c>
      <c r="H168" s="145">
        <v>24</v>
      </c>
      <c r="I168" s="146"/>
      <c r="L168" s="141"/>
      <c r="M168" s="147"/>
      <c r="T168" s="148"/>
      <c r="AT168" s="143" t="s">
        <v>139</v>
      </c>
      <c r="AU168" s="143" t="s">
        <v>78</v>
      </c>
      <c r="AV168" s="12" t="s">
        <v>78</v>
      </c>
      <c r="AW168" s="12" t="s">
        <v>31</v>
      </c>
      <c r="AX168" s="12" t="s">
        <v>69</v>
      </c>
      <c r="AY168" s="143" t="s">
        <v>128</v>
      </c>
    </row>
    <row r="169" spans="2:51" s="12" customFormat="1" ht="12">
      <c r="B169" s="141"/>
      <c r="D169" s="142" t="s">
        <v>139</v>
      </c>
      <c r="E169" s="143" t="s">
        <v>3</v>
      </c>
      <c r="F169" s="144" t="s">
        <v>227</v>
      </c>
      <c r="H169" s="145">
        <v>24</v>
      </c>
      <c r="I169" s="146"/>
      <c r="L169" s="141"/>
      <c r="M169" s="147"/>
      <c r="T169" s="148"/>
      <c r="AT169" s="143" t="s">
        <v>139</v>
      </c>
      <c r="AU169" s="143" t="s">
        <v>78</v>
      </c>
      <c r="AV169" s="12" t="s">
        <v>78</v>
      </c>
      <c r="AW169" s="12" t="s">
        <v>31</v>
      </c>
      <c r="AX169" s="12" t="s">
        <v>69</v>
      </c>
      <c r="AY169" s="143" t="s">
        <v>128</v>
      </c>
    </row>
    <row r="170" spans="2:51" s="13" customFormat="1" ht="12">
      <c r="B170" s="149"/>
      <c r="D170" s="142" t="s">
        <v>139</v>
      </c>
      <c r="E170" s="150" t="s">
        <v>3</v>
      </c>
      <c r="F170" s="151" t="s">
        <v>141</v>
      </c>
      <c r="H170" s="152">
        <v>48</v>
      </c>
      <c r="I170" s="153"/>
      <c r="L170" s="149"/>
      <c r="M170" s="154"/>
      <c r="T170" s="155"/>
      <c r="AT170" s="150" t="s">
        <v>139</v>
      </c>
      <c r="AU170" s="150" t="s">
        <v>78</v>
      </c>
      <c r="AV170" s="13" t="s">
        <v>142</v>
      </c>
      <c r="AW170" s="13" t="s">
        <v>31</v>
      </c>
      <c r="AX170" s="13" t="s">
        <v>69</v>
      </c>
      <c r="AY170" s="150" t="s">
        <v>128</v>
      </c>
    </row>
    <row r="171" spans="2:51" s="14" customFormat="1" ht="12">
      <c r="B171" s="156"/>
      <c r="D171" s="142" t="s">
        <v>139</v>
      </c>
      <c r="E171" s="157" t="s">
        <v>3</v>
      </c>
      <c r="F171" s="158" t="s">
        <v>143</v>
      </c>
      <c r="H171" s="159">
        <v>48</v>
      </c>
      <c r="I171" s="160"/>
      <c r="L171" s="156"/>
      <c r="M171" s="161"/>
      <c r="T171" s="162"/>
      <c r="AT171" s="157" t="s">
        <v>139</v>
      </c>
      <c r="AU171" s="157" t="s">
        <v>78</v>
      </c>
      <c r="AV171" s="14" t="s">
        <v>135</v>
      </c>
      <c r="AW171" s="14" t="s">
        <v>31</v>
      </c>
      <c r="AX171" s="14" t="s">
        <v>74</v>
      </c>
      <c r="AY171" s="157" t="s">
        <v>128</v>
      </c>
    </row>
    <row r="172" spans="2:65" s="1" customFormat="1" ht="24.2" customHeight="1">
      <c r="B172" s="123"/>
      <c r="C172" s="124" t="s">
        <v>228</v>
      </c>
      <c r="D172" s="124" t="s">
        <v>130</v>
      </c>
      <c r="E172" s="125" t="s">
        <v>229</v>
      </c>
      <c r="F172" s="126" t="s">
        <v>230</v>
      </c>
      <c r="G172" s="127" t="s">
        <v>133</v>
      </c>
      <c r="H172" s="128">
        <v>48</v>
      </c>
      <c r="I172" s="129"/>
      <c r="J172" s="130">
        <f>ROUND(I172*H172,2)</f>
        <v>0</v>
      </c>
      <c r="K172" s="126" t="s">
        <v>134</v>
      </c>
      <c r="L172" s="32"/>
      <c r="M172" s="131" t="s">
        <v>3</v>
      </c>
      <c r="N172" s="132" t="s">
        <v>40</v>
      </c>
      <c r="P172" s="133">
        <f>O172*H172</f>
        <v>0</v>
      </c>
      <c r="Q172" s="133">
        <v>0</v>
      </c>
      <c r="R172" s="133">
        <f>Q172*H172</f>
        <v>0</v>
      </c>
      <c r="S172" s="133">
        <v>0</v>
      </c>
      <c r="T172" s="134">
        <f>S172*H172</f>
        <v>0</v>
      </c>
      <c r="AR172" s="135" t="s">
        <v>135</v>
      </c>
      <c r="AT172" s="135" t="s">
        <v>130</v>
      </c>
      <c r="AU172" s="135" t="s">
        <v>78</v>
      </c>
      <c r="AY172" s="17" t="s">
        <v>128</v>
      </c>
      <c r="BE172" s="136">
        <f>IF(N172="základní",J172,0)</f>
        <v>0</v>
      </c>
      <c r="BF172" s="136">
        <f>IF(N172="snížená",J172,0)</f>
        <v>0</v>
      </c>
      <c r="BG172" s="136">
        <f>IF(N172="zákl. přenesená",J172,0)</f>
        <v>0</v>
      </c>
      <c r="BH172" s="136">
        <f>IF(N172="sníž. přenesená",J172,0)</f>
        <v>0</v>
      </c>
      <c r="BI172" s="136">
        <f>IF(N172="nulová",J172,0)</f>
        <v>0</v>
      </c>
      <c r="BJ172" s="17" t="s">
        <v>74</v>
      </c>
      <c r="BK172" s="136">
        <f>ROUND(I172*H172,2)</f>
        <v>0</v>
      </c>
      <c r="BL172" s="17" t="s">
        <v>135</v>
      </c>
      <c r="BM172" s="135" t="s">
        <v>231</v>
      </c>
    </row>
    <row r="173" spans="2:47" s="1" customFormat="1" ht="12">
      <c r="B173" s="32"/>
      <c r="D173" s="137" t="s">
        <v>137</v>
      </c>
      <c r="F173" s="138" t="s">
        <v>232</v>
      </c>
      <c r="I173" s="139"/>
      <c r="L173" s="32"/>
      <c r="M173" s="140"/>
      <c r="T173" s="52"/>
      <c r="AT173" s="17" t="s">
        <v>137</v>
      </c>
      <c r="AU173" s="17" t="s">
        <v>78</v>
      </c>
    </row>
    <row r="174" spans="2:65" s="1" customFormat="1" ht="21.75" customHeight="1">
      <c r="B174" s="123"/>
      <c r="C174" s="124" t="s">
        <v>233</v>
      </c>
      <c r="D174" s="124" t="s">
        <v>130</v>
      </c>
      <c r="E174" s="125" t="s">
        <v>234</v>
      </c>
      <c r="F174" s="126" t="s">
        <v>235</v>
      </c>
      <c r="G174" s="127" t="s">
        <v>184</v>
      </c>
      <c r="H174" s="128">
        <v>32</v>
      </c>
      <c r="I174" s="129"/>
      <c r="J174" s="130">
        <f>ROUND(I174*H174,2)</f>
        <v>0</v>
      </c>
      <c r="K174" s="126" t="s">
        <v>134</v>
      </c>
      <c r="L174" s="32"/>
      <c r="M174" s="131" t="s">
        <v>3</v>
      </c>
      <c r="N174" s="132" t="s">
        <v>40</v>
      </c>
      <c r="P174" s="133">
        <f>O174*H174</f>
        <v>0</v>
      </c>
      <c r="Q174" s="133">
        <v>0.00046</v>
      </c>
      <c r="R174" s="133">
        <f>Q174*H174</f>
        <v>0.01472</v>
      </c>
      <c r="S174" s="133">
        <v>0</v>
      </c>
      <c r="T174" s="134">
        <f>S174*H174</f>
        <v>0</v>
      </c>
      <c r="AR174" s="135" t="s">
        <v>135</v>
      </c>
      <c r="AT174" s="135" t="s">
        <v>130</v>
      </c>
      <c r="AU174" s="135" t="s">
        <v>78</v>
      </c>
      <c r="AY174" s="17" t="s">
        <v>128</v>
      </c>
      <c r="BE174" s="136">
        <f>IF(N174="základní",J174,0)</f>
        <v>0</v>
      </c>
      <c r="BF174" s="136">
        <f>IF(N174="snížená",J174,0)</f>
        <v>0</v>
      </c>
      <c r="BG174" s="136">
        <f>IF(N174="zákl. přenesená",J174,0)</f>
        <v>0</v>
      </c>
      <c r="BH174" s="136">
        <f>IF(N174="sníž. přenesená",J174,0)</f>
        <v>0</v>
      </c>
      <c r="BI174" s="136">
        <f>IF(N174="nulová",J174,0)</f>
        <v>0</v>
      </c>
      <c r="BJ174" s="17" t="s">
        <v>74</v>
      </c>
      <c r="BK174" s="136">
        <f>ROUND(I174*H174,2)</f>
        <v>0</v>
      </c>
      <c r="BL174" s="17" t="s">
        <v>135</v>
      </c>
      <c r="BM174" s="135" t="s">
        <v>236</v>
      </c>
    </row>
    <row r="175" spans="2:47" s="1" customFormat="1" ht="12">
      <c r="B175" s="32"/>
      <c r="D175" s="137" t="s">
        <v>137</v>
      </c>
      <c r="F175" s="138" t="s">
        <v>237</v>
      </c>
      <c r="I175" s="139"/>
      <c r="L175" s="32"/>
      <c r="M175" s="140"/>
      <c r="T175" s="52"/>
      <c r="AT175" s="17" t="s">
        <v>137</v>
      </c>
      <c r="AU175" s="17" t="s">
        <v>78</v>
      </c>
    </row>
    <row r="176" spans="2:51" s="12" customFormat="1" ht="12">
      <c r="B176" s="141"/>
      <c r="D176" s="142" t="s">
        <v>139</v>
      </c>
      <c r="E176" s="143" t="s">
        <v>3</v>
      </c>
      <c r="F176" s="144" t="s">
        <v>88</v>
      </c>
      <c r="H176" s="145">
        <v>32</v>
      </c>
      <c r="I176" s="146"/>
      <c r="L176" s="141"/>
      <c r="M176" s="147"/>
      <c r="T176" s="148"/>
      <c r="AT176" s="143" t="s">
        <v>139</v>
      </c>
      <c r="AU176" s="143" t="s">
        <v>78</v>
      </c>
      <c r="AV176" s="12" t="s">
        <v>78</v>
      </c>
      <c r="AW176" s="12" t="s">
        <v>31</v>
      </c>
      <c r="AX176" s="12" t="s">
        <v>69</v>
      </c>
      <c r="AY176" s="143" t="s">
        <v>128</v>
      </c>
    </row>
    <row r="177" spans="2:51" s="13" customFormat="1" ht="12">
      <c r="B177" s="149"/>
      <c r="D177" s="142" t="s">
        <v>139</v>
      </c>
      <c r="E177" s="150" t="s">
        <v>3</v>
      </c>
      <c r="F177" s="151" t="s">
        <v>141</v>
      </c>
      <c r="H177" s="152">
        <v>32</v>
      </c>
      <c r="I177" s="153"/>
      <c r="L177" s="149"/>
      <c r="M177" s="154"/>
      <c r="T177" s="155"/>
      <c r="AT177" s="150" t="s">
        <v>139</v>
      </c>
      <c r="AU177" s="150" t="s">
        <v>78</v>
      </c>
      <c r="AV177" s="13" t="s">
        <v>142</v>
      </c>
      <c r="AW177" s="13" t="s">
        <v>31</v>
      </c>
      <c r="AX177" s="13" t="s">
        <v>69</v>
      </c>
      <c r="AY177" s="150" t="s">
        <v>128</v>
      </c>
    </row>
    <row r="178" spans="2:51" s="14" customFormat="1" ht="12">
      <c r="B178" s="156"/>
      <c r="D178" s="142" t="s">
        <v>139</v>
      </c>
      <c r="E178" s="157" t="s">
        <v>3</v>
      </c>
      <c r="F178" s="158" t="s">
        <v>143</v>
      </c>
      <c r="H178" s="159">
        <v>32</v>
      </c>
      <c r="I178" s="160"/>
      <c r="L178" s="156"/>
      <c r="M178" s="161"/>
      <c r="T178" s="162"/>
      <c r="AT178" s="157" t="s">
        <v>139</v>
      </c>
      <c r="AU178" s="157" t="s">
        <v>78</v>
      </c>
      <c r="AV178" s="14" t="s">
        <v>135</v>
      </c>
      <c r="AW178" s="14" t="s">
        <v>31</v>
      </c>
      <c r="AX178" s="14" t="s">
        <v>74</v>
      </c>
      <c r="AY178" s="157" t="s">
        <v>128</v>
      </c>
    </row>
    <row r="179" spans="2:65" s="1" customFormat="1" ht="24.2" customHeight="1">
      <c r="B179" s="123"/>
      <c r="C179" s="124" t="s">
        <v>238</v>
      </c>
      <c r="D179" s="124" t="s">
        <v>130</v>
      </c>
      <c r="E179" s="125" t="s">
        <v>239</v>
      </c>
      <c r="F179" s="126" t="s">
        <v>240</v>
      </c>
      <c r="G179" s="127" t="s">
        <v>184</v>
      </c>
      <c r="H179" s="128">
        <v>32</v>
      </c>
      <c r="I179" s="129"/>
      <c r="J179" s="130">
        <f>ROUND(I179*H179,2)</f>
        <v>0</v>
      </c>
      <c r="K179" s="126" t="s">
        <v>134</v>
      </c>
      <c r="L179" s="32"/>
      <c r="M179" s="131" t="s">
        <v>3</v>
      </c>
      <c r="N179" s="132" t="s">
        <v>40</v>
      </c>
      <c r="P179" s="133">
        <f>O179*H179</f>
        <v>0</v>
      </c>
      <c r="Q179" s="133">
        <v>0</v>
      </c>
      <c r="R179" s="133">
        <f>Q179*H179</f>
        <v>0</v>
      </c>
      <c r="S179" s="133">
        <v>0</v>
      </c>
      <c r="T179" s="134">
        <f>S179*H179</f>
        <v>0</v>
      </c>
      <c r="AR179" s="135" t="s">
        <v>135</v>
      </c>
      <c r="AT179" s="135" t="s">
        <v>130</v>
      </c>
      <c r="AU179" s="135" t="s">
        <v>78</v>
      </c>
      <c r="AY179" s="17" t="s">
        <v>128</v>
      </c>
      <c r="BE179" s="136">
        <f>IF(N179="základní",J179,0)</f>
        <v>0</v>
      </c>
      <c r="BF179" s="136">
        <f>IF(N179="snížená",J179,0)</f>
        <v>0</v>
      </c>
      <c r="BG179" s="136">
        <f>IF(N179="zákl. přenesená",J179,0)</f>
        <v>0</v>
      </c>
      <c r="BH179" s="136">
        <f>IF(N179="sníž. přenesená",J179,0)</f>
        <v>0</v>
      </c>
      <c r="BI179" s="136">
        <f>IF(N179="nulová",J179,0)</f>
        <v>0</v>
      </c>
      <c r="BJ179" s="17" t="s">
        <v>74</v>
      </c>
      <c r="BK179" s="136">
        <f>ROUND(I179*H179,2)</f>
        <v>0</v>
      </c>
      <c r="BL179" s="17" t="s">
        <v>135</v>
      </c>
      <c r="BM179" s="135" t="s">
        <v>241</v>
      </c>
    </row>
    <row r="180" spans="2:47" s="1" customFormat="1" ht="12">
      <c r="B180" s="32"/>
      <c r="D180" s="137" t="s">
        <v>137</v>
      </c>
      <c r="F180" s="138" t="s">
        <v>242</v>
      </c>
      <c r="I180" s="139"/>
      <c r="L180" s="32"/>
      <c r="M180" s="140"/>
      <c r="T180" s="52"/>
      <c r="AT180" s="17" t="s">
        <v>137</v>
      </c>
      <c r="AU180" s="17" t="s">
        <v>78</v>
      </c>
    </row>
    <row r="181" spans="2:65" s="1" customFormat="1" ht="21.75" customHeight="1">
      <c r="B181" s="123"/>
      <c r="C181" s="124" t="s">
        <v>243</v>
      </c>
      <c r="D181" s="124" t="s">
        <v>130</v>
      </c>
      <c r="E181" s="125" t="s">
        <v>244</v>
      </c>
      <c r="F181" s="126" t="s">
        <v>245</v>
      </c>
      <c r="G181" s="127" t="s">
        <v>184</v>
      </c>
      <c r="H181" s="128">
        <v>119.2</v>
      </c>
      <c r="I181" s="129"/>
      <c r="J181" s="130">
        <f>ROUND(I181*H181,2)</f>
        <v>0</v>
      </c>
      <c r="K181" s="126" t="s">
        <v>134</v>
      </c>
      <c r="L181" s="32"/>
      <c r="M181" s="131" t="s">
        <v>3</v>
      </c>
      <c r="N181" s="132" t="s">
        <v>40</v>
      </c>
      <c r="P181" s="133">
        <f>O181*H181</f>
        <v>0</v>
      </c>
      <c r="Q181" s="133">
        <v>0</v>
      </c>
      <c r="R181" s="133">
        <f>Q181*H181</f>
        <v>0</v>
      </c>
      <c r="S181" s="133">
        <v>0</v>
      </c>
      <c r="T181" s="134">
        <f>S181*H181</f>
        <v>0</v>
      </c>
      <c r="AR181" s="135" t="s">
        <v>135</v>
      </c>
      <c r="AT181" s="135" t="s">
        <v>130</v>
      </c>
      <c r="AU181" s="135" t="s">
        <v>78</v>
      </c>
      <c r="AY181" s="17" t="s">
        <v>128</v>
      </c>
      <c r="BE181" s="136">
        <f>IF(N181="základní",J181,0)</f>
        <v>0</v>
      </c>
      <c r="BF181" s="136">
        <f>IF(N181="snížená",J181,0)</f>
        <v>0</v>
      </c>
      <c r="BG181" s="136">
        <f>IF(N181="zákl. přenesená",J181,0)</f>
        <v>0</v>
      </c>
      <c r="BH181" s="136">
        <f>IF(N181="sníž. přenesená",J181,0)</f>
        <v>0</v>
      </c>
      <c r="BI181" s="136">
        <f>IF(N181="nulová",J181,0)</f>
        <v>0</v>
      </c>
      <c r="BJ181" s="17" t="s">
        <v>74</v>
      </c>
      <c r="BK181" s="136">
        <f>ROUND(I181*H181,2)</f>
        <v>0</v>
      </c>
      <c r="BL181" s="17" t="s">
        <v>135</v>
      </c>
      <c r="BM181" s="135" t="s">
        <v>246</v>
      </c>
    </row>
    <row r="182" spans="2:47" s="1" customFormat="1" ht="12">
      <c r="B182" s="32"/>
      <c r="D182" s="137" t="s">
        <v>137</v>
      </c>
      <c r="F182" s="138" t="s">
        <v>247</v>
      </c>
      <c r="I182" s="139"/>
      <c r="L182" s="32"/>
      <c r="M182" s="140"/>
      <c r="T182" s="52"/>
      <c r="AT182" s="17" t="s">
        <v>137</v>
      </c>
      <c r="AU182" s="17" t="s">
        <v>78</v>
      </c>
    </row>
    <row r="183" spans="2:51" s="12" customFormat="1" ht="12">
      <c r="B183" s="141"/>
      <c r="D183" s="142" t="s">
        <v>139</v>
      </c>
      <c r="E183" s="143" t="s">
        <v>3</v>
      </c>
      <c r="F183" s="144" t="s">
        <v>82</v>
      </c>
      <c r="H183" s="145">
        <v>119.2</v>
      </c>
      <c r="I183" s="146"/>
      <c r="L183" s="141"/>
      <c r="M183" s="147"/>
      <c r="T183" s="148"/>
      <c r="AT183" s="143" t="s">
        <v>139</v>
      </c>
      <c r="AU183" s="143" t="s">
        <v>78</v>
      </c>
      <c r="AV183" s="12" t="s">
        <v>78</v>
      </c>
      <c r="AW183" s="12" t="s">
        <v>31</v>
      </c>
      <c r="AX183" s="12" t="s">
        <v>69</v>
      </c>
      <c r="AY183" s="143" t="s">
        <v>128</v>
      </c>
    </row>
    <row r="184" spans="2:51" s="13" customFormat="1" ht="12">
      <c r="B184" s="149"/>
      <c r="D184" s="142" t="s">
        <v>139</v>
      </c>
      <c r="E184" s="150" t="s">
        <v>3</v>
      </c>
      <c r="F184" s="151" t="s">
        <v>141</v>
      </c>
      <c r="H184" s="152">
        <v>119.2</v>
      </c>
      <c r="I184" s="153"/>
      <c r="L184" s="149"/>
      <c r="M184" s="154"/>
      <c r="T184" s="155"/>
      <c r="AT184" s="150" t="s">
        <v>139</v>
      </c>
      <c r="AU184" s="150" t="s">
        <v>78</v>
      </c>
      <c r="AV184" s="13" t="s">
        <v>142</v>
      </c>
      <c r="AW184" s="13" t="s">
        <v>31</v>
      </c>
      <c r="AX184" s="13" t="s">
        <v>69</v>
      </c>
      <c r="AY184" s="150" t="s">
        <v>128</v>
      </c>
    </row>
    <row r="185" spans="2:51" s="14" customFormat="1" ht="12">
      <c r="B185" s="156"/>
      <c r="D185" s="142" t="s">
        <v>139</v>
      </c>
      <c r="E185" s="157" t="s">
        <v>3</v>
      </c>
      <c r="F185" s="158" t="s">
        <v>143</v>
      </c>
      <c r="H185" s="159">
        <v>119.2</v>
      </c>
      <c r="I185" s="160"/>
      <c r="L185" s="156"/>
      <c r="M185" s="161"/>
      <c r="T185" s="162"/>
      <c r="AT185" s="157" t="s">
        <v>139</v>
      </c>
      <c r="AU185" s="157" t="s">
        <v>78</v>
      </c>
      <c r="AV185" s="14" t="s">
        <v>135</v>
      </c>
      <c r="AW185" s="14" t="s">
        <v>31</v>
      </c>
      <c r="AX185" s="14" t="s">
        <v>74</v>
      </c>
      <c r="AY185" s="157" t="s">
        <v>128</v>
      </c>
    </row>
    <row r="186" spans="2:65" s="1" customFormat="1" ht="24.2" customHeight="1">
      <c r="B186" s="123"/>
      <c r="C186" s="124" t="s">
        <v>248</v>
      </c>
      <c r="D186" s="124" t="s">
        <v>130</v>
      </c>
      <c r="E186" s="125" t="s">
        <v>249</v>
      </c>
      <c r="F186" s="126" t="s">
        <v>250</v>
      </c>
      <c r="G186" s="127" t="s">
        <v>184</v>
      </c>
      <c r="H186" s="128">
        <v>1192</v>
      </c>
      <c r="I186" s="129"/>
      <c r="J186" s="130">
        <f>ROUND(I186*H186,2)</f>
        <v>0</v>
      </c>
      <c r="K186" s="126" t="s">
        <v>134</v>
      </c>
      <c r="L186" s="32"/>
      <c r="M186" s="131" t="s">
        <v>3</v>
      </c>
      <c r="N186" s="132" t="s">
        <v>40</v>
      </c>
      <c r="P186" s="133">
        <f>O186*H186</f>
        <v>0</v>
      </c>
      <c r="Q186" s="133">
        <v>0</v>
      </c>
      <c r="R186" s="133">
        <f>Q186*H186</f>
        <v>0</v>
      </c>
      <c r="S186" s="133">
        <v>0</v>
      </c>
      <c r="T186" s="134">
        <f>S186*H186</f>
        <v>0</v>
      </c>
      <c r="AR186" s="135" t="s">
        <v>135</v>
      </c>
      <c r="AT186" s="135" t="s">
        <v>130</v>
      </c>
      <c r="AU186" s="135" t="s">
        <v>78</v>
      </c>
      <c r="AY186" s="17" t="s">
        <v>128</v>
      </c>
      <c r="BE186" s="136">
        <f>IF(N186="základní",J186,0)</f>
        <v>0</v>
      </c>
      <c r="BF186" s="136">
        <f>IF(N186="snížená",J186,0)</f>
        <v>0</v>
      </c>
      <c r="BG186" s="136">
        <f>IF(N186="zákl. přenesená",J186,0)</f>
        <v>0</v>
      </c>
      <c r="BH186" s="136">
        <f>IF(N186="sníž. přenesená",J186,0)</f>
        <v>0</v>
      </c>
      <c r="BI186" s="136">
        <f>IF(N186="nulová",J186,0)</f>
        <v>0</v>
      </c>
      <c r="BJ186" s="17" t="s">
        <v>74</v>
      </c>
      <c r="BK186" s="136">
        <f>ROUND(I186*H186,2)</f>
        <v>0</v>
      </c>
      <c r="BL186" s="17" t="s">
        <v>135</v>
      </c>
      <c r="BM186" s="135" t="s">
        <v>251</v>
      </c>
    </row>
    <row r="187" spans="2:47" s="1" customFormat="1" ht="12">
      <c r="B187" s="32"/>
      <c r="D187" s="137" t="s">
        <v>137</v>
      </c>
      <c r="F187" s="138" t="s">
        <v>252</v>
      </c>
      <c r="I187" s="139"/>
      <c r="L187" s="32"/>
      <c r="M187" s="140"/>
      <c r="T187" s="52"/>
      <c r="AT187" s="17" t="s">
        <v>137</v>
      </c>
      <c r="AU187" s="17" t="s">
        <v>78</v>
      </c>
    </row>
    <row r="188" spans="2:51" s="12" customFormat="1" ht="12">
      <c r="B188" s="141"/>
      <c r="D188" s="142" t="s">
        <v>139</v>
      </c>
      <c r="E188" s="143" t="s">
        <v>3</v>
      </c>
      <c r="F188" s="144" t="s">
        <v>253</v>
      </c>
      <c r="H188" s="145">
        <v>1192</v>
      </c>
      <c r="I188" s="146"/>
      <c r="L188" s="141"/>
      <c r="M188" s="147"/>
      <c r="T188" s="148"/>
      <c r="AT188" s="143" t="s">
        <v>139</v>
      </c>
      <c r="AU188" s="143" t="s">
        <v>78</v>
      </c>
      <c r="AV188" s="12" t="s">
        <v>78</v>
      </c>
      <c r="AW188" s="12" t="s">
        <v>31</v>
      </c>
      <c r="AX188" s="12" t="s">
        <v>69</v>
      </c>
      <c r="AY188" s="143" t="s">
        <v>128</v>
      </c>
    </row>
    <row r="189" spans="2:51" s="13" customFormat="1" ht="12">
      <c r="B189" s="149"/>
      <c r="D189" s="142" t="s">
        <v>139</v>
      </c>
      <c r="E189" s="150" t="s">
        <v>3</v>
      </c>
      <c r="F189" s="151" t="s">
        <v>141</v>
      </c>
      <c r="H189" s="152">
        <v>1192</v>
      </c>
      <c r="I189" s="153"/>
      <c r="L189" s="149"/>
      <c r="M189" s="154"/>
      <c r="T189" s="155"/>
      <c r="AT189" s="150" t="s">
        <v>139</v>
      </c>
      <c r="AU189" s="150" t="s">
        <v>78</v>
      </c>
      <c r="AV189" s="13" t="s">
        <v>142</v>
      </c>
      <c r="AW189" s="13" t="s">
        <v>31</v>
      </c>
      <c r="AX189" s="13" t="s">
        <v>69</v>
      </c>
      <c r="AY189" s="150" t="s">
        <v>128</v>
      </c>
    </row>
    <row r="190" spans="2:51" s="14" customFormat="1" ht="12">
      <c r="B190" s="156"/>
      <c r="D190" s="142" t="s">
        <v>139</v>
      </c>
      <c r="E190" s="157" t="s">
        <v>3</v>
      </c>
      <c r="F190" s="158" t="s">
        <v>143</v>
      </c>
      <c r="H190" s="159">
        <v>1192</v>
      </c>
      <c r="I190" s="160"/>
      <c r="L190" s="156"/>
      <c r="M190" s="161"/>
      <c r="T190" s="162"/>
      <c r="AT190" s="157" t="s">
        <v>139</v>
      </c>
      <c r="AU190" s="157" t="s">
        <v>78</v>
      </c>
      <c r="AV190" s="14" t="s">
        <v>135</v>
      </c>
      <c r="AW190" s="14" t="s">
        <v>31</v>
      </c>
      <c r="AX190" s="14" t="s">
        <v>74</v>
      </c>
      <c r="AY190" s="157" t="s">
        <v>128</v>
      </c>
    </row>
    <row r="191" spans="2:65" s="1" customFormat="1" ht="16.5" customHeight="1">
      <c r="B191" s="123"/>
      <c r="C191" s="124" t="s">
        <v>8</v>
      </c>
      <c r="D191" s="124" t="s">
        <v>130</v>
      </c>
      <c r="E191" s="125" t="s">
        <v>254</v>
      </c>
      <c r="F191" s="126" t="s">
        <v>255</v>
      </c>
      <c r="G191" s="127" t="s">
        <v>184</v>
      </c>
      <c r="H191" s="128">
        <v>119.2</v>
      </c>
      <c r="I191" s="129"/>
      <c r="J191" s="130">
        <f>ROUND(I191*H191,2)</f>
        <v>0</v>
      </c>
      <c r="K191" s="126" t="s">
        <v>134</v>
      </c>
      <c r="L191" s="32"/>
      <c r="M191" s="131" t="s">
        <v>3</v>
      </c>
      <c r="N191" s="132" t="s">
        <v>40</v>
      </c>
      <c r="P191" s="133">
        <f>O191*H191</f>
        <v>0</v>
      </c>
      <c r="Q191" s="133">
        <v>0</v>
      </c>
      <c r="R191" s="133">
        <f>Q191*H191</f>
        <v>0</v>
      </c>
      <c r="S191" s="133">
        <v>0</v>
      </c>
      <c r="T191" s="134">
        <f>S191*H191</f>
        <v>0</v>
      </c>
      <c r="AR191" s="135" t="s">
        <v>135</v>
      </c>
      <c r="AT191" s="135" t="s">
        <v>130</v>
      </c>
      <c r="AU191" s="135" t="s">
        <v>78</v>
      </c>
      <c r="AY191" s="17" t="s">
        <v>128</v>
      </c>
      <c r="BE191" s="136">
        <f>IF(N191="základní",J191,0)</f>
        <v>0</v>
      </c>
      <c r="BF191" s="136">
        <f>IF(N191="snížená",J191,0)</f>
        <v>0</v>
      </c>
      <c r="BG191" s="136">
        <f>IF(N191="zákl. přenesená",J191,0)</f>
        <v>0</v>
      </c>
      <c r="BH191" s="136">
        <f>IF(N191="sníž. přenesená",J191,0)</f>
        <v>0</v>
      </c>
      <c r="BI191" s="136">
        <f>IF(N191="nulová",J191,0)</f>
        <v>0</v>
      </c>
      <c r="BJ191" s="17" t="s">
        <v>74</v>
      </c>
      <c r="BK191" s="136">
        <f>ROUND(I191*H191,2)</f>
        <v>0</v>
      </c>
      <c r="BL191" s="17" t="s">
        <v>135</v>
      </c>
      <c r="BM191" s="135" t="s">
        <v>256</v>
      </c>
    </row>
    <row r="192" spans="2:47" s="1" customFormat="1" ht="12">
      <c r="B192" s="32"/>
      <c r="D192" s="137" t="s">
        <v>137</v>
      </c>
      <c r="F192" s="138" t="s">
        <v>257</v>
      </c>
      <c r="I192" s="139"/>
      <c r="L192" s="32"/>
      <c r="M192" s="140"/>
      <c r="T192" s="52"/>
      <c r="AT192" s="17" t="s">
        <v>137</v>
      </c>
      <c r="AU192" s="17" t="s">
        <v>78</v>
      </c>
    </row>
    <row r="193" spans="2:51" s="12" customFormat="1" ht="12">
      <c r="B193" s="141"/>
      <c r="D193" s="142" t="s">
        <v>139</v>
      </c>
      <c r="E193" s="143" t="s">
        <v>3</v>
      </c>
      <c r="F193" s="144" t="s">
        <v>258</v>
      </c>
      <c r="H193" s="145">
        <v>119.2</v>
      </c>
      <c r="I193" s="146"/>
      <c r="L193" s="141"/>
      <c r="M193" s="147"/>
      <c r="T193" s="148"/>
      <c r="AT193" s="143" t="s">
        <v>139</v>
      </c>
      <c r="AU193" s="143" t="s">
        <v>78</v>
      </c>
      <c r="AV193" s="12" t="s">
        <v>78</v>
      </c>
      <c r="AW193" s="12" t="s">
        <v>31</v>
      </c>
      <c r="AX193" s="12" t="s">
        <v>69</v>
      </c>
      <c r="AY193" s="143" t="s">
        <v>128</v>
      </c>
    </row>
    <row r="194" spans="2:51" s="13" customFormat="1" ht="12">
      <c r="B194" s="149"/>
      <c r="D194" s="142" t="s">
        <v>139</v>
      </c>
      <c r="E194" s="150" t="s">
        <v>3</v>
      </c>
      <c r="F194" s="151" t="s">
        <v>141</v>
      </c>
      <c r="H194" s="152">
        <v>119.2</v>
      </c>
      <c r="I194" s="153"/>
      <c r="L194" s="149"/>
      <c r="M194" s="154"/>
      <c r="T194" s="155"/>
      <c r="AT194" s="150" t="s">
        <v>139</v>
      </c>
      <c r="AU194" s="150" t="s">
        <v>78</v>
      </c>
      <c r="AV194" s="13" t="s">
        <v>142</v>
      </c>
      <c r="AW194" s="13" t="s">
        <v>31</v>
      </c>
      <c r="AX194" s="13" t="s">
        <v>69</v>
      </c>
      <c r="AY194" s="150" t="s">
        <v>128</v>
      </c>
    </row>
    <row r="195" spans="2:51" s="14" customFormat="1" ht="12">
      <c r="B195" s="156"/>
      <c r="D195" s="142" t="s">
        <v>139</v>
      </c>
      <c r="E195" s="157" t="s">
        <v>82</v>
      </c>
      <c r="F195" s="158" t="s">
        <v>143</v>
      </c>
      <c r="H195" s="159">
        <v>119.2</v>
      </c>
      <c r="I195" s="160"/>
      <c r="L195" s="156"/>
      <c r="M195" s="161"/>
      <c r="T195" s="162"/>
      <c r="AT195" s="157" t="s">
        <v>139</v>
      </c>
      <c r="AU195" s="157" t="s">
        <v>78</v>
      </c>
      <c r="AV195" s="14" t="s">
        <v>135</v>
      </c>
      <c r="AW195" s="14" t="s">
        <v>31</v>
      </c>
      <c r="AX195" s="14" t="s">
        <v>74</v>
      </c>
      <c r="AY195" s="157" t="s">
        <v>128</v>
      </c>
    </row>
    <row r="196" spans="2:65" s="1" customFormat="1" ht="16.5" customHeight="1">
      <c r="B196" s="123"/>
      <c r="C196" s="124" t="s">
        <v>259</v>
      </c>
      <c r="D196" s="124" t="s">
        <v>130</v>
      </c>
      <c r="E196" s="125" t="s">
        <v>260</v>
      </c>
      <c r="F196" s="126" t="s">
        <v>261</v>
      </c>
      <c r="G196" s="127" t="s">
        <v>262</v>
      </c>
      <c r="H196" s="128">
        <v>220.52</v>
      </c>
      <c r="I196" s="129"/>
      <c r="J196" s="130">
        <f>ROUND(I196*H196,2)</f>
        <v>0</v>
      </c>
      <c r="K196" s="126" t="s">
        <v>134</v>
      </c>
      <c r="L196" s="32"/>
      <c r="M196" s="131" t="s">
        <v>3</v>
      </c>
      <c r="N196" s="132" t="s">
        <v>40</v>
      </c>
      <c r="P196" s="133">
        <f>O196*H196</f>
        <v>0</v>
      </c>
      <c r="Q196" s="133">
        <v>0</v>
      </c>
      <c r="R196" s="133">
        <f>Q196*H196</f>
        <v>0</v>
      </c>
      <c r="S196" s="133">
        <v>0</v>
      </c>
      <c r="T196" s="134">
        <f>S196*H196</f>
        <v>0</v>
      </c>
      <c r="AR196" s="135" t="s">
        <v>135</v>
      </c>
      <c r="AT196" s="135" t="s">
        <v>130</v>
      </c>
      <c r="AU196" s="135" t="s">
        <v>78</v>
      </c>
      <c r="AY196" s="17" t="s">
        <v>128</v>
      </c>
      <c r="BE196" s="136">
        <f>IF(N196="základní",J196,0)</f>
        <v>0</v>
      </c>
      <c r="BF196" s="136">
        <f>IF(N196="snížená",J196,0)</f>
        <v>0</v>
      </c>
      <c r="BG196" s="136">
        <f>IF(N196="zákl. přenesená",J196,0)</f>
        <v>0</v>
      </c>
      <c r="BH196" s="136">
        <f>IF(N196="sníž. přenesená",J196,0)</f>
        <v>0</v>
      </c>
      <c r="BI196" s="136">
        <f>IF(N196="nulová",J196,0)</f>
        <v>0</v>
      </c>
      <c r="BJ196" s="17" t="s">
        <v>74</v>
      </c>
      <c r="BK196" s="136">
        <f>ROUND(I196*H196,2)</f>
        <v>0</v>
      </c>
      <c r="BL196" s="17" t="s">
        <v>135</v>
      </c>
      <c r="BM196" s="135" t="s">
        <v>263</v>
      </c>
    </row>
    <row r="197" spans="2:47" s="1" customFormat="1" ht="12">
      <c r="B197" s="32"/>
      <c r="D197" s="137" t="s">
        <v>137</v>
      </c>
      <c r="F197" s="138" t="s">
        <v>264</v>
      </c>
      <c r="I197" s="139"/>
      <c r="L197" s="32"/>
      <c r="M197" s="140"/>
      <c r="T197" s="52"/>
      <c r="AT197" s="17" t="s">
        <v>137</v>
      </c>
      <c r="AU197" s="17" t="s">
        <v>78</v>
      </c>
    </row>
    <row r="198" spans="2:51" s="12" customFormat="1" ht="12">
      <c r="B198" s="141"/>
      <c r="D198" s="142" t="s">
        <v>139</v>
      </c>
      <c r="E198" s="143" t="s">
        <v>3</v>
      </c>
      <c r="F198" s="144" t="s">
        <v>265</v>
      </c>
      <c r="H198" s="145">
        <v>220.52</v>
      </c>
      <c r="I198" s="146"/>
      <c r="L198" s="141"/>
      <c r="M198" s="147"/>
      <c r="T198" s="148"/>
      <c r="AT198" s="143" t="s">
        <v>139</v>
      </c>
      <c r="AU198" s="143" t="s">
        <v>78</v>
      </c>
      <c r="AV198" s="12" t="s">
        <v>78</v>
      </c>
      <c r="AW198" s="12" t="s">
        <v>31</v>
      </c>
      <c r="AX198" s="12" t="s">
        <v>69</v>
      </c>
      <c r="AY198" s="143" t="s">
        <v>128</v>
      </c>
    </row>
    <row r="199" spans="2:51" s="13" customFormat="1" ht="12">
      <c r="B199" s="149"/>
      <c r="D199" s="142" t="s">
        <v>139</v>
      </c>
      <c r="E199" s="150" t="s">
        <v>3</v>
      </c>
      <c r="F199" s="151" t="s">
        <v>141</v>
      </c>
      <c r="H199" s="152">
        <v>220.52</v>
      </c>
      <c r="I199" s="153"/>
      <c r="L199" s="149"/>
      <c r="M199" s="154"/>
      <c r="T199" s="155"/>
      <c r="AT199" s="150" t="s">
        <v>139</v>
      </c>
      <c r="AU199" s="150" t="s">
        <v>78</v>
      </c>
      <c r="AV199" s="13" t="s">
        <v>142</v>
      </c>
      <c r="AW199" s="13" t="s">
        <v>31</v>
      </c>
      <c r="AX199" s="13" t="s">
        <v>69</v>
      </c>
      <c r="AY199" s="150" t="s">
        <v>128</v>
      </c>
    </row>
    <row r="200" spans="2:51" s="14" customFormat="1" ht="12">
      <c r="B200" s="156"/>
      <c r="D200" s="142" t="s">
        <v>139</v>
      </c>
      <c r="E200" s="157" t="s">
        <v>3</v>
      </c>
      <c r="F200" s="158" t="s">
        <v>143</v>
      </c>
      <c r="H200" s="159">
        <v>220.52</v>
      </c>
      <c r="I200" s="160"/>
      <c r="L200" s="156"/>
      <c r="M200" s="161"/>
      <c r="T200" s="162"/>
      <c r="AT200" s="157" t="s">
        <v>139</v>
      </c>
      <c r="AU200" s="157" t="s">
        <v>78</v>
      </c>
      <c r="AV200" s="14" t="s">
        <v>135</v>
      </c>
      <c r="AW200" s="14" t="s">
        <v>31</v>
      </c>
      <c r="AX200" s="14" t="s">
        <v>74</v>
      </c>
      <c r="AY200" s="157" t="s">
        <v>128</v>
      </c>
    </row>
    <row r="201" spans="2:65" s="1" customFormat="1" ht="16.5" customHeight="1">
      <c r="B201" s="123"/>
      <c r="C201" s="124" t="s">
        <v>266</v>
      </c>
      <c r="D201" s="124" t="s">
        <v>130</v>
      </c>
      <c r="E201" s="125" t="s">
        <v>267</v>
      </c>
      <c r="F201" s="126" t="s">
        <v>268</v>
      </c>
      <c r="G201" s="127" t="s">
        <v>184</v>
      </c>
      <c r="H201" s="128">
        <v>119.2</v>
      </c>
      <c r="I201" s="129"/>
      <c r="J201" s="130">
        <f>ROUND(I201*H201,2)</f>
        <v>0</v>
      </c>
      <c r="K201" s="126" t="s">
        <v>134</v>
      </c>
      <c r="L201" s="32"/>
      <c r="M201" s="131" t="s">
        <v>3</v>
      </c>
      <c r="N201" s="132" t="s">
        <v>40</v>
      </c>
      <c r="P201" s="133">
        <f>O201*H201</f>
        <v>0</v>
      </c>
      <c r="Q201" s="133">
        <v>0</v>
      </c>
      <c r="R201" s="133">
        <f>Q201*H201</f>
        <v>0</v>
      </c>
      <c r="S201" s="133">
        <v>0</v>
      </c>
      <c r="T201" s="134">
        <f>S201*H201</f>
        <v>0</v>
      </c>
      <c r="AR201" s="135" t="s">
        <v>135</v>
      </c>
      <c r="AT201" s="135" t="s">
        <v>130</v>
      </c>
      <c r="AU201" s="135" t="s">
        <v>78</v>
      </c>
      <c r="AY201" s="17" t="s">
        <v>128</v>
      </c>
      <c r="BE201" s="136">
        <f>IF(N201="základní",J201,0)</f>
        <v>0</v>
      </c>
      <c r="BF201" s="136">
        <f>IF(N201="snížená",J201,0)</f>
        <v>0</v>
      </c>
      <c r="BG201" s="136">
        <f>IF(N201="zákl. přenesená",J201,0)</f>
        <v>0</v>
      </c>
      <c r="BH201" s="136">
        <f>IF(N201="sníž. přenesená",J201,0)</f>
        <v>0</v>
      </c>
      <c r="BI201" s="136">
        <f>IF(N201="nulová",J201,0)</f>
        <v>0</v>
      </c>
      <c r="BJ201" s="17" t="s">
        <v>74</v>
      </c>
      <c r="BK201" s="136">
        <f>ROUND(I201*H201,2)</f>
        <v>0</v>
      </c>
      <c r="BL201" s="17" t="s">
        <v>135</v>
      </c>
      <c r="BM201" s="135" t="s">
        <v>269</v>
      </c>
    </row>
    <row r="202" spans="2:47" s="1" customFormat="1" ht="12">
      <c r="B202" s="32"/>
      <c r="D202" s="137" t="s">
        <v>137</v>
      </c>
      <c r="F202" s="138" t="s">
        <v>270</v>
      </c>
      <c r="I202" s="139"/>
      <c r="L202" s="32"/>
      <c r="M202" s="140"/>
      <c r="T202" s="52"/>
      <c r="AT202" s="17" t="s">
        <v>137</v>
      </c>
      <c r="AU202" s="17" t="s">
        <v>78</v>
      </c>
    </row>
    <row r="203" spans="2:51" s="12" customFormat="1" ht="12">
      <c r="B203" s="141"/>
      <c r="D203" s="142" t="s">
        <v>139</v>
      </c>
      <c r="E203" s="143" t="s">
        <v>3</v>
      </c>
      <c r="F203" s="144" t="s">
        <v>82</v>
      </c>
      <c r="H203" s="145">
        <v>119.2</v>
      </c>
      <c r="I203" s="146"/>
      <c r="L203" s="141"/>
      <c r="M203" s="147"/>
      <c r="T203" s="148"/>
      <c r="AT203" s="143" t="s">
        <v>139</v>
      </c>
      <c r="AU203" s="143" t="s">
        <v>78</v>
      </c>
      <c r="AV203" s="12" t="s">
        <v>78</v>
      </c>
      <c r="AW203" s="12" t="s">
        <v>31</v>
      </c>
      <c r="AX203" s="12" t="s">
        <v>69</v>
      </c>
      <c r="AY203" s="143" t="s">
        <v>128</v>
      </c>
    </row>
    <row r="204" spans="2:51" s="13" customFormat="1" ht="12">
      <c r="B204" s="149"/>
      <c r="D204" s="142" t="s">
        <v>139</v>
      </c>
      <c r="E204" s="150" t="s">
        <v>3</v>
      </c>
      <c r="F204" s="151" t="s">
        <v>141</v>
      </c>
      <c r="H204" s="152">
        <v>119.2</v>
      </c>
      <c r="I204" s="153"/>
      <c r="L204" s="149"/>
      <c r="M204" s="154"/>
      <c r="T204" s="155"/>
      <c r="AT204" s="150" t="s">
        <v>139</v>
      </c>
      <c r="AU204" s="150" t="s">
        <v>78</v>
      </c>
      <c r="AV204" s="13" t="s">
        <v>142</v>
      </c>
      <c r="AW204" s="13" t="s">
        <v>31</v>
      </c>
      <c r="AX204" s="13" t="s">
        <v>69</v>
      </c>
      <c r="AY204" s="150" t="s">
        <v>128</v>
      </c>
    </row>
    <row r="205" spans="2:51" s="14" customFormat="1" ht="12">
      <c r="B205" s="156"/>
      <c r="D205" s="142" t="s">
        <v>139</v>
      </c>
      <c r="E205" s="157" t="s">
        <v>3</v>
      </c>
      <c r="F205" s="158" t="s">
        <v>143</v>
      </c>
      <c r="H205" s="159">
        <v>119.2</v>
      </c>
      <c r="I205" s="160"/>
      <c r="L205" s="156"/>
      <c r="M205" s="161"/>
      <c r="T205" s="162"/>
      <c r="AT205" s="157" t="s">
        <v>139</v>
      </c>
      <c r="AU205" s="157" t="s">
        <v>78</v>
      </c>
      <c r="AV205" s="14" t="s">
        <v>135</v>
      </c>
      <c r="AW205" s="14" t="s">
        <v>31</v>
      </c>
      <c r="AX205" s="14" t="s">
        <v>74</v>
      </c>
      <c r="AY205" s="157" t="s">
        <v>128</v>
      </c>
    </row>
    <row r="206" spans="2:65" s="1" customFormat="1" ht="16.5" customHeight="1">
      <c r="B206" s="123"/>
      <c r="C206" s="124" t="s">
        <v>271</v>
      </c>
      <c r="D206" s="124" t="s">
        <v>130</v>
      </c>
      <c r="E206" s="125" t="s">
        <v>272</v>
      </c>
      <c r="F206" s="126" t="s">
        <v>273</v>
      </c>
      <c r="G206" s="127" t="s">
        <v>184</v>
      </c>
      <c r="H206" s="128">
        <v>135.42</v>
      </c>
      <c r="I206" s="129"/>
      <c r="J206" s="130">
        <f>ROUND(I206*H206,2)</f>
        <v>0</v>
      </c>
      <c r="K206" s="126" t="s">
        <v>134</v>
      </c>
      <c r="L206" s="32"/>
      <c r="M206" s="131" t="s">
        <v>3</v>
      </c>
      <c r="N206" s="132" t="s">
        <v>40</v>
      </c>
      <c r="P206" s="133">
        <f>O206*H206</f>
        <v>0</v>
      </c>
      <c r="Q206" s="133">
        <v>0</v>
      </c>
      <c r="R206" s="133">
        <f>Q206*H206</f>
        <v>0</v>
      </c>
      <c r="S206" s="133">
        <v>0</v>
      </c>
      <c r="T206" s="134">
        <f>S206*H206</f>
        <v>0</v>
      </c>
      <c r="AR206" s="135" t="s">
        <v>135</v>
      </c>
      <c r="AT206" s="135" t="s">
        <v>130</v>
      </c>
      <c r="AU206" s="135" t="s">
        <v>78</v>
      </c>
      <c r="AY206" s="17" t="s">
        <v>128</v>
      </c>
      <c r="BE206" s="136">
        <f>IF(N206="základní",J206,0)</f>
        <v>0</v>
      </c>
      <c r="BF206" s="136">
        <f>IF(N206="snížená",J206,0)</f>
        <v>0</v>
      </c>
      <c r="BG206" s="136">
        <f>IF(N206="zákl. přenesená",J206,0)</f>
        <v>0</v>
      </c>
      <c r="BH206" s="136">
        <f>IF(N206="sníž. přenesená",J206,0)</f>
        <v>0</v>
      </c>
      <c r="BI206" s="136">
        <f>IF(N206="nulová",J206,0)</f>
        <v>0</v>
      </c>
      <c r="BJ206" s="17" t="s">
        <v>74</v>
      </c>
      <c r="BK206" s="136">
        <f>ROUND(I206*H206,2)</f>
        <v>0</v>
      </c>
      <c r="BL206" s="17" t="s">
        <v>135</v>
      </c>
      <c r="BM206" s="135" t="s">
        <v>274</v>
      </c>
    </row>
    <row r="207" spans="2:47" s="1" customFormat="1" ht="12">
      <c r="B207" s="32"/>
      <c r="D207" s="137" t="s">
        <v>137</v>
      </c>
      <c r="F207" s="138" t="s">
        <v>275</v>
      </c>
      <c r="I207" s="139"/>
      <c r="L207" s="32"/>
      <c r="M207" s="140"/>
      <c r="T207" s="52"/>
      <c r="AT207" s="17" t="s">
        <v>137</v>
      </c>
      <c r="AU207" s="17" t="s">
        <v>78</v>
      </c>
    </row>
    <row r="208" spans="2:51" s="12" customFormat="1" ht="12">
      <c r="B208" s="141"/>
      <c r="D208" s="142" t="s">
        <v>139</v>
      </c>
      <c r="E208" s="143" t="s">
        <v>3</v>
      </c>
      <c r="F208" s="144" t="s">
        <v>276</v>
      </c>
      <c r="H208" s="145">
        <v>8</v>
      </c>
      <c r="I208" s="146"/>
      <c r="L208" s="141"/>
      <c r="M208" s="147"/>
      <c r="T208" s="148"/>
      <c r="AT208" s="143" t="s">
        <v>139</v>
      </c>
      <c r="AU208" s="143" t="s">
        <v>78</v>
      </c>
      <c r="AV208" s="12" t="s">
        <v>78</v>
      </c>
      <c r="AW208" s="12" t="s">
        <v>31</v>
      </c>
      <c r="AX208" s="12" t="s">
        <v>69</v>
      </c>
      <c r="AY208" s="143" t="s">
        <v>128</v>
      </c>
    </row>
    <row r="209" spans="2:51" s="12" customFormat="1" ht="12">
      <c r="B209" s="141"/>
      <c r="D209" s="142" t="s">
        <v>139</v>
      </c>
      <c r="E209" s="143" t="s">
        <v>3</v>
      </c>
      <c r="F209" s="144" t="s">
        <v>277</v>
      </c>
      <c r="H209" s="145">
        <v>8</v>
      </c>
      <c r="I209" s="146"/>
      <c r="L209" s="141"/>
      <c r="M209" s="147"/>
      <c r="T209" s="148"/>
      <c r="AT209" s="143" t="s">
        <v>139</v>
      </c>
      <c r="AU209" s="143" t="s">
        <v>78</v>
      </c>
      <c r="AV209" s="12" t="s">
        <v>78</v>
      </c>
      <c r="AW209" s="12" t="s">
        <v>31</v>
      </c>
      <c r="AX209" s="12" t="s">
        <v>69</v>
      </c>
      <c r="AY209" s="143" t="s">
        <v>128</v>
      </c>
    </row>
    <row r="210" spans="2:51" s="12" customFormat="1" ht="12">
      <c r="B210" s="141"/>
      <c r="D210" s="142" t="s">
        <v>139</v>
      </c>
      <c r="E210" s="143" t="s">
        <v>3</v>
      </c>
      <c r="F210" s="144" t="s">
        <v>278</v>
      </c>
      <c r="H210" s="145">
        <v>29.16</v>
      </c>
      <c r="I210" s="146"/>
      <c r="L210" s="141"/>
      <c r="M210" s="147"/>
      <c r="T210" s="148"/>
      <c r="AT210" s="143" t="s">
        <v>139</v>
      </c>
      <c r="AU210" s="143" t="s">
        <v>78</v>
      </c>
      <c r="AV210" s="12" t="s">
        <v>78</v>
      </c>
      <c r="AW210" s="12" t="s">
        <v>31</v>
      </c>
      <c r="AX210" s="12" t="s">
        <v>69</v>
      </c>
      <c r="AY210" s="143" t="s">
        <v>128</v>
      </c>
    </row>
    <row r="211" spans="2:51" s="12" customFormat="1" ht="12">
      <c r="B211" s="141"/>
      <c r="D211" s="142" t="s">
        <v>139</v>
      </c>
      <c r="E211" s="143" t="s">
        <v>3</v>
      </c>
      <c r="F211" s="144" t="s">
        <v>279</v>
      </c>
      <c r="H211" s="145">
        <v>62.26</v>
      </c>
      <c r="I211" s="146"/>
      <c r="L211" s="141"/>
      <c r="M211" s="147"/>
      <c r="T211" s="148"/>
      <c r="AT211" s="143" t="s">
        <v>139</v>
      </c>
      <c r="AU211" s="143" t="s">
        <v>78</v>
      </c>
      <c r="AV211" s="12" t="s">
        <v>78</v>
      </c>
      <c r="AW211" s="12" t="s">
        <v>31</v>
      </c>
      <c r="AX211" s="12" t="s">
        <v>69</v>
      </c>
      <c r="AY211" s="143" t="s">
        <v>128</v>
      </c>
    </row>
    <row r="212" spans="2:51" s="12" customFormat="1" ht="12">
      <c r="B212" s="141"/>
      <c r="D212" s="142" t="s">
        <v>139</v>
      </c>
      <c r="E212" s="143" t="s">
        <v>3</v>
      </c>
      <c r="F212" s="144" t="s">
        <v>280</v>
      </c>
      <c r="H212" s="145">
        <v>28</v>
      </c>
      <c r="I212" s="146"/>
      <c r="L212" s="141"/>
      <c r="M212" s="147"/>
      <c r="T212" s="148"/>
      <c r="AT212" s="143" t="s">
        <v>139</v>
      </c>
      <c r="AU212" s="143" t="s">
        <v>78</v>
      </c>
      <c r="AV212" s="12" t="s">
        <v>78</v>
      </c>
      <c r="AW212" s="12" t="s">
        <v>31</v>
      </c>
      <c r="AX212" s="12" t="s">
        <v>69</v>
      </c>
      <c r="AY212" s="143" t="s">
        <v>128</v>
      </c>
    </row>
    <row r="213" spans="2:51" s="13" customFormat="1" ht="12">
      <c r="B213" s="149"/>
      <c r="D213" s="142" t="s">
        <v>139</v>
      </c>
      <c r="E213" s="150" t="s">
        <v>3</v>
      </c>
      <c r="F213" s="151" t="s">
        <v>141</v>
      </c>
      <c r="H213" s="152">
        <v>135.42</v>
      </c>
      <c r="I213" s="153"/>
      <c r="L213" s="149"/>
      <c r="M213" s="154"/>
      <c r="T213" s="155"/>
      <c r="AT213" s="150" t="s">
        <v>139</v>
      </c>
      <c r="AU213" s="150" t="s">
        <v>78</v>
      </c>
      <c r="AV213" s="13" t="s">
        <v>142</v>
      </c>
      <c r="AW213" s="13" t="s">
        <v>31</v>
      </c>
      <c r="AX213" s="13" t="s">
        <v>69</v>
      </c>
      <c r="AY213" s="150" t="s">
        <v>128</v>
      </c>
    </row>
    <row r="214" spans="2:51" s="14" customFormat="1" ht="12">
      <c r="B214" s="156"/>
      <c r="D214" s="142" t="s">
        <v>139</v>
      </c>
      <c r="E214" s="157" t="s">
        <v>86</v>
      </c>
      <c r="F214" s="158" t="s">
        <v>143</v>
      </c>
      <c r="H214" s="159">
        <v>135.42</v>
      </c>
      <c r="I214" s="160"/>
      <c r="L214" s="156"/>
      <c r="M214" s="161"/>
      <c r="T214" s="162"/>
      <c r="AT214" s="157" t="s">
        <v>139</v>
      </c>
      <c r="AU214" s="157" t="s">
        <v>78</v>
      </c>
      <c r="AV214" s="14" t="s">
        <v>135</v>
      </c>
      <c r="AW214" s="14" t="s">
        <v>31</v>
      </c>
      <c r="AX214" s="14" t="s">
        <v>74</v>
      </c>
      <c r="AY214" s="157" t="s">
        <v>128</v>
      </c>
    </row>
    <row r="215" spans="2:65" s="1" customFormat="1" ht="16.5" customHeight="1">
      <c r="B215" s="123"/>
      <c r="C215" s="124" t="s">
        <v>281</v>
      </c>
      <c r="D215" s="124" t="s">
        <v>130</v>
      </c>
      <c r="E215" s="125" t="s">
        <v>282</v>
      </c>
      <c r="F215" s="126" t="s">
        <v>283</v>
      </c>
      <c r="G215" s="127" t="s">
        <v>184</v>
      </c>
      <c r="H215" s="128">
        <v>116</v>
      </c>
      <c r="I215" s="129"/>
      <c r="J215" s="130">
        <f>ROUND(I215*H215,2)</f>
        <v>0</v>
      </c>
      <c r="K215" s="126" t="s">
        <v>134</v>
      </c>
      <c r="L215" s="32"/>
      <c r="M215" s="131" t="s">
        <v>3</v>
      </c>
      <c r="N215" s="132" t="s">
        <v>40</v>
      </c>
      <c r="P215" s="133">
        <f>O215*H215</f>
        <v>0</v>
      </c>
      <c r="Q215" s="133">
        <v>0</v>
      </c>
      <c r="R215" s="133">
        <f>Q215*H215</f>
        <v>0</v>
      </c>
      <c r="S215" s="133">
        <v>0</v>
      </c>
      <c r="T215" s="134">
        <f>S215*H215</f>
        <v>0</v>
      </c>
      <c r="AR215" s="135" t="s">
        <v>135</v>
      </c>
      <c r="AT215" s="135" t="s">
        <v>130</v>
      </c>
      <c r="AU215" s="135" t="s">
        <v>78</v>
      </c>
      <c r="AY215" s="17" t="s">
        <v>128</v>
      </c>
      <c r="BE215" s="136">
        <f>IF(N215="základní",J215,0)</f>
        <v>0</v>
      </c>
      <c r="BF215" s="136">
        <f>IF(N215="snížená",J215,0)</f>
        <v>0</v>
      </c>
      <c r="BG215" s="136">
        <f>IF(N215="zákl. přenesená",J215,0)</f>
        <v>0</v>
      </c>
      <c r="BH215" s="136">
        <f>IF(N215="sníž. přenesená",J215,0)</f>
        <v>0</v>
      </c>
      <c r="BI215" s="136">
        <f>IF(N215="nulová",J215,0)</f>
        <v>0</v>
      </c>
      <c r="BJ215" s="17" t="s">
        <v>74</v>
      </c>
      <c r="BK215" s="136">
        <f>ROUND(I215*H215,2)</f>
        <v>0</v>
      </c>
      <c r="BL215" s="17" t="s">
        <v>135</v>
      </c>
      <c r="BM215" s="135" t="s">
        <v>284</v>
      </c>
    </row>
    <row r="216" spans="2:47" s="1" customFormat="1" ht="12">
      <c r="B216" s="32"/>
      <c r="D216" s="137" t="s">
        <v>137</v>
      </c>
      <c r="F216" s="138" t="s">
        <v>285</v>
      </c>
      <c r="I216" s="139"/>
      <c r="L216" s="32"/>
      <c r="M216" s="140"/>
      <c r="T216" s="52"/>
      <c r="AT216" s="17" t="s">
        <v>137</v>
      </c>
      <c r="AU216" s="17" t="s">
        <v>78</v>
      </c>
    </row>
    <row r="217" spans="2:51" s="12" customFormat="1" ht="12">
      <c r="B217" s="141"/>
      <c r="D217" s="142" t="s">
        <v>139</v>
      </c>
      <c r="E217" s="143" t="s">
        <v>3</v>
      </c>
      <c r="F217" s="144" t="s">
        <v>286</v>
      </c>
      <c r="H217" s="145">
        <v>6.4</v>
      </c>
      <c r="I217" s="146"/>
      <c r="L217" s="141"/>
      <c r="M217" s="147"/>
      <c r="T217" s="148"/>
      <c r="AT217" s="143" t="s">
        <v>139</v>
      </c>
      <c r="AU217" s="143" t="s">
        <v>78</v>
      </c>
      <c r="AV217" s="12" t="s">
        <v>78</v>
      </c>
      <c r="AW217" s="12" t="s">
        <v>31</v>
      </c>
      <c r="AX217" s="12" t="s">
        <v>69</v>
      </c>
      <c r="AY217" s="143" t="s">
        <v>128</v>
      </c>
    </row>
    <row r="218" spans="2:51" s="12" customFormat="1" ht="12">
      <c r="B218" s="141"/>
      <c r="D218" s="142" t="s">
        <v>139</v>
      </c>
      <c r="E218" s="143" t="s">
        <v>3</v>
      </c>
      <c r="F218" s="144" t="s">
        <v>287</v>
      </c>
      <c r="H218" s="145">
        <v>6.4</v>
      </c>
      <c r="I218" s="146"/>
      <c r="L218" s="141"/>
      <c r="M218" s="147"/>
      <c r="T218" s="148"/>
      <c r="AT218" s="143" t="s">
        <v>139</v>
      </c>
      <c r="AU218" s="143" t="s">
        <v>78</v>
      </c>
      <c r="AV218" s="12" t="s">
        <v>78</v>
      </c>
      <c r="AW218" s="12" t="s">
        <v>31</v>
      </c>
      <c r="AX218" s="12" t="s">
        <v>69</v>
      </c>
      <c r="AY218" s="143" t="s">
        <v>128</v>
      </c>
    </row>
    <row r="219" spans="2:51" s="12" customFormat="1" ht="12">
      <c r="B219" s="141"/>
      <c r="D219" s="142" t="s">
        <v>139</v>
      </c>
      <c r="E219" s="143" t="s">
        <v>3</v>
      </c>
      <c r="F219" s="144" t="s">
        <v>288</v>
      </c>
      <c r="H219" s="145">
        <v>25.92</v>
      </c>
      <c r="I219" s="146"/>
      <c r="L219" s="141"/>
      <c r="M219" s="147"/>
      <c r="T219" s="148"/>
      <c r="AT219" s="143" t="s">
        <v>139</v>
      </c>
      <c r="AU219" s="143" t="s">
        <v>78</v>
      </c>
      <c r="AV219" s="12" t="s">
        <v>78</v>
      </c>
      <c r="AW219" s="12" t="s">
        <v>31</v>
      </c>
      <c r="AX219" s="12" t="s">
        <v>69</v>
      </c>
      <c r="AY219" s="143" t="s">
        <v>128</v>
      </c>
    </row>
    <row r="220" spans="2:51" s="12" customFormat="1" ht="12">
      <c r="B220" s="141"/>
      <c r="D220" s="142" t="s">
        <v>139</v>
      </c>
      <c r="E220" s="143" t="s">
        <v>3</v>
      </c>
      <c r="F220" s="144" t="s">
        <v>289</v>
      </c>
      <c r="H220" s="145">
        <v>45.28</v>
      </c>
      <c r="I220" s="146"/>
      <c r="L220" s="141"/>
      <c r="M220" s="147"/>
      <c r="T220" s="148"/>
      <c r="AT220" s="143" t="s">
        <v>139</v>
      </c>
      <c r="AU220" s="143" t="s">
        <v>78</v>
      </c>
      <c r="AV220" s="12" t="s">
        <v>78</v>
      </c>
      <c r="AW220" s="12" t="s">
        <v>31</v>
      </c>
      <c r="AX220" s="12" t="s">
        <v>69</v>
      </c>
      <c r="AY220" s="143" t="s">
        <v>128</v>
      </c>
    </row>
    <row r="221" spans="2:51" s="12" customFormat="1" ht="12">
      <c r="B221" s="141"/>
      <c r="D221" s="142" t="s">
        <v>139</v>
      </c>
      <c r="E221" s="143" t="s">
        <v>3</v>
      </c>
      <c r="F221" s="144" t="s">
        <v>290</v>
      </c>
      <c r="H221" s="145">
        <v>32</v>
      </c>
      <c r="I221" s="146"/>
      <c r="L221" s="141"/>
      <c r="M221" s="147"/>
      <c r="T221" s="148"/>
      <c r="AT221" s="143" t="s">
        <v>139</v>
      </c>
      <c r="AU221" s="143" t="s">
        <v>78</v>
      </c>
      <c r="AV221" s="12" t="s">
        <v>78</v>
      </c>
      <c r="AW221" s="12" t="s">
        <v>31</v>
      </c>
      <c r="AX221" s="12" t="s">
        <v>69</v>
      </c>
      <c r="AY221" s="143" t="s">
        <v>128</v>
      </c>
    </row>
    <row r="222" spans="2:51" s="13" customFormat="1" ht="12">
      <c r="B222" s="149"/>
      <c r="D222" s="142" t="s">
        <v>139</v>
      </c>
      <c r="E222" s="150" t="s">
        <v>3</v>
      </c>
      <c r="F222" s="151" t="s">
        <v>141</v>
      </c>
      <c r="H222" s="152">
        <v>116</v>
      </c>
      <c r="I222" s="153"/>
      <c r="L222" s="149"/>
      <c r="M222" s="154"/>
      <c r="T222" s="155"/>
      <c r="AT222" s="150" t="s">
        <v>139</v>
      </c>
      <c r="AU222" s="150" t="s">
        <v>78</v>
      </c>
      <c r="AV222" s="13" t="s">
        <v>142</v>
      </c>
      <c r="AW222" s="13" t="s">
        <v>31</v>
      </c>
      <c r="AX222" s="13" t="s">
        <v>69</v>
      </c>
      <c r="AY222" s="150" t="s">
        <v>128</v>
      </c>
    </row>
    <row r="223" spans="2:51" s="14" customFormat="1" ht="12">
      <c r="B223" s="156"/>
      <c r="D223" s="142" t="s">
        <v>139</v>
      </c>
      <c r="E223" s="157" t="s">
        <v>3</v>
      </c>
      <c r="F223" s="158" t="s">
        <v>143</v>
      </c>
      <c r="H223" s="159">
        <v>116</v>
      </c>
      <c r="I223" s="160"/>
      <c r="L223" s="156"/>
      <c r="M223" s="161"/>
      <c r="T223" s="162"/>
      <c r="AT223" s="157" t="s">
        <v>139</v>
      </c>
      <c r="AU223" s="157" t="s">
        <v>78</v>
      </c>
      <c r="AV223" s="14" t="s">
        <v>135</v>
      </c>
      <c r="AW223" s="14" t="s">
        <v>31</v>
      </c>
      <c r="AX223" s="14" t="s">
        <v>74</v>
      </c>
      <c r="AY223" s="157" t="s">
        <v>128</v>
      </c>
    </row>
    <row r="224" spans="2:65" s="1" customFormat="1" ht="16.5" customHeight="1">
      <c r="B224" s="123"/>
      <c r="C224" s="163" t="s">
        <v>291</v>
      </c>
      <c r="D224" s="163" t="s">
        <v>292</v>
      </c>
      <c r="E224" s="164" t="s">
        <v>293</v>
      </c>
      <c r="F224" s="165" t="s">
        <v>294</v>
      </c>
      <c r="G224" s="166" t="s">
        <v>262</v>
      </c>
      <c r="H224" s="167">
        <v>232</v>
      </c>
      <c r="I224" s="168"/>
      <c r="J224" s="169">
        <f>ROUND(I224*H224,2)</f>
        <v>0</v>
      </c>
      <c r="K224" s="165" t="s">
        <v>134</v>
      </c>
      <c r="L224" s="170"/>
      <c r="M224" s="171" t="s">
        <v>3</v>
      </c>
      <c r="N224" s="172" t="s">
        <v>40</v>
      </c>
      <c r="P224" s="133">
        <f>O224*H224</f>
        <v>0</v>
      </c>
      <c r="Q224" s="133">
        <v>1</v>
      </c>
      <c r="R224" s="133">
        <f>Q224*H224</f>
        <v>232</v>
      </c>
      <c r="S224" s="133">
        <v>0</v>
      </c>
      <c r="T224" s="134">
        <f>S224*H224</f>
        <v>0</v>
      </c>
      <c r="AR224" s="135" t="s">
        <v>175</v>
      </c>
      <c r="AT224" s="135" t="s">
        <v>292</v>
      </c>
      <c r="AU224" s="135" t="s">
        <v>78</v>
      </c>
      <c r="AY224" s="17" t="s">
        <v>128</v>
      </c>
      <c r="BE224" s="136">
        <f>IF(N224="základní",J224,0)</f>
        <v>0</v>
      </c>
      <c r="BF224" s="136">
        <f>IF(N224="snížená",J224,0)</f>
        <v>0</v>
      </c>
      <c r="BG224" s="136">
        <f>IF(N224="zákl. přenesená",J224,0)</f>
        <v>0</v>
      </c>
      <c r="BH224" s="136">
        <f>IF(N224="sníž. přenesená",J224,0)</f>
        <v>0</v>
      </c>
      <c r="BI224" s="136">
        <f>IF(N224="nulová",J224,0)</f>
        <v>0</v>
      </c>
      <c r="BJ224" s="17" t="s">
        <v>74</v>
      </c>
      <c r="BK224" s="136">
        <f>ROUND(I224*H224,2)</f>
        <v>0</v>
      </c>
      <c r="BL224" s="17" t="s">
        <v>135</v>
      </c>
      <c r="BM224" s="135" t="s">
        <v>295</v>
      </c>
    </row>
    <row r="225" spans="2:51" s="12" customFormat="1" ht="12">
      <c r="B225" s="141"/>
      <c r="D225" s="142" t="s">
        <v>139</v>
      </c>
      <c r="F225" s="144" t="s">
        <v>296</v>
      </c>
      <c r="H225" s="145">
        <v>232</v>
      </c>
      <c r="I225" s="146"/>
      <c r="L225" s="141"/>
      <c r="M225" s="147"/>
      <c r="T225" s="148"/>
      <c r="AT225" s="143" t="s">
        <v>139</v>
      </c>
      <c r="AU225" s="143" t="s">
        <v>78</v>
      </c>
      <c r="AV225" s="12" t="s">
        <v>78</v>
      </c>
      <c r="AW225" s="12" t="s">
        <v>4</v>
      </c>
      <c r="AX225" s="12" t="s">
        <v>74</v>
      </c>
      <c r="AY225" s="143" t="s">
        <v>128</v>
      </c>
    </row>
    <row r="226" spans="2:65" s="1" customFormat="1" ht="16.5" customHeight="1">
      <c r="B226" s="123"/>
      <c r="C226" s="124" t="s">
        <v>297</v>
      </c>
      <c r="D226" s="124" t="s">
        <v>130</v>
      </c>
      <c r="E226" s="125" t="s">
        <v>298</v>
      </c>
      <c r="F226" s="126" t="s">
        <v>299</v>
      </c>
      <c r="G226" s="127" t="s">
        <v>133</v>
      </c>
      <c r="H226" s="128">
        <v>72.6</v>
      </c>
      <c r="I226" s="129"/>
      <c r="J226" s="130">
        <f>ROUND(I226*H226,2)</f>
        <v>0</v>
      </c>
      <c r="K226" s="126" t="s">
        <v>134</v>
      </c>
      <c r="L226" s="32"/>
      <c r="M226" s="131" t="s">
        <v>3</v>
      </c>
      <c r="N226" s="132" t="s">
        <v>40</v>
      </c>
      <c r="P226" s="133">
        <f>O226*H226</f>
        <v>0</v>
      </c>
      <c r="Q226" s="133">
        <v>0</v>
      </c>
      <c r="R226" s="133">
        <f>Q226*H226</f>
        <v>0</v>
      </c>
      <c r="S226" s="133">
        <v>0</v>
      </c>
      <c r="T226" s="134">
        <f>S226*H226</f>
        <v>0</v>
      </c>
      <c r="AR226" s="135" t="s">
        <v>135</v>
      </c>
      <c r="AT226" s="135" t="s">
        <v>130</v>
      </c>
      <c r="AU226" s="135" t="s">
        <v>78</v>
      </c>
      <c r="AY226" s="17" t="s">
        <v>128</v>
      </c>
      <c r="BE226" s="136">
        <f>IF(N226="základní",J226,0)</f>
        <v>0</v>
      </c>
      <c r="BF226" s="136">
        <f>IF(N226="snížená",J226,0)</f>
        <v>0</v>
      </c>
      <c r="BG226" s="136">
        <f>IF(N226="zákl. přenesená",J226,0)</f>
        <v>0</v>
      </c>
      <c r="BH226" s="136">
        <f>IF(N226="sníž. přenesená",J226,0)</f>
        <v>0</v>
      </c>
      <c r="BI226" s="136">
        <f>IF(N226="nulová",J226,0)</f>
        <v>0</v>
      </c>
      <c r="BJ226" s="17" t="s">
        <v>74</v>
      </c>
      <c r="BK226" s="136">
        <f>ROUND(I226*H226,2)</f>
        <v>0</v>
      </c>
      <c r="BL226" s="17" t="s">
        <v>135</v>
      </c>
      <c r="BM226" s="135" t="s">
        <v>300</v>
      </c>
    </row>
    <row r="227" spans="2:47" s="1" customFormat="1" ht="12">
      <c r="B227" s="32"/>
      <c r="D227" s="137" t="s">
        <v>137</v>
      </c>
      <c r="F227" s="138" t="s">
        <v>301</v>
      </c>
      <c r="I227" s="139"/>
      <c r="L227" s="32"/>
      <c r="M227" s="140"/>
      <c r="T227" s="52"/>
      <c r="AT227" s="17" t="s">
        <v>137</v>
      </c>
      <c r="AU227" s="17" t="s">
        <v>78</v>
      </c>
    </row>
    <row r="228" spans="2:51" s="12" customFormat="1" ht="12">
      <c r="B228" s="141"/>
      <c r="D228" s="142" t="s">
        <v>139</v>
      </c>
      <c r="E228" s="143" t="s">
        <v>3</v>
      </c>
      <c r="F228" s="144" t="s">
        <v>180</v>
      </c>
      <c r="H228" s="145">
        <v>72.6</v>
      </c>
      <c r="I228" s="146"/>
      <c r="L228" s="141"/>
      <c r="M228" s="147"/>
      <c r="T228" s="148"/>
      <c r="AT228" s="143" t="s">
        <v>139</v>
      </c>
      <c r="AU228" s="143" t="s">
        <v>78</v>
      </c>
      <c r="AV228" s="12" t="s">
        <v>78</v>
      </c>
      <c r="AW228" s="12" t="s">
        <v>31</v>
      </c>
      <c r="AX228" s="12" t="s">
        <v>69</v>
      </c>
      <c r="AY228" s="143" t="s">
        <v>128</v>
      </c>
    </row>
    <row r="229" spans="2:51" s="13" customFormat="1" ht="12">
      <c r="B229" s="149"/>
      <c r="D229" s="142" t="s">
        <v>139</v>
      </c>
      <c r="E229" s="150" t="s">
        <v>3</v>
      </c>
      <c r="F229" s="151" t="s">
        <v>141</v>
      </c>
      <c r="H229" s="152">
        <v>72.6</v>
      </c>
      <c r="I229" s="153"/>
      <c r="L229" s="149"/>
      <c r="M229" s="154"/>
      <c r="T229" s="155"/>
      <c r="AT229" s="150" t="s">
        <v>139</v>
      </c>
      <c r="AU229" s="150" t="s">
        <v>78</v>
      </c>
      <c r="AV229" s="13" t="s">
        <v>142</v>
      </c>
      <c r="AW229" s="13" t="s">
        <v>31</v>
      </c>
      <c r="AX229" s="13" t="s">
        <v>69</v>
      </c>
      <c r="AY229" s="150" t="s">
        <v>128</v>
      </c>
    </row>
    <row r="230" spans="2:51" s="14" customFormat="1" ht="12">
      <c r="B230" s="156"/>
      <c r="D230" s="142" t="s">
        <v>139</v>
      </c>
      <c r="E230" s="157" t="s">
        <v>3</v>
      </c>
      <c r="F230" s="158" t="s">
        <v>143</v>
      </c>
      <c r="H230" s="159">
        <v>72.6</v>
      </c>
      <c r="I230" s="160"/>
      <c r="L230" s="156"/>
      <c r="M230" s="161"/>
      <c r="T230" s="162"/>
      <c r="AT230" s="157" t="s">
        <v>139</v>
      </c>
      <c r="AU230" s="157" t="s">
        <v>78</v>
      </c>
      <c r="AV230" s="14" t="s">
        <v>135</v>
      </c>
      <c r="AW230" s="14" t="s">
        <v>31</v>
      </c>
      <c r="AX230" s="14" t="s">
        <v>74</v>
      </c>
      <c r="AY230" s="157" t="s">
        <v>128</v>
      </c>
    </row>
    <row r="231" spans="2:65" s="1" customFormat="1" ht="16.5" customHeight="1">
      <c r="B231" s="123"/>
      <c r="C231" s="163" t="s">
        <v>302</v>
      </c>
      <c r="D231" s="163" t="s">
        <v>292</v>
      </c>
      <c r="E231" s="164" t="s">
        <v>303</v>
      </c>
      <c r="F231" s="165" t="s">
        <v>304</v>
      </c>
      <c r="G231" s="166" t="s">
        <v>305</v>
      </c>
      <c r="H231" s="167">
        <v>1.452</v>
      </c>
      <c r="I231" s="168"/>
      <c r="J231" s="169">
        <f>ROUND(I231*H231,2)</f>
        <v>0</v>
      </c>
      <c r="K231" s="165" t="s">
        <v>134</v>
      </c>
      <c r="L231" s="170"/>
      <c r="M231" s="171" t="s">
        <v>3</v>
      </c>
      <c r="N231" s="172" t="s">
        <v>40</v>
      </c>
      <c r="P231" s="133">
        <f>O231*H231</f>
        <v>0</v>
      </c>
      <c r="Q231" s="133">
        <v>0.001</v>
      </c>
      <c r="R231" s="133">
        <f>Q231*H231</f>
        <v>0.001452</v>
      </c>
      <c r="S231" s="133">
        <v>0</v>
      </c>
      <c r="T231" s="134">
        <f>S231*H231</f>
        <v>0</v>
      </c>
      <c r="AR231" s="135" t="s">
        <v>175</v>
      </c>
      <c r="AT231" s="135" t="s">
        <v>292</v>
      </c>
      <c r="AU231" s="135" t="s">
        <v>78</v>
      </c>
      <c r="AY231" s="17" t="s">
        <v>128</v>
      </c>
      <c r="BE231" s="136">
        <f>IF(N231="základní",J231,0)</f>
        <v>0</v>
      </c>
      <c r="BF231" s="136">
        <f>IF(N231="snížená",J231,0)</f>
        <v>0</v>
      </c>
      <c r="BG231" s="136">
        <f>IF(N231="zákl. přenesená",J231,0)</f>
        <v>0</v>
      </c>
      <c r="BH231" s="136">
        <f>IF(N231="sníž. přenesená",J231,0)</f>
        <v>0</v>
      </c>
      <c r="BI231" s="136">
        <f>IF(N231="nulová",J231,0)</f>
        <v>0</v>
      </c>
      <c r="BJ231" s="17" t="s">
        <v>74</v>
      </c>
      <c r="BK231" s="136">
        <f>ROUND(I231*H231,2)</f>
        <v>0</v>
      </c>
      <c r="BL231" s="17" t="s">
        <v>135</v>
      </c>
      <c r="BM231" s="135" t="s">
        <v>306</v>
      </c>
    </row>
    <row r="232" spans="2:51" s="12" customFormat="1" ht="12">
      <c r="B232" s="141"/>
      <c r="D232" s="142" t="s">
        <v>139</v>
      </c>
      <c r="F232" s="144" t="s">
        <v>307</v>
      </c>
      <c r="H232" s="145">
        <v>1.452</v>
      </c>
      <c r="I232" s="146"/>
      <c r="L232" s="141"/>
      <c r="M232" s="147"/>
      <c r="T232" s="148"/>
      <c r="AT232" s="143" t="s">
        <v>139</v>
      </c>
      <c r="AU232" s="143" t="s">
        <v>78</v>
      </c>
      <c r="AV232" s="12" t="s">
        <v>78</v>
      </c>
      <c r="AW232" s="12" t="s">
        <v>4</v>
      </c>
      <c r="AX232" s="12" t="s">
        <v>74</v>
      </c>
      <c r="AY232" s="143" t="s">
        <v>128</v>
      </c>
    </row>
    <row r="233" spans="2:65" s="1" customFormat="1" ht="16.5" customHeight="1">
      <c r="B233" s="123"/>
      <c r="C233" s="124" t="s">
        <v>308</v>
      </c>
      <c r="D233" s="124" t="s">
        <v>130</v>
      </c>
      <c r="E233" s="125" t="s">
        <v>309</v>
      </c>
      <c r="F233" s="126" t="s">
        <v>310</v>
      </c>
      <c r="G233" s="127" t="s">
        <v>133</v>
      </c>
      <c r="H233" s="128">
        <v>72.6</v>
      </c>
      <c r="I233" s="129"/>
      <c r="J233" s="130">
        <f>ROUND(I233*H233,2)</f>
        <v>0</v>
      </c>
      <c r="K233" s="126" t="s">
        <v>134</v>
      </c>
      <c r="L233" s="32"/>
      <c r="M233" s="131" t="s">
        <v>3</v>
      </c>
      <c r="N233" s="132" t="s">
        <v>40</v>
      </c>
      <c r="P233" s="133">
        <f>O233*H233</f>
        <v>0</v>
      </c>
      <c r="Q233" s="133">
        <v>0</v>
      </c>
      <c r="R233" s="133">
        <f>Q233*H233</f>
        <v>0</v>
      </c>
      <c r="S233" s="133">
        <v>0</v>
      </c>
      <c r="T233" s="134">
        <f>S233*H233</f>
        <v>0</v>
      </c>
      <c r="AR233" s="135" t="s">
        <v>135</v>
      </c>
      <c r="AT233" s="135" t="s">
        <v>130</v>
      </c>
      <c r="AU233" s="135" t="s">
        <v>78</v>
      </c>
      <c r="AY233" s="17" t="s">
        <v>128</v>
      </c>
      <c r="BE233" s="136">
        <f>IF(N233="základní",J233,0)</f>
        <v>0</v>
      </c>
      <c r="BF233" s="136">
        <f>IF(N233="snížená",J233,0)</f>
        <v>0</v>
      </c>
      <c r="BG233" s="136">
        <f>IF(N233="zákl. přenesená",J233,0)</f>
        <v>0</v>
      </c>
      <c r="BH233" s="136">
        <f>IF(N233="sníž. přenesená",J233,0)</f>
        <v>0</v>
      </c>
      <c r="BI233" s="136">
        <f>IF(N233="nulová",J233,0)</f>
        <v>0</v>
      </c>
      <c r="BJ233" s="17" t="s">
        <v>74</v>
      </c>
      <c r="BK233" s="136">
        <f>ROUND(I233*H233,2)</f>
        <v>0</v>
      </c>
      <c r="BL233" s="17" t="s">
        <v>135</v>
      </c>
      <c r="BM233" s="135" t="s">
        <v>311</v>
      </c>
    </row>
    <row r="234" spans="2:47" s="1" customFormat="1" ht="12">
      <c r="B234" s="32"/>
      <c r="D234" s="137" t="s">
        <v>137</v>
      </c>
      <c r="F234" s="138" t="s">
        <v>312</v>
      </c>
      <c r="I234" s="139"/>
      <c r="L234" s="32"/>
      <c r="M234" s="140"/>
      <c r="T234" s="52"/>
      <c r="AT234" s="17" t="s">
        <v>137</v>
      </c>
      <c r="AU234" s="17" t="s">
        <v>78</v>
      </c>
    </row>
    <row r="235" spans="2:51" s="12" customFormat="1" ht="12">
      <c r="B235" s="141"/>
      <c r="D235" s="142" t="s">
        <v>139</v>
      </c>
      <c r="E235" s="143" t="s">
        <v>3</v>
      </c>
      <c r="F235" s="144" t="s">
        <v>180</v>
      </c>
      <c r="H235" s="145">
        <v>72.6</v>
      </c>
      <c r="I235" s="146"/>
      <c r="L235" s="141"/>
      <c r="M235" s="147"/>
      <c r="T235" s="148"/>
      <c r="AT235" s="143" t="s">
        <v>139</v>
      </c>
      <c r="AU235" s="143" t="s">
        <v>78</v>
      </c>
      <c r="AV235" s="12" t="s">
        <v>78</v>
      </c>
      <c r="AW235" s="12" t="s">
        <v>31</v>
      </c>
      <c r="AX235" s="12" t="s">
        <v>69</v>
      </c>
      <c r="AY235" s="143" t="s">
        <v>128</v>
      </c>
    </row>
    <row r="236" spans="2:51" s="13" customFormat="1" ht="12">
      <c r="B236" s="149"/>
      <c r="D236" s="142" t="s">
        <v>139</v>
      </c>
      <c r="E236" s="150" t="s">
        <v>3</v>
      </c>
      <c r="F236" s="151" t="s">
        <v>141</v>
      </c>
      <c r="H236" s="152">
        <v>72.6</v>
      </c>
      <c r="I236" s="153"/>
      <c r="L236" s="149"/>
      <c r="M236" s="154"/>
      <c r="T236" s="155"/>
      <c r="AT236" s="150" t="s">
        <v>139</v>
      </c>
      <c r="AU236" s="150" t="s">
        <v>78</v>
      </c>
      <c r="AV236" s="13" t="s">
        <v>142</v>
      </c>
      <c r="AW236" s="13" t="s">
        <v>31</v>
      </c>
      <c r="AX236" s="13" t="s">
        <v>69</v>
      </c>
      <c r="AY236" s="150" t="s">
        <v>128</v>
      </c>
    </row>
    <row r="237" spans="2:51" s="14" customFormat="1" ht="12">
      <c r="B237" s="156"/>
      <c r="D237" s="142" t="s">
        <v>139</v>
      </c>
      <c r="E237" s="157" t="s">
        <v>3</v>
      </c>
      <c r="F237" s="158" t="s">
        <v>143</v>
      </c>
      <c r="H237" s="159">
        <v>72.6</v>
      </c>
      <c r="I237" s="160"/>
      <c r="L237" s="156"/>
      <c r="M237" s="161"/>
      <c r="T237" s="162"/>
      <c r="AT237" s="157" t="s">
        <v>139</v>
      </c>
      <c r="AU237" s="157" t="s">
        <v>78</v>
      </c>
      <c r="AV237" s="14" t="s">
        <v>135</v>
      </c>
      <c r="AW237" s="14" t="s">
        <v>31</v>
      </c>
      <c r="AX237" s="14" t="s">
        <v>74</v>
      </c>
      <c r="AY237" s="157" t="s">
        <v>128</v>
      </c>
    </row>
    <row r="238" spans="2:65" s="1" customFormat="1" ht="16.5" customHeight="1">
      <c r="B238" s="123"/>
      <c r="C238" s="124" t="s">
        <v>313</v>
      </c>
      <c r="D238" s="124" t="s">
        <v>130</v>
      </c>
      <c r="E238" s="125" t="s">
        <v>314</v>
      </c>
      <c r="F238" s="126" t="s">
        <v>315</v>
      </c>
      <c r="G238" s="127" t="s">
        <v>133</v>
      </c>
      <c r="H238" s="128">
        <v>82.4</v>
      </c>
      <c r="I238" s="129"/>
      <c r="J238" s="130">
        <f>ROUND(I238*H238,2)</f>
        <v>0</v>
      </c>
      <c r="K238" s="126" t="s">
        <v>134</v>
      </c>
      <c r="L238" s="32"/>
      <c r="M238" s="131" t="s">
        <v>3</v>
      </c>
      <c r="N238" s="132" t="s">
        <v>40</v>
      </c>
      <c r="P238" s="133">
        <f>O238*H238</f>
        <v>0</v>
      </c>
      <c r="Q238" s="133">
        <v>0</v>
      </c>
      <c r="R238" s="133">
        <f>Q238*H238</f>
        <v>0</v>
      </c>
      <c r="S238" s="133">
        <v>0</v>
      </c>
      <c r="T238" s="134">
        <f>S238*H238</f>
        <v>0</v>
      </c>
      <c r="AR238" s="135" t="s">
        <v>135</v>
      </c>
      <c r="AT238" s="135" t="s">
        <v>130</v>
      </c>
      <c r="AU238" s="135" t="s">
        <v>78</v>
      </c>
      <c r="AY238" s="17" t="s">
        <v>128</v>
      </c>
      <c r="BE238" s="136">
        <f>IF(N238="základní",J238,0)</f>
        <v>0</v>
      </c>
      <c r="BF238" s="136">
        <f>IF(N238="snížená",J238,0)</f>
        <v>0</v>
      </c>
      <c r="BG238" s="136">
        <f>IF(N238="zákl. přenesená",J238,0)</f>
        <v>0</v>
      </c>
      <c r="BH238" s="136">
        <f>IF(N238="sníž. přenesená",J238,0)</f>
        <v>0</v>
      </c>
      <c r="BI238" s="136">
        <f>IF(N238="nulová",J238,0)</f>
        <v>0</v>
      </c>
      <c r="BJ238" s="17" t="s">
        <v>74</v>
      </c>
      <c r="BK238" s="136">
        <f>ROUND(I238*H238,2)</f>
        <v>0</v>
      </c>
      <c r="BL238" s="17" t="s">
        <v>135</v>
      </c>
      <c r="BM238" s="135" t="s">
        <v>316</v>
      </c>
    </row>
    <row r="239" spans="2:47" s="1" customFormat="1" ht="12">
      <c r="B239" s="32"/>
      <c r="D239" s="137" t="s">
        <v>137</v>
      </c>
      <c r="F239" s="138" t="s">
        <v>317</v>
      </c>
      <c r="I239" s="139"/>
      <c r="L239" s="32"/>
      <c r="M239" s="140"/>
      <c r="T239" s="52"/>
      <c r="AT239" s="17" t="s">
        <v>137</v>
      </c>
      <c r="AU239" s="17" t="s">
        <v>78</v>
      </c>
    </row>
    <row r="240" spans="2:51" s="12" customFormat="1" ht="12">
      <c r="B240" s="141"/>
      <c r="D240" s="142" t="s">
        <v>139</v>
      </c>
      <c r="E240" s="143" t="s">
        <v>3</v>
      </c>
      <c r="F240" s="144" t="s">
        <v>140</v>
      </c>
      <c r="H240" s="145">
        <v>32.4</v>
      </c>
      <c r="I240" s="146"/>
      <c r="L240" s="141"/>
      <c r="M240" s="147"/>
      <c r="T240" s="148"/>
      <c r="AT240" s="143" t="s">
        <v>139</v>
      </c>
      <c r="AU240" s="143" t="s">
        <v>78</v>
      </c>
      <c r="AV240" s="12" t="s">
        <v>78</v>
      </c>
      <c r="AW240" s="12" t="s">
        <v>31</v>
      </c>
      <c r="AX240" s="12" t="s">
        <v>69</v>
      </c>
      <c r="AY240" s="143" t="s">
        <v>128</v>
      </c>
    </row>
    <row r="241" spans="2:51" s="12" customFormat="1" ht="12">
      <c r="B241" s="141"/>
      <c r="D241" s="142" t="s">
        <v>139</v>
      </c>
      <c r="E241" s="143" t="s">
        <v>3</v>
      </c>
      <c r="F241" s="144" t="s">
        <v>148</v>
      </c>
      <c r="H241" s="145">
        <v>50</v>
      </c>
      <c r="I241" s="146"/>
      <c r="L241" s="141"/>
      <c r="M241" s="147"/>
      <c r="T241" s="148"/>
      <c r="AT241" s="143" t="s">
        <v>139</v>
      </c>
      <c r="AU241" s="143" t="s">
        <v>78</v>
      </c>
      <c r="AV241" s="12" t="s">
        <v>78</v>
      </c>
      <c r="AW241" s="12" t="s">
        <v>31</v>
      </c>
      <c r="AX241" s="12" t="s">
        <v>69</v>
      </c>
      <c r="AY241" s="143" t="s">
        <v>128</v>
      </c>
    </row>
    <row r="242" spans="2:51" s="13" customFormat="1" ht="12">
      <c r="B242" s="149"/>
      <c r="D242" s="142" t="s">
        <v>139</v>
      </c>
      <c r="E242" s="150" t="s">
        <v>3</v>
      </c>
      <c r="F242" s="151" t="s">
        <v>141</v>
      </c>
      <c r="H242" s="152">
        <v>82.4</v>
      </c>
      <c r="I242" s="153"/>
      <c r="L242" s="149"/>
      <c r="M242" s="154"/>
      <c r="T242" s="155"/>
      <c r="AT242" s="150" t="s">
        <v>139</v>
      </c>
      <c r="AU242" s="150" t="s">
        <v>78</v>
      </c>
      <c r="AV242" s="13" t="s">
        <v>142</v>
      </c>
      <c r="AW242" s="13" t="s">
        <v>31</v>
      </c>
      <c r="AX242" s="13" t="s">
        <v>69</v>
      </c>
      <c r="AY242" s="150" t="s">
        <v>128</v>
      </c>
    </row>
    <row r="243" spans="2:51" s="14" customFormat="1" ht="12">
      <c r="B243" s="156"/>
      <c r="D243" s="142" t="s">
        <v>139</v>
      </c>
      <c r="E243" s="157" t="s">
        <v>3</v>
      </c>
      <c r="F243" s="158" t="s">
        <v>143</v>
      </c>
      <c r="H243" s="159">
        <v>82.4</v>
      </c>
      <c r="I243" s="160"/>
      <c r="L243" s="156"/>
      <c r="M243" s="161"/>
      <c r="T243" s="162"/>
      <c r="AT243" s="157" t="s">
        <v>139</v>
      </c>
      <c r="AU243" s="157" t="s">
        <v>78</v>
      </c>
      <c r="AV243" s="14" t="s">
        <v>135</v>
      </c>
      <c r="AW243" s="14" t="s">
        <v>31</v>
      </c>
      <c r="AX243" s="14" t="s">
        <v>74</v>
      </c>
      <c r="AY243" s="157" t="s">
        <v>128</v>
      </c>
    </row>
    <row r="244" spans="2:65" s="1" customFormat="1" ht="16.5" customHeight="1">
      <c r="B244" s="123"/>
      <c r="C244" s="124" t="s">
        <v>318</v>
      </c>
      <c r="D244" s="124" t="s">
        <v>130</v>
      </c>
      <c r="E244" s="125" t="s">
        <v>319</v>
      </c>
      <c r="F244" s="126" t="s">
        <v>320</v>
      </c>
      <c r="G244" s="127" t="s">
        <v>133</v>
      </c>
      <c r="H244" s="128">
        <v>72.6</v>
      </c>
      <c r="I244" s="129"/>
      <c r="J244" s="130">
        <f>ROUND(I244*H244,2)</f>
        <v>0</v>
      </c>
      <c r="K244" s="126" t="s">
        <v>134</v>
      </c>
      <c r="L244" s="32"/>
      <c r="M244" s="131" t="s">
        <v>3</v>
      </c>
      <c r="N244" s="132" t="s">
        <v>40</v>
      </c>
      <c r="P244" s="133">
        <f>O244*H244</f>
        <v>0</v>
      </c>
      <c r="Q244" s="133">
        <v>0</v>
      </c>
      <c r="R244" s="133">
        <f>Q244*H244</f>
        <v>0</v>
      </c>
      <c r="S244" s="133">
        <v>0</v>
      </c>
      <c r="T244" s="134">
        <f>S244*H244</f>
        <v>0</v>
      </c>
      <c r="AR244" s="135" t="s">
        <v>135</v>
      </c>
      <c r="AT244" s="135" t="s">
        <v>130</v>
      </c>
      <c r="AU244" s="135" t="s">
        <v>78</v>
      </c>
      <c r="AY244" s="17" t="s">
        <v>128</v>
      </c>
      <c r="BE244" s="136">
        <f>IF(N244="základní",J244,0)</f>
        <v>0</v>
      </c>
      <c r="BF244" s="136">
        <f>IF(N244="snížená",J244,0)</f>
        <v>0</v>
      </c>
      <c r="BG244" s="136">
        <f>IF(N244="zákl. přenesená",J244,0)</f>
        <v>0</v>
      </c>
      <c r="BH244" s="136">
        <f>IF(N244="sníž. přenesená",J244,0)</f>
        <v>0</v>
      </c>
      <c r="BI244" s="136">
        <f>IF(N244="nulová",J244,0)</f>
        <v>0</v>
      </c>
      <c r="BJ244" s="17" t="s">
        <v>74</v>
      </c>
      <c r="BK244" s="136">
        <f>ROUND(I244*H244,2)</f>
        <v>0</v>
      </c>
      <c r="BL244" s="17" t="s">
        <v>135</v>
      </c>
      <c r="BM244" s="135" t="s">
        <v>321</v>
      </c>
    </row>
    <row r="245" spans="2:47" s="1" customFormat="1" ht="12">
      <c r="B245" s="32"/>
      <c r="D245" s="137" t="s">
        <v>137</v>
      </c>
      <c r="F245" s="138" t="s">
        <v>322</v>
      </c>
      <c r="I245" s="139"/>
      <c r="L245" s="32"/>
      <c r="M245" s="140"/>
      <c r="T245" s="52"/>
      <c r="AT245" s="17" t="s">
        <v>137</v>
      </c>
      <c r="AU245" s="17" t="s">
        <v>78</v>
      </c>
    </row>
    <row r="246" spans="2:51" s="12" customFormat="1" ht="12">
      <c r="B246" s="141"/>
      <c r="D246" s="142" t="s">
        <v>139</v>
      </c>
      <c r="E246" s="143" t="s">
        <v>3</v>
      </c>
      <c r="F246" s="144" t="s">
        <v>180</v>
      </c>
      <c r="H246" s="145">
        <v>72.6</v>
      </c>
      <c r="I246" s="146"/>
      <c r="L246" s="141"/>
      <c r="M246" s="147"/>
      <c r="T246" s="148"/>
      <c r="AT246" s="143" t="s">
        <v>139</v>
      </c>
      <c r="AU246" s="143" t="s">
        <v>78</v>
      </c>
      <c r="AV246" s="12" t="s">
        <v>78</v>
      </c>
      <c r="AW246" s="12" t="s">
        <v>31</v>
      </c>
      <c r="AX246" s="12" t="s">
        <v>69</v>
      </c>
      <c r="AY246" s="143" t="s">
        <v>128</v>
      </c>
    </row>
    <row r="247" spans="2:51" s="13" customFormat="1" ht="12">
      <c r="B247" s="149"/>
      <c r="D247" s="142" t="s">
        <v>139</v>
      </c>
      <c r="E247" s="150" t="s">
        <v>3</v>
      </c>
      <c r="F247" s="151" t="s">
        <v>141</v>
      </c>
      <c r="H247" s="152">
        <v>72.6</v>
      </c>
      <c r="I247" s="153"/>
      <c r="L247" s="149"/>
      <c r="M247" s="154"/>
      <c r="T247" s="155"/>
      <c r="AT247" s="150" t="s">
        <v>139</v>
      </c>
      <c r="AU247" s="150" t="s">
        <v>78</v>
      </c>
      <c r="AV247" s="13" t="s">
        <v>142</v>
      </c>
      <c r="AW247" s="13" t="s">
        <v>31</v>
      </c>
      <c r="AX247" s="13" t="s">
        <v>69</v>
      </c>
      <c r="AY247" s="150" t="s">
        <v>128</v>
      </c>
    </row>
    <row r="248" spans="2:51" s="14" customFormat="1" ht="12">
      <c r="B248" s="156"/>
      <c r="D248" s="142" t="s">
        <v>139</v>
      </c>
      <c r="E248" s="157" t="s">
        <v>3</v>
      </c>
      <c r="F248" s="158" t="s">
        <v>143</v>
      </c>
      <c r="H248" s="159">
        <v>72.6</v>
      </c>
      <c r="I248" s="160"/>
      <c r="L248" s="156"/>
      <c r="M248" s="161"/>
      <c r="T248" s="162"/>
      <c r="AT248" s="157" t="s">
        <v>139</v>
      </c>
      <c r="AU248" s="157" t="s">
        <v>78</v>
      </c>
      <c r="AV248" s="14" t="s">
        <v>135</v>
      </c>
      <c r="AW248" s="14" t="s">
        <v>31</v>
      </c>
      <c r="AX248" s="14" t="s">
        <v>74</v>
      </c>
      <c r="AY248" s="157" t="s">
        <v>128</v>
      </c>
    </row>
    <row r="249" spans="2:63" s="11" customFormat="1" ht="22.9" customHeight="1">
      <c r="B249" s="111"/>
      <c r="D249" s="112" t="s">
        <v>68</v>
      </c>
      <c r="E249" s="121" t="s">
        <v>142</v>
      </c>
      <c r="F249" s="121" t="s">
        <v>323</v>
      </c>
      <c r="I249" s="114"/>
      <c r="J249" s="122">
        <f>BK249</f>
        <v>0</v>
      </c>
      <c r="L249" s="111"/>
      <c r="M249" s="116"/>
      <c r="P249" s="117">
        <f>SUM(P250:P254)</f>
        <v>0</v>
      </c>
      <c r="R249" s="117">
        <f>SUM(R250:R254)</f>
        <v>1.250935</v>
      </c>
      <c r="T249" s="118">
        <f>SUM(T250:T254)</f>
        <v>0</v>
      </c>
      <c r="AR249" s="112" t="s">
        <v>74</v>
      </c>
      <c r="AT249" s="119" t="s">
        <v>68</v>
      </c>
      <c r="AU249" s="119" t="s">
        <v>74</v>
      </c>
      <c r="AY249" s="112" t="s">
        <v>128</v>
      </c>
      <c r="BK249" s="120">
        <f>SUM(BK250:BK254)</f>
        <v>0</v>
      </c>
    </row>
    <row r="250" spans="2:65" s="1" customFormat="1" ht="16.5" customHeight="1">
      <c r="B250" s="123"/>
      <c r="C250" s="124" t="s">
        <v>89</v>
      </c>
      <c r="D250" s="124" t="s">
        <v>130</v>
      </c>
      <c r="E250" s="125" t="s">
        <v>324</v>
      </c>
      <c r="F250" s="126" t="s">
        <v>325</v>
      </c>
      <c r="G250" s="127" t="s">
        <v>184</v>
      </c>
      <c r="H250" s="128">
        <v>0.5</v>
      </c>
      <c r="I250" s="129"/>
      <c r="J250" s="130">
        <f>ROUND(I250*H250,2)</f>
        <v>0</v>
      </c>
      <c r="K250" s="126" t="s">
        <v>134</v>
      </c>
      <c r="L250" s="32"/>
      <c r="M250" s="131" t="s">
        <v>3</v>
      </c>
      <c r="N250" s="132" t="s">
        <v>40</v>
      </c>
      <c r="P250" s="133">
        <f>O250*H250</f>
        <v>0</v>
      </c>
      <c r="Q250" s="133">
        <v>2.50187</v>
      </c>
      <c r="R250" s="133">
        <f>Q250*H250</f>
        <v>1.250935</v>
      </c>
      <c r="S250" s="133">
        <v>0</v>
      </c>
      <c r="T250" s="134">
        <f>S250*H250</f>
        <v>0</v>
      </c>
      <c r="AR250" s="135" t="s">
        <v>135</v>
      </c>
      <c r="AT250" s="135" t="s">
        <v>130</v>
      </c>
      <c r="AU250" s="135" t="s">
        <v>78</v>
      </c>
      <c r="AY250" s="17" t="s">
        <v>128</v>
      </c>
      <c r="BE250" s="136">
        <f>IF(N250="základní",J250,0)</f>
        <v>0</v>
      </c>
      <c r="BF250" s="136">
        <f>IF(N250="snížená",J250,0)</f>
        <v>0</v>
      </c>
      <c r="BG250" s="136">
        <f>IF(N250="zákl. přenesená",J250,0)</f>
        <v>0</v>
      </c>
      <c r="BH250" s="136">
        <f>IF(N250="sníž. přenesená",J250,0)</f>
        <v>0</v>
      </c>
      <c r="BI250" s="136">
        <f>IF(N250="nulová",J250,0)</f>
        <v>0</v>
      </c>
      <c r="BJ250" s="17" t="s">
        <v>74</v>
      </c>
      <c r="BK250" s="136">
        <f>ROUND(I250*H250,2)</f>
        <v>0</v>
      </c>
      <c r="BL250" s="17" t="s">
        <v>135</v>
      </c>
      <c r="BM250" s="135" t="s">
        <v>326</v>
      </c>
    </row>
    <row r="251" spans="2:47" s="1" customFormat="1" ht="12">
      <c r="B251" s="32"/>
      <c r="D251" s="137" t="s">
        <v>137</v>
      </c>
      <c r="F251" s="138" t="s">
        <v>327</v>
      </c>
      <c r="I251" s="139"/>
      <c r="L251" s="32"/>
      <c r="M251" s="140"/>
      <c r="T251" s="52"/>
      <c r="AT251" s="17" t="s">
        <v>137</v>
      </c>
      <c r="AU251" s="17" t="s">
        <v>78</v>
      </c>
    </row>
    <row r="252" spans="2:51" s="12" customFormat="1" ht="12">
      <c r="B252" s="141"/>
      <c r="D252" s="142" t="s">
        <v>139</v>
      </c>
      <c r="E252" s="143" t="s">
        <v>3</v>
      </c>
      <c r="F252" s="144" t="s">
        <v>328</v>
      </c>
      <c r="H252" s="145">
        <v>0.5</v>
      </c>
      <c r="I252" s="146"/>
      <c r="L252" s="141"/>
      <c r="M252" s="147"/>
      <c r="T252" s="148"/>
      <c r="AT252" s="143" t="s">
        <v>139</v>
      </c>
      <c r="AU252" s="143" t="s">
        <v>78</v>
      </c>
      <c r="AV252" s="12" t="s">
        <v>78</v>
      </c>
      <c r="AW252" s="12" t="s">
        <v>31</v>
      </c>
      <c r="AX252" s="12" t="s">
        <v>69</v>
      </c>
      <c r="AY252" s="143" t="s">
        <v>128</v>
      </c>
    </row>
    <row r="253" spans="2:51" s="13" customFormat="1" ht="12">
      <c r="B253" s="149"/>
      <c r="D253" s="142" t="s">
        <v>139</v>
      </c>
      <c r="E253" s="150" t="s">
        <v>3</v>
      </c>
      <c r="F253" s="151" t="s">
        <v>141</v>
      </c>
      <c r="H253" s="152">
        <v>0.5</v>
      </c>
      <c r="I253" s="153"/>
      <c r="L253" s="149"/>
      <c r="M253" s="154"/>
      <c r="T253" s="155"/>
      <c r="AT253" s="150" t="s">
        <v>139</v>
      </c>
      <c r="AU253" s="150" t="s">
        <v>78</v>
      </c>
      <c r="AV253" s="13" t="s">
        <v>142</v>
      </c>
      <c r="AW253" s="13" t="s">
        <v>31</v>
      </c>
      <c r="AX253" s="13" t="s">
        <v>69</v>
      </c>
      <c r="AY253" s="150" t="s">
        <v>128</v>
      </c>
    </row>
    <row r="254" spans="2:51" s="14" customFormat="1" ht="12">
      <c r="B254" s="156"/>
      <c r="D254" s="142" t="s">
        <v>139</v>
      </c>
      <c r="E254" s="157" t="s">
        <v>3</v>
      </c>
      <c r="F254" s="158" t="s">
        <v>143</v>
      </c>
      <c r="H254" s="159">
        <v>0.5</v>
      </c>
      <c r="I254" s="160"/>
      <c r="L254" s="156"/>
      <c r="M254" s="161"/>
      <c r="T254" s="162"/>
      <c r="AT254" s="157" t="s">
        <v>139</v>
      </c>
      <c r="AU254" s="157" t="s">
        <v>78</v>
      </c>
      <c r="AV254" s="14" t="s">
        <v>135</v>
      </c>
      <c r="AW254" s="14" t="s">
        <v>31</v>
      </c>
      <c r="AX254" s="14" t="s">
        <v>74</v>
      </c>
      <c r="AY254" s="157" t="s">
        <v>128</v>
      </c>
    </row>
    <row r="255" spans="2:63" s="11" customFormat="1" ht="22.9" customHeight="1">
      <c r="B255" s="111"/>
      <c r="D255" s="112" t="s">
        <v>68</v>
      </c>
      <c r="E255" s="121" t="s">
        <v>135</v>
      </c>
      <c r="F255" s="121" t="s">
        <v>329</v>
      </c>
      <c r="I255" s="114"/>
      <c r="J255" s="122">
        <f>BK255</f>
        <v>0</v>
      </c>
      <c r="L255" s="111"/>
      <c r="M255" s="116"/>
      <c r="P255" s="117">
        <f>SUM(P256:P264)</f>
        <v>0</v>
      </c>
      <c r="R255" s="117">
        <f>SUM(R256:R264)</f>
        <v>0</v>
      </c>
      <c r="T255" s="118">
        <f>SUM(T256:T264)</f>
        <v>0</v>
      </c>
      <c r="AR255" s="112" t="s">
        <v>74</v>
      </c>
      <c r="AT255" s="119" t="s">
        <v>68</v>
      </c>
      <c r="AU255" s="119" t="s">
        <v>74</v>
      </c>
      <c r="AY255" s="112" t="s">
        <v>128</v>
      </c>
      <c r="BK255" s="120">
        <f>SUM(BK256:BK264)</f>
        <v>0</v>
      </c>
    </row>
    <row r="256" spans="2:65" s="1" customFormat="1" ht="16.5" customHeight="1">
      <c r="B256" s="123"/>
      <c r="C256" s="124" t="s">
        <v>330</v>
      </c>
      <c r="D256" s="124" t="s">
        <v>130</v>
      </c>
      <c r="E256" s="125" t="s">
        <v>331</v>
      </c>
      <c r="F256" s="126" t="s">
        <v>332</v>
      </c>
      <c r="G256" s="127" t="s">
        <v>184</v>
      </c>
      <c r="H256" s="128">
        <v>14.5</v>
      </c>
      <c r="I256" s="129"/>
      <c r="J256" s="130">
        <f>ROUND(I256*H256,2)</f>
        <v>0</v>
      </c>
      <c r="K256" s="126" t="s">
        <v>134</v>
      </c>
      <c r="L256" s="32"/>
      <c r="M256" s="131" t="s">
        <v>3</v>
      </c>
      <c r="N256" s="132" t="s">
        <v>40</v>
      </c>
      <c r="P256" s="133">
        <f>O256*H256</f>
        <v>0</v>
      </c>
      <c r="Q256" s="133">
        <v>0</v>
      </c>
      <c r="R256" s="133">
        <f>Q256*H256</f>
        <v>0</v>
      </c>
      <c r="S256" s="133">
        <v>0</v>
      </c>
      <c r="T256" s="134">
        <f>S256*H256</f>
        <v>0</v>
      </c>
      <c r="AR256" s="135" t="s">
        <v>135</v>
      </c>
      <c r="AT256" s="135" t="s">
        <v>130</v>
      </c>
      <c r="AU256" s="135" t="s">
        <v>78</v>
      </c>
      <c r="AY256" s="17" t="s">
        <v>128</v>
      </c>
      <c r="BE256" s="136">
        <f>IF(N256="základní",J256,0)</f>
        <v>0</v>
      </c>
      <c r="BF256" s="136">
        <f>IF(N256="snížená",J256,0)</f>
        <v>0</v>
      </c>
      <c r="BG256" s="136">
        <f>IF(N256="zákl. přenesená",J256,0)</f>
        <v>0</v>
      </c>
      <c r="BH256" s="136">
        <f>IF(N256="sníž. přenesená",J256,0)</f>
        <v>0</v>
      </c>
      <c r="BI256" s="136">
        <f>IF(N256="nulová",J256,0)</f>
        <v>0</v>
      </c>
      <c r="BJ256" s="17" t="s">
        <v>74</v>
      </c>
      <c r="BK256" s="136">
        <f>ROUND(I256*H256,2)</f>
        <v>0</v>
      </c>
      <c r="BL256" s="17" t="s">
        <v>135</v>
      </c>
      <c r="BM256" s="135" t="s">
        <v>333</v>
      </c>
    </row>
    <row r="257" spans="2:47" s="1" customFormat="1" ht="12">
      <c r="B257" s="32"/>
      <c r="D257" s="137" t="s">
        <v>137</v>
      </c>
      <c r="F257" s="138" t="s">
        <v>334</v>
      </c>
      <c r="I257" s="139"/>
      <c r="L257" s="32"/>
      <c r="M257" s="140"/>
      <c r="T257" s="52"/>
      <c r="AT257" s="17" t="s">
        <v>137</v>
      </c>
      <c r="AU257" s="17" t="s">
        <v>78</v>
      </c>
    </row>
    <row r="258" spans="2:51" s="12" customFormat="1" ht="12">
      <c r="B258" s="141"/>
      <c r="D258" s="142" t="s">
        <v>139</v>
      </c>
      <c r="E258" s="143" t="s">
        <v>3</v>
      </c>
      <c r="F258" s="144" t="s">
        <v>335</v>
      </c>
      <c r="H258" s="145">
        <v>0.8</v>
      </c>
      <c r="I258" s="146"/>
      <c r="L258" s="141"/>
      <c r="M258" s="147"/>
      <c r="T258" s="148"/>
      <c r="AT258" s="143" t="s">
        <v>139</v>
      </c>
      <c r="AU258" s="143" t="s">
        <v>78</v>
      </c>
      <c r="AV258" s="12" t="s">
        <v>78</v>
      </c>
      <c r="AW258" s="12" t="s">
        <v>31</v>
      </c>
      <c r="AX258" s="12" t="s">
        <v>69</v>
      </c>
      <c r="AY258" s="143" t="s">
        <v>128</v>
      </c>
    </row>
    <row r="259" spans="2:51" s="12" customFormat="1" ht="12">
      <c r="B259" s="141"/>
      <c r="D259" s="142" t="s">
        <v>139</v>
      </c>
      <c r="E259" s="143" t="s">
        <v>3</v>
      </c>
      <c r="F259" s="144" t="s">
        <v>336</v>
      </c>
      <c r="H259" s="145">
        <v>0.8</v>
      </c>
      <c r="I259" s="146"/>
      <c r="L259" s="141"/>
      <c r="M259" s="147"/>
      <c r="T259" s="148"/>
      <c r="AT259" s="143" t="s">
        <v>139</v>
      </c>
      <c r="AU259" s="143" t="s">
        <v>78</v>
      </c>
      <c r="AV259" s="12" t="s">
        <v>78</v>
      </c>
      <c r="AW259" s="12" t="s">
        <v>31</v>
      </c>
      <c r="AX259" s="12" t="s">
        <v>69</v>
      </c>
      <c r="AY259" s="143" t="s">
        <v>128</v>
      </c>
    </row>
    <row r="260" spans="2:51" s="12" customFormat="1" ht="12">
      <c r="B260" s="141"/>
      <c r="D260" s="142" t="s">
        <v>139</v>
      </c>
      <c r="E260" s="143" t="s">
        <v>3</v>
      </c>
      <c r="F260" s="144" t="s">
        <v>337</v>
      </c>
      <c r="H260" s="145">
        <v>3.24</v>
      </c>
      <c r="I260" s="146"/>
      <c r="L260" s="141"/>
      <c r="M260" s="147"/>
      <c r="T260" s="148"/>
      <c r="AT260" s="143" t="s">
        <v>139</v>
      </c>
      <c r="AU260" s="143" t="s">
        <v>78</v>
      </c>
      <c r="AV260" s="12" t="s">
        <v>78</v>
      </c>
      <c r="AW260" s="12" t="s">
        <v>31</v>
      </c>
      <c r="AX260" s="12" t="s">
        <v>69</v>
      </c>
      <c r="AY260" s="143" t="s">
        <v>128</v>
      </c>
    </row>
    <row r="261" spans="2:51" s="12" customFormat="1" ht="12">
      <c r="B261" s="141"/>
      <c r="D261" s="142" t="s">
        <v>139</v>
      </c>
      <c r="E261" s="143" t="s">
        <v>3</v>
      </c>
      <c r="F261" s="144" t="s">
        <v>338</v>
      </c>
      <c r="H261" s="145">
        <v>5.66</v>
      </c>
      <c r="I261" s="146"/>
      <c r="L261" s="141"/>
      <c r="M261" s="147"/>
      <c r="T261" s="148"/>
      <c r="AT261" s="143" t="s">
        <v>139</v>
      </c>
      <c r="AU261" s="143" t="s">
        <v>78</v>
      </c>
      <c r="AV261" s="12" t="s">
        <v>78</v>
      </c>
      <c r="AW261" s="12" t="s">
        <v>31</v>
      </c>
      <c r="AX261" s="12" t="s">
        <v>69</v>
      </c>
      <c r="AY261" s="143" t="s">
        <v>128</v>
      </c>
    </row>
    <row r="262" spans="2:51" s="12" customFormat="1" ht="12">
      <c r="B262" s="141"/>
      <c r="D262" s="142" t="s">
        <v>139</v>
      </c>
      <c r="E262" s="143" t="s">
        <v>3</v>
      </c>
      <c r="F262" s="144" t="s">
        <v>339</v>
      </c>
      <c r="H262" s="145">
        <v>4</v>
      </c>
      <c r="I262" s="146"/>
      <c r="L262" s="141"/>
      <c r="M262" s="147"/>
      <c r="T262" s="148"/>
      <c r="AT262" s="143" t="s">
        <v>139</v>
      </c>
      <c r="AU262" s="143" t="s">
        <v>78</v>
      </c>
      <c r="AV262" s="12" t="s">
        <v>78</v>
      </c>
      <c r="AW262" s="12" t="s">
        <v>31</v>
      </c>
      <c r="AX262" s="12" t="s">
        <v>69</v>
      </c>
      <c r="AY262" s="143" t="s">
        <v>128</v>
      </c>
    </row>
    <row r="263" spans="2:51" s="13" customFormat="1" ht="12">
      <c r="B263" s="149"/>
      <c r="D263" s="142" t="s">
        <v>139</v>
      </c>
      <c r="E263" s="150" t="s">
        <v>3</v>
      </c>
      <c r="F263" s="151" t="s">
        <v>141</v>
      </c>
      <c r="H263" s="152">
        <v>14.5</v>
      </c>
      <c r="I263" s="153"/>
      <c r="L263" s="149"/>
      <c r="M263" s="154"/>
      <c r="T263" s="155"/>
      <c r="AT263" s="150" t="s">
        <v>139</v>
      </c>
      <c r="AU263" s="150" t="s">
        <v>78</v>
      </c>
      <c r="AV263" s="13" t="s">
        <v>142</v>
      </c>
      <c r="AW263" s="13" t="s">
        <v>31</v>
      </c>
      <c r="AX263" s="13" t="s">
        <v>69</v>
      </c>
      <c r="AY263" s="150" t="s">
        <v>128</v>
      </c>
    </row>
    <row r="264" spans="2:51" s="14" customFormat="1" ht="12">
      <c r="B264" s="156"/>
      <c r="D264" s="142" t="s">
        <v>139</v>
      </c>
      <c r="E264" s="157" t="s">
        <v>3</v>
      </c>
      <c r="F264" s="158" t="s">
        <v>143</v>
      </c>
      <c r="H264" s="159">
        <v>14.5</v>
      </c>
      <c r="I264" s="160"/>
      <c r="L264" s="156"/>
      <c r="M264" s="161"/>
      <c r="T264" s="162"/>
      <c r="AT264" s="157" t="s">
        <v>139</v>
      </c>
      <c r="AU264" s="157" t="s">
        <v>78</v>
      </c>
      <c r="AV264" s="14" t="s">
        <v>135</v>
      </c>
      <c r="AW264" s="14" t="s">
        <v>31</v>
      </c>
      <c r="AX264" s="14" t="s">
        <v>74</v>
      </c>
      <c r="AY264" s="157" t="s">
        <v>128</v>
      </c>
    </row>
    <row r="265" spans="2:63" s="11" customFormat="1" ht="22.9" customHeight="1">
      <c r="B265" s="111"/>
      <c r="D265" s="112" t="s">
        <v>68</v>
      </c>
      <c r="E265" s="121" t="s">
        <v>157</v>
      </c>
      <c r="F265" s="121" t="s">
        <v>340</v>
      </c>
      <c r="I265" s="114"/>
      <c r="J265" s="122">
        <f>BK265</f>
        <v>0</v>
      </c>
      <c r="L265" s="111"/>
      <c r="M265" s="116"/>
      <c r="P265" s="117">
        <f>SUM(P266:P310)</f>
        <v>0</v>
      </c>
      <c r="R265" s="117">
        <f>SUM(R266:R310)</f>
        <v>12.952264</v>
      </c>
      <c r="T265" s="118">
        <f>SUM(T266:T310)</f>
        <v>0</v>
      </c>
      <c r="AR265" s="112" t="s">
        <v>74</v>
      </c>
      <c r="AT265" s="119" t="s">
        <v>68</v>
      </c>
      <c r="AU265" s="119" t="s">
        <v>74</v>
      </c>
      <c r="AY265" s="112" t="s">
        <v>128</v>
      </c>
      <c r="BK265" s="120">
        <f>SUM(BK266:BK310)</f>
        <v>0</v>
      </c>
    </row>
    <row r="266" spans="2:65" s="1" customFormat="1" ht="16.5" customHeight="1">
      <c r="B266" s="123"/>
      <c r="C266" s="124" t="s">
        <v>341</v>
      </c>
      <c r="D266" s="124" t="s">
        <v>130</v>
      </c>
      <c r="E266" s="125" t="s">
        <v>342</v>
      </c>
      <c r="F266" s="126" t="s">
        <v>343</v>
      </c>
      <c r="G266" s="127" t="s">
        <v>133</v>
      </c>
      <c r="H266" s="128">
        <v>100</v>
      </c>
      <c r="I266" s="129"/>
      <c r="J266" s="130">
        <f>ROUND(I266*H266,2)</f>
        <v>0</v>
      </c>
      <c r="K266" s="126" t="s">
        <v>134</v>
      </c>
      <c r="L266" s="32"/>
      <c r="M266" s="131" t="s">
        <v>3</v>
      </c>
      <c r="N266" s="132" t="s">
        <v>40</v>
      </c>
      <c r="P266" s="133">
        <f>O266*H266</f>
        <v>0</v>
      </c>
      <c r="Q266" s="133">
        <v>0</v>
      </c>
      <c r="R266" s="133">
        <f>Q266*H266</f>
        <v>0</v>
      </c>
      <c r="S266" s="133">
        <v>0</v>
      </c>
      <c r="T266" s="134">
        <f>S266*H266</f>
        <v>0</v>
      </c>
      <c r="AR266" s="135" t="s">
        <v>135</v>
      </c>
      <c r="AT266" s="135" t="s">
        <v>130</v>
      </c>
      <c r="AU266" s="135" t="s">
        <v>78</v>
      </c>
      <c r="AY266" s="17" t="s">
        <v>128</v>
      </c>
      <c r="BE266" s="136">
        <f>IF(N266="základní",J266,0)</f>
        <v>0</v>
      </c>
      <c r="BF266" s="136">
        <f>IF(N266="snížená",J266,0)</f>
        <v>0</v>
      </c>
      <c r="BG266" s="136">
        <f>IF(N266="zákl. přenesená",J266,0)</f>
        <v>0</v>
      </c>
      <c r="BH266" s="136">
        <f>IF(N266="sníž. přenesená",J266,0)</f>
        <v>0</v>
      </c>
      <c r="BI266" s="136">
        <f>IF(N266="nulová",J266,0)</f>
        <v>0</v>
      </c>
      <c r="BJ266" s="17" t="s">
        <v>74</v>
      </c>
      <c r="BK266" s="136">
        <f>ROUND(I266*H266,2)</f>
        <v>0</v>
      </c>
      <c r="BL266" s="17" t="s">
        <v>135</v>
      </c>
      <c r="BM266" s="135" t="s">
        <v>344</v>
      </c>
    </row>
    <row r="267" spans="2:47" s="1" customFormat="1" ht="12">
      <c r="B267" s="32"/>
      <c r="D267" s="137" t="s">
        <v>137</v>
      </c>
      <c r="F267" s="138" t="s">
        <v>345</v>
      </c>
      <c r="I267" s="139"/>
      <c r="L267" s="32"/>
      <c r="M267" s="140"/>
      <c r="T267" s="52"/>
      <c r="AT267" s="17" t="s">
        <v>137</v>
      </c>
      <c r="AU267" s="17" t="s">
        <v>78</v>
      </c>
    </row>
    <row r="268" spans="2:51" s="12" customFormat="1" ht="12">
      <c r="B268" s="141"/>
      <c r="D268" s="142" t="s">
        <v>139</v>
      </c>
      <c r="E268" s="143" t="s">
        <v>3</v>
      </c>
      <c r="F268" s="144" t="s">
        <v>346</v>
      </c>
      <c r="H268" s="145">
        <v>100</v>
      </c>
      <c r="I268" s="146"/>
      <c r="L268" s="141"/>
      <c r="M268" s="147"/>
      <c r="T268" s="148"/>
      <c r="AT268" s="143" t="s">
        <v>139</v>
      </c>
      <c r="AU268" s="143" t="s">
        <v>78</v>
      </c>
      <c r="AV268" s="12" t="s">
        <v>78</v>
      </c>
      <c r="AW268" s="12" t="s">
        <v>31</v>
      </c>
      <c r="AX268" s="12" t="s">
        <v>69</v>
      </c>
      <c r="AY268" s="143" t="s">
        <v>128</v>
      </c>
    </row>
    <row r="269" spans="2:51" s="13" customFormat="1" ht="12">
      <c r="B269" s="149"/>
      <c r="D269" s="142" t="s">
        <v>139</v>
      </c>
      <c r="E269" s="150" t="s">
        <v>3</v>
      </c>
      <c r="F269" s="151" t="s">
        <v>141</v>
      </c>
      <c r="H269" s="152">
        <v>100</v>
      </c>
      <c r="I269" s="153"/>
      <c r="L269" s="149"/>
      <c r="M269" s="154"/>
      <c r="T269" s="155"/>
      <c r="AT269" s="150" t="s">
        <v>139</v>
      </c>
      <c r="AU269" s="150" t="s">
        <v>78</v>
      </c>
      <c r="AV269" s="13" t="s">
        <v>142</v>
      </c>
      <c r="AW269" s="13" t="s">
        <v>31</v>
      </c>
      <c r="AX269" s="13" t="s">
        <v>69</v>
      </c>
      <c r="AY269" s="150" t="s">
        <v>128</v>
      </c>
    </row>
    <row r="270" spans="2:51" s="14" customFormat="1" ht="12">
      <c r="B270" s="156"/>
      <c r="D270" s="142" t="s">
        <v>139</v>
      </c>
      <c r="E270" s="157" t="s">
        <v>3</v>
      </c>
      <c r="F270" s="158" t="s">
        <v>143</v>
      </c>
      <c r="H270" s="159">
        <v>100</v>
      </c>
      <c r="I270" s="160"/>
      <c r="L270" s="156"/>
      <c r="M270" s="161"/>
      <c r="T270" s="162"/>
      <c r="AT270" s="157" t="s">
        <v>139</v>
      </c>
      <c r="AU270" s="157" t="s">
        <v>78</v>
      </c>
      <c r="AV270" s="14" t="s">
        <v>135</v>
      </c>
      <c r="AW270" s="14" t="s">
        <v>31</v>
      </c>
      <c r="AX270" s="14" t="s">
        <v>74</v>
      </c>
      <c r="AY270" s="157" t="s">
        <v>128</v>
      </c>
    </row>
    <row r="271" spans="2:65" s="1" customFormat="1" ht="16.5" customHeight="1">
      <c r="B271" s="123"/>
      <c r="C271" s="124" t="s">
        <v>347</v>
      </c>
      <c r="D271" s="124" t="s">
        <v>130</v>
      </c>
      <c r="E271" s="125" t="s">
        <v>348</v>
      </c>
      <c r="F271" s="126" t="s">
        <v>349</v>
      </c>
      <c r="G271" s="127" t="s">
        <v>133</v>
      </c>
      <c r="H271" s="128">
        <v>100</v>
      </c>
      <c r="I271" s="129"/>
      <c r="J271" s="130">
        <f>ROUND(I271*H271,2)</f>
        <v>0</v>
      </c>
      <c r="K271" s="126" t="s">
        <v>134</v>
      </c>
      <c r="L271" s="32"/>
      <c r="M271" s="131" t="s">
        <v>3</v>
      </c>
      <c r="N271" s="132" t="s">
        <v>40</v>
      </c>
      <c r="P271" s="133">
        <f>O271*H271</f>
        <v>0</v>
      </c>
      <c r="Q271" s="133">
        <v>0</v>
      </c>
      <c r="R271" s="133">
        <f>Q271*H271</f>
        <v>0</v>
      </c>
      <c r="S271" s="133">
        <v>0</v>
      </c>
      <c r="T271" s="134">
        <f>S271*H271</f>
        <v>0</v>
      </c>
      <c r="AR271" s="135" t="s">
        <v>135</v>
      </c>
      <c r="AT271" s="135" t="s">
        <v>130</v>
      </c>
      <c r="AU271" s="135" t="s">
        <v>78</v>
      </c>
      <c r="AY271" s="17" t="s">
        <v>128</v>
      </c>
      <c r="BE271" s="136">
        <f>IF(N271="základní",J271,0)</f>
        <v>0</v>
      </c>
      <c r="BF271" s="136">
        <f>IF(N271="snížená",J271,0)</f>
        <v>0</v>
      </c>
      <c r="BG271" s="136">
        <f>IF(N271="zákl. přenesená",J271,0)</f>
        <v>0</v>
      </c>
      <c r="BH271" s="136">
        <f>IF(N271="sníž. přenesená",J271,0)</f>
        <v>0</v>
      </c>
      <c r="BI271" s="136">
        <f>IF(N271="nulová",J271,0)</f>
        <v>0</v>
      </c>
      <c r="BJ271" s="17" t="s">
        <v>74</v>
      </c>
      <c r="BK271" s="136">
        <f>ROUND(I271*H271,2)</f>
        <v>0</v>
      </c>
      <c r="BL271" s="17" t="s">
        <v>135</v>
      </c>
      <c r="BM271" s="135" t="s">
        <v>350</v>
      </c>
    </row>
    <row r="272" spans="2:47" s="1" customFormat="1" ht="12">
      <c r="B272" s="32"/>
      <c r="D272" s="137" t="s">
        <v>137</v>
      </c>
      <c r="F272" s="138" t="s">
        <v>351</v>
      </c>
      <c r="I272" s="139"/>
      <c r="L272" s="32"/>
      <c r="M272" s="140"/>
      <c r="T272" s="52"/>
      <c r="AT272" s="17" t="s">
        <v>137</v>
      </c>
      <c r="AU272" s="17" t="s">
        <v>78</v>
      </c>
    </row>
    <row r="273" spans="2:51" s="12" customFormat="1" ht="12">
      <c r="B273" s="141"/>
      <c r="D273" s="142" t="s">
        <v>139</v>
      </c>
      <c r="E273" s="143" t="s">
        <v>3</v>
      </c>
      <c r="F273" s="144" t="s">
        <v>346</v>
      </c>
      <c r="H273" s="145">
        <v>100</v>
      </c>
      <c r="I273" s="146"/>
      <c r="L273" s="141"/>
      <c r="M273" s="147"/>
      <c r="T273" s="148"/>
      <c r="AT273" s="143" t="s">
        <v>139</v>
      </c>
      <c r="AU273" s="143" t="s">
        <v>78</v>
      </c>
      <c r="AV273" s="12" t="s">
        <v>78</v>
      </c>
      <c r="AW273" s="12" t="s">
        <v>31</v>
      </c>
      <c r="AX273" s="12" t="s">
        <v>69</v>
      </c>
      <c r="AY273" s="143" t="s">
        <v>128</v>
      </c>
    </row>
    <row r="274" spans="2:51" s="13" customFormat="1" ht="12">
      <c r="B274" s="149"/>
      <c r="D274" s="142" t="s">
        <v>139</v>
      </c>
      <c r="E274" s="150" t="s">
        <v>3</v>
      </c>
      <c r="F274" s="151" t="s">
        <v>141</v>
      </c>
      <c r="H274" s="152">
        <v>100</v>
      </c>
      <c r="I274" s="153"/>
      <c r="L274" s="149"/>
      <c r="M274" s="154"/>
      <c r="T274" s="155"/>
      <c r="AT274" s="150" t="s">
        <v>139</v>
      </c>
      <c r="AU274" s="150" t="s">
        <v>78</v>
      </c>
      <c r="AV274" s="13" t="s">
        <v>142</v>
      </c>
      <c r="AW274" s="13" t="s">
        <v>31</v>
      </c>
      <c r="AX274" s="13" t="s">
        <v>69</v>
      </c>
      <c r="AY274" s="150" t="s">
        <v>128</v>
      </c>
    </row>
    <row r="275" spans="2:51" s="14" customFormat="1" ht="12">
      <c r="B275" s="156"/>
      <c r="D275" s="142" t="s">
        <v>139</v>
      </c>
      <c r="E275" s="157" t="s">
        <v>3</v>
      </c>
      <c r="F275" s="158" t="s">
        <v>143</v>
      </c>
      <c r="H275" s="159">
        <v>100</v>
      </c>
      <c r="I275" s="160"/>
      <c r="L275" s="156"/>
      <c r="M275" s="161"/>
      <c r="T275" s="162"/>
      <c r="AT275" s="157" t="s">
        <v>139</v>
      </c>
      <c r="AU275" s="157" t="s">
        <v>78</v>
      </c>
      <c r="AV275" s="14" t="s">
        <v>135</v>
      </c>
      <c r="AW275" s="14" t="s">
        <v>31</v>
      </c>
      <c r="AX275" s="14" t="s">
        <v>74</v>
      </c>
      <c r="AY275" s="157" t="s">
        <v>128</v>
      </c>
    </row>
    <row r="276" spans="2:65" s="1" customFormat="1" ht="16.5" customHeight="1">
      <c r="B276" s="123"/>
      <c r="C276" s="124" t="s">
        <v>352</v>
      </c>
      <c r="D276" s="124" t="s">
        <v>130</v>
      </c>
      <c r="E276" s="125" t="s">
        <v>353</v>
      </c>
      <c r="F276" s="126" t="s">
        <v>354</v>
      </c>
      <c r="G276" s="127" t="s">
        <v>133</v>
      </c>
      <c r="H276" s="128">
        <v>35.64</v>
      </c>
      <c r="I276" s="129"/>
      <c r="J276" s="130">
        <f>ROUND(I276*H276,2)</f>
        <v>0</v>
      </c>
      <c r="K276" s="126" t="s">
        <v>134</v>
      </c>
      <c r="L276" s="32"/>
      <c r="M276" s="131" t="s">
        <v>3</v>
      </c>
      <c r="N276" s="132" t="s">
        <v>40</v>
      </c>
      <c r="P276" s="133">
        <f>O276*H276</f>
        <v>0</v>
      </c>
      <c r="Q276" s="133">
        <v>0</v>
      </c>
      <c r="R276" s="133">
        <f>Q276*H276</f>
        <v>0</v>
      </c>
      <c r="S276" s="133">
        <v>0</v>
      </c>
      <c r="T276" s="134">
        <f>S276*H276</f>
        <v>0</v>
      </c>
      <c r="AR276" s="135" t="s">
        <v>135</v>
      </c>
      <c r="AT276" s="135" t="s">
        <v>130</v>
      </c>
      <c r="AU276" s="135" t="s">
        <v>78</v>
      </c>
      <c r="AY276" s="17" t="s">
        <v>128</v>
      </c>
      <c r="BE276" s="136">
        <f>IF(N276="základní",J276,0)</f>
        <v>0</v>
      </c>
      <c r="BF276" s="136">
        <f>IF(N276="snížená",J276,0)</f>
        <v>0</v>
      </c>
      <c r="BG276" s="136">
        <f>IF(N276="zákl. přenesená",J276,0)</f>
        <v>0</v>
      </c>
      <c r="BH276" s="136">
        <f>IF(N276="sníž. přenesená",J276,0)</f>
        <v>0</v>
      </c>
      <c r="BI276" s="136">
        <f>IF(N276="nulová",J276,0)</f>
        <v>0</v>
      </c>
      <c r="BJ276" s="17" t="s">
        <v>74</v>
      </c>
      <c r="BK276" s="136">
        <f>ROUND(I276*H276,2)</f>
        <v>0</v>
      </c>
      <c r="BL276" s="17" t="s">
        <v>135</v>
      </c>
      <c r="BM276" s="135" t="s">
        <v>355</v>
      </c>
    </row>
    <row r="277" spans="2:47" s="1" customFormat="1" ht="12">
      <c r="B277" s="32"/>
      <c r="D277" s="137" t="s">
        <v>137</v>
      </c>
      <c r="F277" s="138" t="s">
        <v>356</v>
      </c>
      <c r="I277" s="139"/>
      <c r="L277" s="32"/>
      <c r="M277" s="140"/>
      <c r="T277" s="52"/>
      <c r="AT277" s="17" t="s">
        <v>137</v>
      </c>
      <c r="AU277" s="17" t="s">
        <v>78</v>
      </c>
    </row>
    <row r="278" spans="2:51" s="12" customFormat="1" ht="12">
      <c r="B278" s="141"/>
      <c r="D278" s="142" t="s">
        <v>139</v>
      </c>
      <c r="E278" s="143" t="s">
        <v>3</v>
      </c>
      <c r="F278" s="144" t="s">
        <v>357</v>
      </c>
      <c r="H278" s="145">
        <v>35.64</v>
      </c>
      <c r="I278" s="146"/>
      <c r="L278" s="141"/>
      <c r="M278" s="147"/>
      <c r="T278" s="148"/>
      <c r="AT278" s="143" t="s">
        <v>139</v>
      </c>
      <c r="AU278" s="143" t="s">
        <v>78</v>
      </c>
      <c r="AV278" s="12" t="s">
        <v>78</v>
      </c>
      <c r="AW278" s="12" t="s">
        <v>31</v>
      </c>
      <c r="AX278" s="12" t="s">
        <v>69</v>
      </c>
      <c r="AY278" s="143" t="s">
        <v>128</v>
      </c>
    </row>
    <row r="279" spans="2:51" s="13" customFormat="1" ht="12">
      <c r="B279" s="149"/>
      <c r="D279" s="142" t="s">
        <v>139</v>
      </c>
      <c r="E279" s="150" t="s">
        <v>3</v>
      </c>
      <c r="F279" s="151" t="s">
        <v>141</v>
      </c>
      <c r="H279" s="152">
        <v>35.64</v>
      </c>
      <c r="I279" s="153"/>
      <c r="L279" s="149"/>
      <c r="M279" s="154"/>
      <c r="T279" s="155"/>
      <c r="AT279" s="150" t="s">
        <v>139</v>
      </c>
      <c r="AU279" s="150" t="s">
        <v>78</v>
      </c>
      <c r="AV279" s="13" t="s">
        <v>142</v>
      </c>
      <c r="AW279" s="13" t="s">
        <v>31</v>
      </c>
      <c r="AX279" s="13" t="s">
        <v>69</v>
      </c>
      <c r="AY279" s="150" t="s">
        <v>128</v>
      </c>
    </row>
    <row r="280" spans="2:51" s="14" customFormat="1" ht="12">
      <c r="B280" s="156"/>
      <c r="D280" s="142" t="s">
        <v>139</v>
      </c>
      <c r="E280" s="157" t="s">
        <v>3</v>
      </c>
      <c r="F280" s="158" t="s">
        <v>143</v>
      </c>
      <c r="H280" s="159">
        <v>35.64</v>
      </c>
      <c r="I280" s="160"/>
      <c r="L280" s="156"/>
      <c r="M280" s="161"/>
      <c r="T280" s="162"/>
      <c r="AT280" s="157" t="s">
        <v>139</v>
      </c>
      <c r="AU280" s="157" t="s">
        <v>78</v>
      </c>
      <c r="AV280" s="14" t="s">
        <v>135</v>
      </c>
      <c r="AW280" s="14" t="s">
        <v>31</v>
      </c>
      <c r="AX280" s="14" t="s">
        <v>74</v>
      </c>
      <c r="AY280" s="157" t="s">
        <v>128</v>
      </c>
    </row>
    <row r="281" spans="2:65" s="1" customFormat="1" ht="16.5" customHeight="1">
      <c r="B281" s="123"/>
      <c r="C281" s="124" t="s">
        <v>358</v>
      </c>
      <c r="D281" s="124" t="s">
        <v>130</v>
      </c>
      <c r="E281" s="125" t="s">
        <v>359</v>
      </c>
      <c r="F281" s="126" t="s">
        <v>360</v>
      </c>
      <c r="G281" s="127" t="s">
        <v>133</v>
      </c>
      <c r="H281" s="128">
        <v>32.4</v>
      </c>
      <c r="I281" s="129"/>
      <c r="J281" s="130">
        <f>ROUND(I281*H281,2)</f>
        <v>0</v>
      </c>
      <c r="K281" s="126" t="s">
        <v>134</v>
      </c>
      <c r="L281" s="32"/>
      <c r="M281" s="131" t="s">
        <v>3</v>
      </c>
      <c r="N281" s="132" t="s">
        <v>40</v>
      </c>
      <c r="P281" s="133">
        <f>O281*H281</f>
        <v>0</v>
      </c>
      <c r="Q281" s="133">
        <v>0.08922</v>
      </c>
      <c r="R281" s="133">
        <f>Q281*H281</f>
        <v>2.8907279999999997</v>
      </c>
      <c r="S281" s="133">
        <v>0</v>
      </c>
      <c r="T281" s="134">
        <f>S281*H281</f>
        <v>0</v>
      </c>
      <c r="AR281" s="135" t="s">
        <v>135</v>
      </c>
      <c r="AT281" s="135" t="s">
        <v>130</v>
      </c>
      <c r="AU281" s="135" t="s">
        <v>78</v>
      </c>
      <c r="AY281" s="17" t="s">
        <v>128</v>
      </c>
      <c r="BE281" s="136">
        <f>IF(N281="základní",J281,0)</f>
        <v>0</v>
      </c>
      <c r="BF281" s="136">
        <f>IF(N281="snížená",J281,0)</f>
        <v>0</v>
      </c>
      <c r="BG281" s="136">
        <f>IF(N281="zákl. přenesená",J281,0)</f>
        <v>0</v>
      </c>
      <c r="BH281" s="136">
        <f>IF(N281="sníž. přenesená",J281,0)</f>
        <v>0</v>
      </c>
      <c r="BI281" s="136">
        <f>IF(N281="nulová",J281,0)</f>
        <v>0</v>
      </c>
      <c r="BJ281" s="17" t="s">
        <v>74</v>
      </c>
      <c r="BK281" s="136">
        <f>ROUND(I281*H281,2)</f>
        <v>0</v>
      </c>
      <c r="BL281" s="17" t="s">
        <v>135</v>
      </c>
      <c r="BM281" s="135" t="s">
        <v>361</v>
      </c>
    </row>
    <row r="282" spans="2:47" s="1" customFormat="1" ht="12">
      <c r="B282" s="32"/>
      <c r="D282" s="137" t="s">
        <v>137</v>
      </c>
      <c r="F282" s="138" t="s">
        <v>362</v>
      </c>
      <c r="I282" s="139"/>
      <c r="L282" s="32"/>
      <c r="M282" s="140"/>
      <c r="T282" s="52"/>
      <c r="AT282" s="17" t="s">
        <v>137</v>
      </c>
      <c r="AU282" s="17" t="s">
        <v>78</v>
      </c>
    </row>
    <row r="283" spans="2:51" s="12" customFormat="1" ht="12">
      <c r="B283" s="141"/>
      <c r="D283" s="142" t="s">
        <v>139</v>
      </c>
      <c r="E283" s="143" t="s">
        <v>3</v>
      </c>
      <c r="F283" s="144" t="s">
        <v>140</v>
      </c>
      <c r="H283" s="145">
        <v>32.4</v>
      </c>
      <c r="I283" s="146"/>
      <c r="L283" s="141"/>
      <c r="M283" s="147"/>
      <c r="T283" s="148"/>
      <c r="AT283" s="143" t="s">
        <v>139</v>
      </c>
      <c r="AU283" s="143" t="s">
        <v>78</v>
      </c>
      <c r="AV283" s="12" t="s">
        <v>78</v>
      </c>
      <c r="AW283" s="12" t="s">
        <v>31</v>
      </c>
      <c r="AX283" s="12" t="s">
        <v>69</v>
      </c>
      <c r="AY283" s="143" t="s">
        <v>128</v>
      </c>
    </row>
    <row r="284" spans="2:51" s="13" customFormat="1" ht="12">
      <c r="B284" s="149"/>
      <c r="D284" s="142" t="s">
        <v>139</v>
      </c>
      <c r="E284" s="150" t="s">
        <v>3</v>
      </c>
      <c r="F284" s="151" t="s">
        <v>141</v>
      </c>
      <c r="H284" s="152">
        <v>32.4</v>
      </c>
      <c r="I284" s="153"/>
      <c r="L284" s="149"/>
      <c r="M284" s="154"/>
      <c r="T284" s="155"/>
      <c r="AT284" s="150" t="s">
        <v>139</v>
      </c>
      <c r="AU284" s="150" t="s">
        <v>78</v>
      </c>
      <c r="AV284" s="13" t="s">
        <v>142</v>
      </c>
      <c r="AW284" s="13" t="s">
        <v>31</v>
      </c>
      <c r="AX284" s="13" t="s">
        <v>69</v>
      </c>
      <c r="AY284" s="150" t="s">
        <v>128</v>
      </c>
    </row>
    <row r="285" spans="2:51" s="14" customFormat="1" ht="12">
      <c r="B285" s="156"/>
      <c r="D285" s="142" t="s">
        <v>139</v>
      </c>
      <c r="E285" s="157" t="s">
        <v>3</v>
      </c>
      <c r="F285" s="158" t="s">
        <v>143</v>
      </c>
      <c r="H285" s="159">
        <v>32.4</v>
      </c>
      <c r="I285" s="160"/>
      <c r="L285" s="156"/>
      <c r="M285" s="161"/>
      <c r="T285" s="162"/>
      <c r="AT285" s="157" t="s">
        <v>139</v>
      </c>
      <c r="AU285" s="157" t="s">
        <v>78</v>
      </c>
      <c r="AV285" s="14" t="s">
        <v>135</v>
      </c>
      <c r="AW285" s="14" t="s">
        <v>31</v>
      </c>
      <c r="AX285" s="14" t="s">
        <v>74</v>
      </c>
      <c r="AY285" s="157" t="s">
        <v>128</v>
      </c>
    </row>
    <row r="286" spans="2:65" s="1" customFormat="1" ht="16.5" customHeight="1">
      <c r="B286" s="123"/>
      <c r="C286" s="163" t="s">
        <v>363</v>
      </c>
      <c r="D286" s="163" t="s">
        <v>292</v>
      </c>
      <c r="E286" s="164" t="s">
        <v>364</v>
      </c>
      <c r="F286" s="165" t="s">
        <v>365</v>
      </c>
      <c r="G286" s="166" t="s">
        <v>133</v>
      </c>
      <c r="H286" s="167">
        <v>6.674</v>
      </c>
      <c r="I286" s="168"/>
      <c r="J286" s="169">
        <f>ROUND(I286*H286,2)</f>
        <v>0</v>
      </c>
      <c r="K286" s="165" t="s">
        <v>134</v>
      </c>
      <c r="L286" s="170"/>
      <c r="M286" s="171" t="s">
        <v>3</v>
      </c>
      <c r="N286" s="172" t="s">
        <v>40</v>
      </c>
      <c r="P286" s="133">
        <f>O286*H286</f>
        <v>0</v>
      </c>
      <c r="Q286" s="133">
        <v>0.113</v>
      </c>
      <c r="R286" s="133">
        <f>Q286*H286</f>
        <v>0.7541620000000001</v>
      </c>
      <c r="S286" s="133">
        <v>0</v>
      </c>
      <c r="T286" s="134">
        <f>S286*H286</f>
        <v>0</v>
      </c>
      <c r="AR286" s="135" t="s">
        <v>175</v>
      </c>
      <c r="AT286" s="135" t="s">
        <v>292</v>
      </c>
      <c r="AU286" s="135" t="s">
        <v>78</v>
      </c>
      <c r="AY286" s="17" t="s">
        <v>128</v>
      </c>
      <c r="BE286" s="136">
        <f>IF(N286="základní",J286,0)</f>
        <v>0</v>
      </c>
      <c r="BF286" s="136">
        <f>IF(N286="snížená",J286,0)</f>
        <v>0</v>
      </c>
      <c r="BG286" s="136">
        <f>IF(N286="zákl. přenesená",J286,0)</f>
        <v>0</v>
      </c>
      <c r="BH286" s="136">
        <f>IF(N286="sníž. přenesená",J286,0)</f>
        <v>0</v>
      </c>
      <c r="BI286" s="136">
        <f>IF(N286="nulová",J286,0)</f>
        <v>0</v>
      </c>
      <c r="BJ286" s="17" t="s">
        <v>74</v>
      </c>
      <c r="BK286" s="136">
        <f>ROUND(I286*H286,2)</f>
        <v>0</v>
      </c>
      <c r="BL286" s="17" t="s">
        <v>135</v>
      </c>
      <c r="BM286" s="135" t="s">
        <v>366</v>
      </c>
    </row>
    <row r="287" spans="2:51" s="12" customFormat="1" ht="12">
      <c r="B287" s="141"/>
      <c r="D287" s="142" t="s">
        <v>139</v>
      </c>
      <c r="E287" s="143" t="s">
        <v>3</v>
      </c>
      <c r="F287" s="144" t="s">
        <v>367</v>
      </c>
      <c r="H287" s="145">
        <v>6.48</v>
      </c>
      <c r="I287" s="146"/>
      <c r="L287" s="141"/>
      <c r="M287" s="147"/>
      <c r="T287" s="148"/>
      <c r="AT287" s="143" t="s">
        <v>139</v>
      </c>
      <c r="AU287" s="143" t="s">
        <v>78</v>
      </c>
      <c r="AV287" s="12" t="s">
        <v>78</v>
      </c>
      <c r="AW287" s="12" t="s">
        <v>31</v>
      </c>
      <c r="AX287" s="12" t="s">
        <v>69</v>
      </c>
      <c r="AY287" s="143" t="s">
        <v>128</v>
      </c>
    </row>
    <row r="288" spans="2:51" s="13" customFormat="1" ht="12">
      <c r="B288" s="149"/>
      <c r="D288" s="142" t="s">
        <v>139</v>
      </c>
      <c r="E288" s="150" t="s">
        <v>3</v>
      </c>
      <c r="F288" s="151" t="s">
        <v>141</v>
      </c>
      <c r="H288" s="152">
        <v>6.48</v>
      </c>
      <c r="I288" s="153"/>
      <c r="L288" s="149"/>
      <c r="M288" s="154"/>
      <c r="T288" s="155"/>
      <c r="AT288" s="150" t="s">
        <v>139</v>
      </c>
      <c r="AU288" s="150" t="s">
        <v>78</v>
      </c>
      <c r="AV288" s="13" t="s">
        <v>142</v>
      </c>
      <c r="AW288" s="13" t="s">
        <v>31</v>
      </c>
      <c r="AX288" s="13" t="s">
        <v>69</v>
      </c>
      <c r="AY288" s="150" t="s">
        <v>128</v>
      </c>
    </row>
    <row r="289" spans="2:51" s="14" customFormat="1" ht="12">
      <c r="B289" s="156"/>
      <c r="D289" s="142" t="s">
        <v>139</v>
      </c>
      <c r="E289" s="157" t="s">
        <v>3</v>
      </c>
      <c r="F289" s="158" t="s">
        <v>143</v>
      </c>
      <c r="H289" s="159">
        <v>6.48</v>
      </c>
      <c r="I289" s="160"/>
      <c r="L289" s="156"/>
      <c r="M289" s="161"/>
      <c r="T289" s="162"/>
      <c r="AT289" s="157" t="s">
        <v>139</v>
      </c>
      <c r="AU289" s="157" t="s">
        <v>78</v>
      </c>
      <c r="AV289" s="14" t="s">
        <v>135</v>
      </c>
      <c r="AW289" s="14" t="s">
        <v>31</v>
      </c>
      <c r="AX289" s="14" t="s">
        <v>74</v>
      </c>
      <c r="AY289" s="157" t="s">
        <v>128</v>
      </c>
    </row>
    <row r="290" spans="2:51" s="12" customFormat="1" ht="12">
      <c r="B290" s="141"/>
      <c r="D290" s="142" t="s">
        <v>139</v>
      </c>
      <c r="F290" s="144" t="s">
        <v>368</v>
      </c>
      <c r="H290" s="145">
        <v>6.674</v>
      </c>
      <c r="I290" s="146"/>
      <c r="L290" s="141"/>
      <c r="M290" s="147"/>
      <c r="T290" s="148"/>
      <c r="AT290" s="143" t="s">
        <v>139</v>
      </c>
      <c r="AU290" s="143" t="s">
        <v>78</v>
      </c>
      <c r="AV290" s="12" t="s">
        <v>78</v>
      </c>
      <c r="AW290" s="12" t="s">
        <v>4</v>
      </c>
      <c r="AX290" s="12" t="s">
        <v>74</v>
      </c>
      <c r="AY290" s="143" t="s">
        <v>128</v>
      </c>
    </row>
    <row r="291" spans="2:65" s="1" customFormat="1" ht="16.5" customHeight="1">
      <c r="B291" s="123"/>
      <c r="C291" s="163" t="s">
        <v>369</v>
      </c>
      <c r="D291" s="163" t="s">
        <v>292</v>
      </c>
      <c r="E291" s="164" t="s">
        <v>370</v>
      </c>
      <c r="F291" s="165" t="s">
        <v>371</v>
      </c>
      <c r="G291" s="166" t="s">
        <v>133</v>
      </c>
      <c r="H291" s="167">
        <v>26.698</v>
      </c>
      <c r="I291" s="168"/>
      <c r="J291" s="169">
        <f>ROUND(I291*H291,2)</f>
        <v>0</v>
      </c>
      <c r="K291" s="165" t="s">
        <v>3</v>
      </c>
      <c r="L291" s="170"/>
      <c r="M291" s="171" t="s">
        <v>3</v>
      </c>
      <c r="N291" s="172" t="s">
        <v>40</v>
      </c>
      <c r="P291" s="133">
        <f>O291*H291</f>
        <v>0</v>
      </c>
      <c r="Q291" s="133">
        <v>0.113</v>
      </c>
      <c r="R291" s="133">
        <f>Q291*H291</f>
        <v>3.016874</v>
      </c>
      <c r="S291" s="133">
        <v>0</v>
      </c>
      <c r="T291" s="134">
        <f>S291*H291</f>
        <v>0</v>
      </c>
      <c r="AR291" s="135" t="s">
        <v>175</v>
      </c>
      <c r="AT291" s="135" t="s">
        <v>292</v>
      </c>
      <c r="AU291" s="135" t="s">
        <v>78</v>
      </c>
      <c r="AY291" s="17" t="s">
        <v>128</v>
      </c>
      <c r="BE291" s="136">
        <f>IF(N291="základní",J291,0)</f>
        <v>0</v>
      </c>
      <c r="BF291" s="136">
        <f>IF(N291="snížená",J291,0)</f>
        <v>0</v>
      </c>
      <c r="BG291" s="136">
        <f>IF(N291="zákl. přenesená",J291,0)</f>
        <v>0</v>
      </c>
      <c r="BH291" s="136">
        <f>IF(N291="sníž. přenesená",J291,0)</f>
        <v>0</v>
      </c>
      <c r="BI291" s="136">
        <f>IF(N291="nulová",J291,0)</f>
        <v>0</v>
      </c>
      <c r="BJ291" s="17" t="s">
        <v>74</v>
      </c>
      <c r="BK291" s="136">
        <f>ROUND(I291*H291,2)</f>
        <v>0</v>
      </c>
      <c r="BL291" s="17" t="s">
        <v>135</v>
      </c>
      <c r="BM291" s="135" t="s">
        <v>372</v>
      </c>
    </row>
    <row r="292" spans="2:51" s="12" customFormat="1" ht="12">
      <c r="B292" s="141"/>
      <c r="D292" s="142" t="s">
        <v>139</v>
      </c>
      <c r="E292" s="143" t="s">
        <v>3</v>
      </c>
      <c r="F292" s="144" t="s">
        <v>373</v>
      </c>
      <c r="H292" s="145">
        <v>25.92</v>
      </c>
      <c r="I292" s="146"/>
      <c r="L292" s="141"/>
      <c r="M292" s="147"/>
      <c r="T292" s="148"/>
      <c r="AT292" s="143" t="s">
        <v>139</v>
      </c>
      <c r="AU292" s="143" t="s">
        <v>78</v>
      </c>
      <c r="AV292" s="12" t="s">
        <v>78</v>
      </c>
      <c r="AW292" s="12" t="s">
        <v>31</v>
      </c>
      <c r="AX292" s="12" t="s">
        <v>69</v>
      </c>
      <c r="AY292" s="143" t="s">
        <v>128</v>
      </c>
    </row>
    <row r="293" spans="2:51" s="13" customFormat="1" ht="12">
      <c r="B293" s="149"/>
      <c r="D293" s="142" t="s">
        <v>139</v>
      </c>
      <c r="E293" s="150" t="s">
        <v>3</v>
      </c>
      <c r="F293" s="151" t="s">
        <v>141</v>
      </c>
      <c r="H293" s="152">
        <v>25.92</v>
      </c>
      <c r="I293" s="153"/>
      <c r="L293" s="149"/>
      <c r="M293" s="154"/>
      <c r="T293" s="155"/>
      <c r="AT293" s="150" t="s">
        <v>139</v>
      </c>
      <c r="AU293" s="150" t="s">
        <v>78</v>
      </c>
      <c r="AV293" s="13" t="s">
        <v>142</v>
      </c>
      <c r="AW293" s="13" t="s">
        <v>31</v>
      </c>
      <c r="AX293" s="13" t="s">
        <v>69</v>
      </c>
      <c r="AY293" s="150" t="s">
        <v>128</v>
      </c>
    </row>
    <row r="294" spans="2:51" s="14" customFormat="1" ht="12">
      <c r="B294" s="156"/>
      <c r="D294" s="142" t="s">
        <v>139</v>
      </c>
      <c r="E294" s="157" t="s">
        <v>3</v>
      </c>
      <c r="F294" s="158" t="s">
        <v>143</v>
      </c>
      <c r="H294" s="159">
        <v>25.92</v>
      </c>
      <c r="I294" s="160"/>
      <c r="L294" s="156"/>
      <c r="M294" s="161"/>
      <c r="T294" s="162"/>
      <c r="AT294" s="157" t="s">
        <v>139</v>
      </c>
      <c r="AU294" s="157" t="s">
        <v>78</v>
      </c>
      <c r="AV294" s="14" t="s">
        <v>135</v>
      </c>
      <c r="AW294" s="14" t="s">
        <v>31</v>
      </c>
      <c r="AX294" s="14" t="s">
        <v>74</v>
      </c>
      <c r="AY294" s="157" t="s">
        <v>128</v>
      </c>
    </row>
    <row r="295" spans="2:51" s="12" customFormat="1" ht="12">
      <c r="B295" s="141"/>
      <c r="D295" s="142" t="s">
        <v>139</v>
      </c>
      <c r="F295" s="144" t="s">
        <v>374</v>
      </c>
      <c r="H295" s="145">
        <v>26.698</v>
      </c>
      <c r="I295" s="146"/>
      <c r="L295" s="141"/>
      <c r="M295" s="147"/>
      <c r="T295" s="148"/>
      <c r="AT295" s="143" t="s">
        <v>139</v>
      </c>
      <c r="AU295" s="143" t="s">
        <v>78</v>
      </c>
      <c r="AV295" s="12" t="s">
        <v>78</v>
      </c>
      <c r="AW295" s="12" t="s">
        <v>4</v>
      </c>
      <c r="AX295" s="12" t="s">
        <v>74</v>
      </c>
      <c r="AY295" s="143" t="s">
        <v>128</v>
      </c>
    </row>
    <row r="296" spans="2:65" s="1" customFormat="1" ht="37.9" customHeight="1">
      <c r="B296" s="123"/>
      <c r="C296" s="124" t="s">
        <v>375</v>
      </c>
      <c r="D296" s="124" t="s">
        <v>130</v>
      </c>
      <c r="E296" s="125" t="s">
        <v>376</v>
      </c>
      <c r="F296" s="126" t="s">
        <v>377</v>
      </c>
      <c r="G296" s="127" t="s">
        <v>133</v>
      </c>
      <c r="H296" s="128">
        <v>50</v>
      </c>
      <c r="I296" s="129"/>
      <c r="J296" s="130">
        <f>ROUND(I296*H296,2)</f>
        <v>0</v>
      </c>
      <c r="K296" s="126" t="s">
        <v>134</v>
      </c>
      <c r="L296" s="32"/>
      <c r="M296" s="131" t="s">
        <v>3</v>
      </c>
      <c r="N296" s="132" t="s">
        <v>40</v>
      </c>
      <c r="P296" s="133">
        <f>O296*H296</f>
        <v>0</v>
      </c>
      <c r="Q296" s="133">
        <v>0.098</v>
      </c>
      <c r="R296" s="133">
        <f>Q296*H296</f>
        <v>4.9</v>
      </c>
      <c r="S296" s="133">
        <v>0</v>
      </c>
      <c r="T296" s="134">
        <f>S296*H296</f>
        <v>0</v>
      </c>
      <c r="AR296" s="135" t="s">
        <v>135</v>
      </c>
      <c r="AT296" s="135" t="s">
        <v>130</v>
      </c>
      <c r="AU296" s="135" t="s">
        <v>78</v>
      </c>
      <c r="AY296" s="17" t="s">
        <v>128</v>
      </c>
      <c r="BE296" s="136">
        <f>IF(N296="základní",J296,0)</f>
        <v>0</v>
      </c>
      <c r="BF296" s="136">
        <f>IF(N296="snížená",J296,0)</f>
        <v>0</v>
      </c>
      <c r="BG296" s="136">
        <f>IF(N296="zákl. přenesená",J296,0)</f>
        <v>0</v>
      </c>
      <c r="BH296" s="136">
        <f>IF(N296="sníž. přenesená",J296,0)</f>
        <v>0</v>
      </c>
      <c r="BI296" s="136">
        <f>IF(N296="nulová",J296,0)</f>
        <v>0</v>
      </c>
      <c r="BJ296" s="17" t="s">
        <v>74</v>
      </c>
      <c r="BK296" s="136">
        <f>ROUND(I296*H296,2)</f>
        <v>0</v>
      </c>
      <c r="BL296" s="17" t="s">
        <v>135</v>
      </c>
      <c r="BM296" s="135" t="s">
        <v>378</v>
      </c>
    </row>
    <row r="297" spans="2:47" s="1" customFormat="1" ht="12">
      <c r="B297" s="32"/>
      <c r="D297" s="137" t="s">
        <v>137</v>
      </c>
      <c r="F297" s="138" t="s">
        <v>379</v>
      </c>
      <c r="I297" s="139"/>
      <c r="L297" s="32"/>
      <c r="M297" s="140"/>
      <c r="T297" s="52"/>
      <c r="AT297" s="17" t="s">
        <v>137</v>
      </c>
      <c r="AU297" s="17" t="s">
        <v>78</v>
      </c>
    </row>
    <row r="298" spans="2:51" s="12" customFormat="1" ht="12">
      <c r="B298" s="141"/>
      <c r="D298" s="142" t="s">
        <v>139</v>
      </c>
      <c r="E298" s="143" t="s">
        <v>3</v>
      </c>
      <c r="F298" s="144" t="s">
        <v>148</v>
      </c>
      <c r="H298" s="145">
        <v>50</v>
      </c>
      <c r="I298" s="146"/>
      <c r="L298" s="141"/>
      <c r="M298" s="147"/>
      <c r="T298" s="148"/>
      <c r="AT298" s="143" t="s">
        <v>139</v>
      </c>
      <c r="AU298" s="143" t="s">
        <v>78</v>
      </c>
      <c r="AV298" s="12" t="s">
        <v>78</v>
      </c>
      <c r="AW298" s="12" t="s">
        <v>31</v>
      </c>
      <c r="AX298" s="12" t="s">
        <v>69</v>
      </c>
      <c r="AY298" s="143" t="s">
        <v>128</v>
      </c>
    </row>
    <row r="299" spans="2:51" s="13" customFormat="1" ht="12">
      <c r="B299" s="149"/>
      <c r="D299" s="142" t="s">
        <v>139</v>
      </c>
      <c r="E299" s="150" t="s">
        <v>3</v>
      </c>
      <c r="F299" s="151" t="s">
        <v>141</v>
      </c>
      <c r="H299" s="152">
        <v>50</v>
      </c>
      <c r="I299" s="153"/>
      <c r="L299" s="149"/>
      <c r="M299" s="154"/>
      <c r="T299" s="155"/>
      <c r="AT299" s="150" t="s">
        <v>139</v>
      </c>
      <c r="AU299" s="150" t="s">
        <v>78</v>
      </c>
      <c r="AV299" s="13" t="s">
        <v>142</v>
      </c>
      <c r="AW299" s="13" t="s">
        <v>31</v>
      </c>
      <c r="AX299" s="13" t="s">
        <v>69</v>
      </c>
      <c r="AY299" s="150" t="s">
        <v>128</v>
      </c>
    </row>
    <row r="300" spans="2:51" s="14" customFormat="1" ht="12">
      <c r="B300" s="156"/>
      <c r="D300" s="142" t="s">
        <v>139</v>
      </c>
      <c r="E300" s="157" t="s">
        <v>3</v>
      </c>
      <c r="F300" s="158" t="s">
        <v>143</v>
      </c>
      <c r="H300" s="159">
        <v>50</v>
      </c>
      <c r="I300" s="160"/>
      <c r="L300" s="156"/>
      <c r="M300" s="161"/>
      <c r="T300" s="162"/>
      <c r="AT300" s="157" t="s">
        <v>139</v>
      </c>
      <c r="AU300" s="157" t="s">
        <v>78</v>
      </c>
      <c r="AV300" s="14" t="s">
        <v>135</v>
      </c>
      <c r="AW300" s="14" t="s">
        <v>31</v>
      </c>
      <c r="AX300" s="14" t="s">
        <v>74</v>
      </c>
      <c r="AY300" s="157" t="s">
        <v>128</v>
      </c>
    </row>
    <row r="301" spans="2:65" s="1" customFormat="1" ht="16.5" customHeight="1">
      <c r="B301" s="123"/>
      <c r="C301" s="163" t="s">
        <v>380</v>
      </c>
      <c r="D301" s="163" t="s">
        <v>292</v>
      </c>
      <c r="E301" s="164" t="s">
        <v>381</v>
      </c>
      <c r="F301" s="165" t="s">
        <v>382</v>
      </c>
      <c r="G301" s="166" t="s">
        <v>133</v>
      </c>
      <c r="H301" s="167">
        <v>10.3</v>
      </c>
      <c r="I301" s="168"/>
      <c r="J301" s="169">
        <f>ROUND(I301*H301,2)</f>
        <v>0</v>
      </c>
      <c r="K301" s="165" t="s">
        <v>134</v>
      </c>
      <c r="L301" s="170"/>
      <c r="M301" s="171" t="s">
        <v>3</v>
      </c>
      <c r="N301" s="172" t="s">
        <v>40</v>
      </c>
      <c r="P301" s="133">
        <f>O301*H301</f>
        <v>0</v>
      </c>
      <c r="Q301" s="133">
        <v>0.027</v>
      </c>
      <c r="R301" s="133">
        <f>Q301*H301</f>
        <v>0.2781</v>
      </c>
      <c r="S301" s="133">
        <v>0</v>
      </c>
      <c r="T301" s="134">
        <f>S301*H301</f>
        <v>0</v>
      </c>
      <c r="AR301" s="135" t="s">
        <v>175</v>
      </c>
      <c r="AT301" s="135" t="s">
        <v>292</v>
      </c>
      <c r="AU301" s="135" t="s">
        <v>78</v>
      </c>
      <c r="AY301" s="17" t="s">
        <v>128</v>
      </c>
      <c r="BE301" s="136">
        <f>IF(N301="základní",J301,0)</f>
        <v>0</v>
      </c>
      <c r="BF301" s="136">
        <f>IF(N301="snížená",J301,0)</f>
        <v>0</v>
      </c>
      <c r="BG301" s="136">
        <f>IF(N301="zákl. přenesená",J301,0)</f>
        <v>0</v>
      </c>
      <c r="BH301" s="136">
        <f>IF(N301="sníž. přenesená",J301,0)</f>
        <v>0</v>
      </c>
      <c r="BI301" s="136">
        <f>IF(N301="nulová",J301,0)</f>
        <v>0</v>
      </c>
      <c r="BJ301" s="17" t="s">
        <v>74</v>
      </c>
      <c r="BK301" s="136">
        <f>ROUND(I301*H301,2)</f>
        <v>0</v>
      </c>
      <c r="BL301" s="17" t="s">
        <v>135</v>
      </c>
      <c r="BM301" s="135" t="s">
        <v>383</v>
      </c>
    </row>
    <row r="302" spans="2:51" s="12" customFormat="1" ht="12">
      <c r="B302" s="141"/>
      <c r="D302" s="142" t="s">
        <v>139</v>
      </c>
      <c r="E302" s="143" t="s">
        <v>3</v>
      </c>
      <c r="F302" s="144" t="s">
        <v>384</v>
      </c>
      <c r="H302" s="145">
        <v>10</v>
      </c>
      <c r="I302" s="146"/>
      <c r="L302" s="141"/>
      <c r="M302" s="147"/>
      <c r="T302" s="148"/>
      <c r="AT302" s="143" t="s">
        <v>139</v>
      </c>
      <c r="AU302" s="143" t="s">
        <v>78</v>
      </c>
      <c r="AV302" s="12" t="s">
        <v>78</v>
      </c>
      <c r="AW302" s="12" t="s">
        <v>31</v>
      </c>
      <c r="AX302" s="12" t="s">
        <v>69</v>
      </c>
      <c r="AY302" s="143" t="s">
        <v>128</v>
      </c>
    </row>
    <row r="303" spans="2:51" s="13" customFormat="1" ht="12">
      <c r="B303" s="149"/>
      <c r="D303" s="142" t="s">
        <v>139</v>
      </c>
      <c r="E303" s="150" t="s">
        <v>3</v>
      </c>
      <c r="F303" s="151" t="s">
        <v>141</v>
      </c>
      <c r="H303" s="152">
        <v>10</v>
      </c>
      <c r="I303" s="153"/>
      <c r="L303" s="149"/>
      <c r="M303" s="154"/>
      <c r="T303" s="155"/>
      <c r="AT303" s="150" t="s">
        <v>139</v>
      </c>
      <c r="AU303" s="150" t="s">
        <v>78</v>
      </c>
      <c r="AV303" s="13" t="s">
        <v>142</v>
      </c>
      <c r="AW303" s="13" t="s">
        <v>31</v>
      </c>
      <c r="AX303" s="13" t="s">
        <v>69</v>
      </c>
      <c r="AY303" s="150" t="s">
        <v>128</v>
      </c>
    </row>
    <row r="304" spans="2:51" s="14" customFormat="1" ht="12">
      <c r="B304" s="156"/>
      <c r="D304" s="142" t="s">
        <v>139</v>
      </c>
      <c r="E304" s="157" t="s">
        <v>3</v>
      </c>
      <c r="F304" s="158" t="s">
        <v>143</v>
      </c>
      <c r="H304" s="159">
        <v>10</v>
      </c>
      <c r="I304" s="160"/>
      <c r="L304" s="156"/>
      <c r="M304" s="161"/>
      <c r="T304" s="162"/>
      <c r="AT304" s="157" t="s">
        <v>139</v>
      </c>
      <c r="AU304" s="157" t="s">
        <v>78</v>
      </c>
      <c r="AV304" s="14" t="s">
        <v>135</v>
      </c>
      <c r="AW304" s="14" t="s">
        <v>31</v>
      </c>
      <c r="AX304" s="14" t="s">
        <v>74</v>
      </c>
      <c r="AY304" s="157" t="s">
        <v>128</v>
      </c>
    </row>
    <row r="305" spans="2:51" s="12" customFormat="1" ht="12">
      <c r="B305" s="141"/>
      <c r="D305" s="142" t="s">
        <v>139</v>
      </c>
      <c r="F305" s="144" t="s">
        <v>385</v>
      </c>
      <c r="H305" s="145">
        <v>10.3</v>
      </c>
      <c r="I305" s="146"/>
      <c r="L305" s="141"/>
      <c r="M305" s="147"/>
      <c r="T305" s="148"/>
      <c r="AT305" s="143" t="s">
        <v>139</v>
      </c>
      <c r="AU305" s="143" t="s">
        <v>78</v>
      </c>
      <c r="AV305" s="12" t="s">
        <v>78</v>
      </c>
      <c r="AW305" s="12" t="s">
        <v>4</v>
      </c>
      <c r="AX305" s="12" t="s">
        <v>74</v>
      </c>
      <c r="AY305" s="143" t="s">
        <v>128</v>
      </c>
    </row>
    <row r="306" spans="2:65" s="1" customFormat="1" ht="16.5" customHeight="1">
      <c r="B306" s="123"/>
      <c r="C306" s="163" t="s">
        <v>386</v>
      </c>
      <c r="D306" s="163" t="s">
        <v>292</v>
      </c>
      <c r="E306" s="164" t="s">
        <v>387</v>
      </c>
      <c r="F306" s="165" t="s">
        <v>388</v>
      </c>
      <c r="G306" s="166" t="s">
        <v>133</v>
      </c>
      <c r="H306" s="167">
        <v>41.2</v>
      </c>
      <c r="I306" s="168"/>
      <c r="J306" s="169">
        <f>ROUND(I306*H306,2)</f>
        <v>0</v>
      </c>
      <c r="K306" s="165" t="s">
        <v>3</v>
      </c>
      <c r="L306" s="170"/>
      <c r="M306" s="171" t="s">
        <v>3</v>
      </c>
      <c r="N306" s="172" t="s">
        <v>40</v>
      </c>
      <c r="P306" s="133">
        <f>O306*H306</f>
        <v>0</v>
      </c>
      <c r="Q306" s="133">
        <v>0.027</v>
      </c>
      <c r="R306" s="133">
        <f>Q306*H306</f>
        <v>1.1124</v>
      </c>
      <c r="S306" s="133">
        <v>0</v>
      </c>
      <c r="T306" s="134">
        <f>S306*H306</f>
        <v>0</v>
      </c>
      <c r="AR306" s="135" t="s">
        <v>175</v>
      </c>
      <c r="AT306" s="135" t="s">
        <v>292</v>
      </c>
      <c r="AU306" s="135" t="s">
        <v>78</v>
      </c>
      <c r="AY306" s="17" t="s">
        <v>128</v>
      </c>
      <c r="BE306" s="136">
        <f>IF(N306="základní",J306,0)</f>
        <v>0</v>
      </c>
      <c r="BF306" s="136">
        <f>IF(N306="snížená",J306,0)</f>
        <v>0</v>
      </c>
      <c r="BG306" s="136">
        <f>IF(N306="zákl. přenesená",J306,0)</f>
        <v>0</v>
      </c>
      <c r="BH306" s="136">
        <f>IF(N306="sníž. přenesená",J306,0)</f>
        <v>0</v>
      </c>
      <c r="BI306" s="136">
        <f>IF(N306="nulová",J306,0)</f>
        <v>0</v>
      </c>
      <c r="BJ306" s="17" t="s">
        <v>74</v>
      </c>
      <c r="BK306" s="136">
        <f>ROUND(I306*H306,2)</f>
        <v>0</v>
      </c>
      <c r="BL306" s="17" t="s">
        <v>135</v>
      </c>
      <c r="BM306" s="135" t="s">
        <v>389</v>
      </c>
    </row>
    <row r="307" spans="2:51" s="12" customFormat="1" ht="12">
      <c r="B307" s="141"/>
      <c r="D307" s="142" t="s">
        <v>139</v>
      </c>
      <c r="E307" s="143" t="s">
        <v>3</v>
      </c>
      <c r="F307" s="144" t="s">
        <v>390</v>
      </c>
      <c r="H307" s="145">
        <v>40</v>
      </c>
      <c r="I307" s="146"/>
      <c r="L307" s="141"/>
      <c r="M307" s="147"/>
      <c r="T307" s="148"/>
      <c r="AT307" s="143" t="s">
        <v>139</v>
      </c>
      <c r="AU307" s="143" t="s">
        <v>78</v>
      </c>
      <c r="AV307" s="12" t="s">
        <v>78</v>
      </c>
      <c r="AW307" s="12" t="s">
        <v>31</v>
      </c>
      <c r="AX307" s="12" t="s">
        <v>69</v>
      </c>
      <c r="AY307" s="143" t="s">
        <v>128</v>
      </c>
    </row>
    <row r="308" spans="2:51" s="13" customFormat="1" ht="12">
      <c r="B308" s="149"/>
      <c r="D308" s="142" t="s">
        <v>139</v>
      </c>
      <c r="E308" s="150" t="s">
        <v>3</v>
      </c>
      <c r="F308" s="151" t="s">
        <v>141</v>
      </c>
      <c r="H308" s="152">
        <v>40</v>
      </c>
      <c r="I308" s="153"/>
      <c r="L308" s="149"/>
      <c r="M308" s="154"/>
      <c r="T308" s="155"/>
      <c r="AT308" s="150" t="s">
        <v>139</v>
      </c>
      <c r="AU308" s="150" t="s">
        <v>78</v>
      </c>
      <c r="AV308" s="13" t="s">
        <v>142</v>
      </c>
      <c r="AW308" s="13" t="s">
        <v>31</v>
      </c>
      <c r="AX308" s="13" t="s">
        <v>69</v>
      </c>
      <c r="AY308" s="150" t="s">
        <v>128</v>
      </c>
    </row>
    <row r="309" spans="2:51" s="14" customFormat="1" ht="12">
      <c r="B309" s="156"/>
      <c r="D309" s="142" t="s">
        <v>139</v>
      </c>
      <c r="E309" s="157" t="s">
        <v>3</v>
      </c>
      <c r="F309" s="158" t="s">
        <v>143</v>
      </c>
      <c r="H309" s="159">
        <v>40</v>
      </c>
      <c r="I309" s="160"/>
      <c r="L309" s="156"/>
      <c r="M309" s="161"/>
      <c r="T309" s="162"/>
      <c r="AT309" s="157" t="s">
        <v>139</v>
      </c>
      <c r="AU309" s="157" t="s">
        <v>78</v>
      </c>
      <c r="AV309" s="14" t="s">
        <v>135</v>
      </c>
      <c r="AW309" s="14" t="s">
        <v>31</v>
      </c>
      <c r="AX309" s="14" t="s">
        <v>74</v>
      </c>
      <c r="AY309" s="157" t="s">
        <v>128</v>
      </c>
    </row>
    <row r="310" spans="2:51" s="12" customFormat="1" ht="12">
      <c r="B310" s="141"/>
      <c r="D310" s="142" t="s">
        <v>139</v>
      </c>
      <c r="F310" s="144" t="s">
        <v>391</v>
      </c>
      <c r="H310" s="145">
        <v>41.2</v>
      </c>
      <c r="I310" s="146"/>
      <c r="L310" s="141"/>
      <c r="M310" s="147"/>
      <c r="T310" s="148"/>
      <c r="AT310" s="143" t="s">
        <v>139</v>
      </c>
      <c r="AU310" s="143" t="s">
        <v>78</v>
      </c>
      <c r="AV310" s="12" t="s">
        <v>78</v>
      </c>
      <c r="AW310" s="12" t="s">
        <v>4</v>
      </c>
      <c r="AX310" s="12" t="s">
        <v>74</v>
      </c>
      <c r="AY310" s="143" t="s">
        <v>128</v>
      </c>
    </row>
    <row r="311" spans="2:63" s="11" customFormat="1" ht="22.9" customHeight="1">
      <c r="B311" s="111"/>
      <c r="D311" s="112" t="s">
        <v>68</v>
      </c>
      <c r="E311" s="121" t="s">
        <v>164</v>
      </c>
      <c r="F311" s="121" t="s">
        <v>392</v>
      </c>
      <c r="I311" s="114"/>
      <c r="J311" s="122">
        <f>BK311</f>
        <v>0</v>
      </c>
      <c r="L311" s="111"/>
      <c r="M311" s="116"/>
      <c r="P311" s="117">
        <f>SUM(P312:P316)</f>
        <v>0</v>
      </c>
      <c r="R311" s="117">
        <f>SUM(R312:R316)</f>
        <v>0.1212</v>
      </c>
      <c r="T311" s="118">
        <f>SUM(T312:T316)</f>
        <v>0</v>
      </c>
      <c r="AR311" s="112" t="s">
        <v>74</v>
      </c>
      <c r="AT311" s="119" t="s">
        <v>68</v>
      </c>
      <c r="AU311" s="119" t="s">
        <v>74</v>
      </c>
      <c r="AY311" s="112" t="s">
        <v>128</v>
      </c>
      <c r="BK311" s="120">
        <f>SUM(BK312:BK316)</f>
        <v>0</v>
      </c>
    </row>
    <row r="312" spans="2:65" s="1" customFormat="1" ht="24.2" customHeight="1">
      <c r="B312" s="123"/>
      <c r="C312" s="124" t="s">
        <v>393</v>
      </c>
      <c r="D312" s="124" t="s">
        <v>130</v>
      </c>
      <c r="E312" s="125" t="s">
        <v>394</v>
      </c>
      <c r="F312" s="126" t="s">
        <v>395</v>
      </c>
      <c r="G312" s="127" t="s">
        <v>133</v>
      </c>
      <c r="H312" s="128">
        <v>4</v>
      </c>
      <c r="I312" s="129"/>
      <c r="J312" s="130">
        <f>ROUND(I312*H312,2)</f>
        <v>0</v>
      </c>
      <c r="K312" s="126" t="s">
        <v>134</v>
      </c>
      <c r="L312" s="32"/>
      <c r="M312" s="131" t="s">
        <v>3</v>
      </c>
      <c r="N312" s="132" t="s">
        <v>40</v>
      </c>
      <c r="P312" s="133">
        <f>O312*H312</f>
        <v>0</v>
      </c>
      <c r="Q312" s="133">
        <v>0.0303</v>
      </c>
      <c r="R312" s="133">
        <f>Q312*H312</f>
        <v>0.1212</v>
      </c>
      <c r="S312" s="133">
        <v>0</v>
      </c>
      <c r="T312" s="134">
        <f>S312*H312</f>
        <v>0</v>
      </c>
      <c r="AR312" s="135" t="s">
        <v>135</v>
      </c>
      <c r="AT312" s="135" t="s">
        <v>130</v>
      </c>
      <c r="AU312" s="135" t="s">
        <v>78</v>
      </c>
      <c r="AY312" s="17" t="s">
        <v>128</v>
      </c>
      <c r="BE312" s="136">
        <f>IF(N312="základní",J312,0)</f>
        <v>0</v>
      </c>
      <c r="BF312" s="136">
        <f>IF(N312="snížená",J312,0)</f>
        <v>0</v>
      </c>
      <c r="BG312" s="136">
        <f>IF(N312="zákl. přenesená",J312,0)</f>
        <v>0</v>
      </c>
      <c r="BH312" s="136">
        <f>IF(N312="sníž. přenesená",J312,0)</f>
        <v>0</v>
      </c>
      <c r="BI312" s="136">
        <f>IF(N312="nulová",J312,0)</f>
        <v>0</v>
      </c>
      <c r="BJ312" s="17" t="s">
        <v>74</v>
      </c>
      <c r="BK312" s="136">
        <f>ROUND(I312*H312,2)</f>
        <v>0</v>
      </c>
      <c r="BL312" s="17" t="s">
        <v>135</v>
      </c>
      <c r="BM312" s="135" t="s">
        <v>396</v>
      </c>
    </row>
    <row r="313" spans="2:47" s="1" customFormat="1" ht="12">
      <c r="B313" s="32"/>
      <c r="D313" s="137" t="s">
        <v>137</v>
      </c>
      <c r="F313" s="138" t="s">
        <v>397</v>
      </c>
      <c r="I313" s="139"/>
      <c r="L313" s="32"/>
      <c r="M313" s="140"/>
      <c r="T313" s="52"/>
      <c r="AT313" s="17" t="s">
        <v>137</v>
      </c>
      <c r="AU313" s="17" t="s">
        <v>78</v>
      </c>
    </row>
    <row r="314" spans="2:51" s="12" customFormat="1" ht="12">
      <c r="B314" s="141"/>
      <c r="D314" s="142" t="s">
        <v>139</v>
      </c>
      <c r="E314" s="143" t="s">
        <v>3</v>
      </c>
      <c r="F314" s="144" t="s">
        <v>398</v>
      </c>
      <c r="H314" s="145">
        <v>4</v>
      </c>
      <c r="I314" s="146"/>
      <c r="L314" s="141"/>
      <c r="M314" s="147"/>
      <c r="T314" s="148"/>
      <c r="AT314" s="143" t="s">
        <v>139</v>
      </c>
      <c r="AU314" s="143" t="s">
        <v>78</v>
      </c>
      <c r="AV314" s="12" t="s">
        <v>78</v>
      </c>
      <c r="AW314" s="12" t="s">
        <v>31</v>
      </c>
      <c r="AX314" s="12" t="s">
        <v>69</v>
      </c>
      <c r="AY314" s="143" t="s">
        <v>128</v>
      </c>
    </row>
    <row r="315" spans="2:51" s="13" customFormat="1" ht="12">
      <c r="B315" s="149"/>
      <c r="D315" s="142" t="s">
        <v>139</v>
      </c>
      <c r="E315" s="150" t="s">
        <v>3</v>
      </c>
      <c r="F315" s="151" t="s">
        <v>141</v>
      </c>
      <c r="H315" s="152">
        <v>4</v>
      </c>
      <c r="I315" s="153"/>
      <c r="L315" s="149"/>
      <c r="M315" s="154"/>
      <c r="T315" s="155"/>
      <c r="AT315" s="150" t="s">
        <v>139</v>
      </c>
      <c r="AU315" s="150" t="s">
        <v>78</v>
      </c>
      <c r="AV315" s="13" t="s">
        <v>142</v>
      </c>
      <c r="AW315" s="13" t="s">
        <v>31</v>
      </c>
      <c r="AX315" s="13" t="s">
        <v>69</v>
      </c>
      <c r="AY315" s="150" t="s">
        <v>128</v>
      </c>
    </row>
    <row r="316" spans="2:51" s="14" customFormat="1" ht="12">
      <c r="B316" s="156"/>
      <c r="D316" s="142" t="s">
        <v>139</v>
      </c>
      <c r="E316" s="157" t="s">
        <v>3</v>
      </c>
      <c r="F316" s="158" t="s">
        <v>143</v>
      </c>
      <c r="H316" s="159">
        <v>4</v>
      </c>
      <c r="I316" s="160"/>
      <c r="L316" s="156"/>
      <c r="M316" s="161"/>
      <c r="T316" s="162"/>
      <c r="AT316" s="157" t="s">
        <v>139</v>
      </c>
      <c r="AU316" s="157" t="s">
        <v>78</v>
      </c>
      <c r="AV316" s="14" t="s">
        <v>135</v>
      </c>
      <c r="AW316" s="14" t="s">
        <v>31</v>
      </c>
      <c r="AX316" s="14" t="s">
        <v>74</v>
      </c>
      <c r="AY316" s="157" t="s">
        <v>128</v>
      </c>
    </row>
    <row r="317" spans="2:63" s="11" customFormat="1" ht="22.9" customHeight="1">
      <c r="B317" s="111"/>
      <c r="D317" s="112" t="s">
        <v>68</v>
      </c>
      <c r="E317" s="121" t="s">
        <v>175</v>
      </c>
      <c r="F317" s="121" t="s">
        <v>399</v>
      </c>
      <c r="I317" s="114"/>
      <c r="J317" s="122">
        <f>BK317</f>
        <v>0</v>
      </c>
      <c r="L317" s="111"/>
      <c r="M317" s="116"/>
      <c r="P317" s="117">
        <f>SUM(P318:P338)</f>
        <v>0</v>
      </c>
      <c r="R317" s="117">
        <f>SUM(R318:R338)</f>
        <v>0.029953999999999998</v>
      </c>
      <c r="T317" s="118">
        <f>SUM(T318:T338)</f>
        <v>0.8300000000000001</v>
      </c>
      <c r="AR317" s="112" t="s">
        <v>74</v>
      </c>
      <c r="AT317" s="119" t="s">
        <v>68</v>
      </c>
      <c r="AU317" s="119" t="s">
        <v>74</v>
      </c>
      <c r="AY317" s="112" t="s">
        <v>128</v>
      </c>
      <c r="BK317" s="120">
        <f>SUM(BK318:BK338)</f>
        <v>0</v>
      </c>
    </row>
    <row r="318" spans="2:65" s="1" customFormat="1" ht="89.25" customHeight="1">
      <c r="B318" s="123"/>
      <c r="C318" s="124" t="s">
        <v>400</v>
      </c>
      <c r="D318" s="124" t="s">
        <v>130</v>
      </c>
      <c r="E318" s="125" t="s">
        <v>401</v>
      </c>
      <c r="F318" s="126" t="s">
        <v>402</v>
      </c>
      <c r="G318" s="127" t="s">
        <v>160</v>
      </c>
      <c r="H318" s="128">
        <v>83</v>
      </c>
      <c r="I318" s="129"/>
      <c r="J318" s="130">
        <f aca="true" t="shared" si="0" ref="J318:J327">ROUND(I318*H318,2)</f>
        <v>0</v>
      </c>
      <c r="K318" s="126" t="s">
        <v>3</v>
      </c>
      <c r="L318" s="32"/>
      <c r="M318" s="131" t="s">
        <v>3</v>
      </c>
      <c r="N318" s="132" t="s">
        <v>40</v>
      </c>
      <c r="P318" s="133">
        <f aca="true" t="shared" si="1" ref="P318:P327">O318*H318</f>
        <v>0</v>
      </c>
      <c r="Q318" s="133">
        <v>0</v>
      </c>
      <c r="R318" s="133">
        <f aca="true" t="shared" si="2" ref="R318:R327">Q318*H318</f>
        <v>0</v>
      </c>
      <c r="S318" s="133">
        <v>0</v>
      </c>
      <c r="T318" s="134">
        <f aca="true" t="shared" si="3" ref="T318:T327">S318*H318</f>
        <v>0</v>
      </c>
      <c r="AR318" s="135" t="s">
        <v>135</v>
      </c>
      <c r="AT318" s="135" t="s">
        <v>130</v>
      </c>
      <c r="AU318" s="135" t="s">
        <v>78</v>
      </c>
      <c r="AY318" s="17" t="s">
        <v>128</v>
      </c>
      <c r="BE318" s="136">
        <f aca="true" t="shared" si="4" ref="BE318:BE327">IF(N318="základní",J318,0)</f>
        <v>0</v>
      </c>
      <c r="BF318" s="136">
        <f aca="true" t="shared" si="5" ref="BF318:BF327">IF(N318="snížená",J318,0)</f>
        <v>0</v>
      </c>
      <c r="BG318" s="136">
        <f aca="true" t="shared" si="6" ref="BG318:BG327">IF(N318="zákl. přenesená",J318,0)</f>
        <v>0</v>
      </c>
      <c r="BH318" s="136">
        <f aca="true" t="shared" si="7" ref="BH318:BH327">IF(N318="sníž. přenesená",J318,0)</f>
        <v>0</v>
      </c>
      <c r="BI318" s="136">
        <f aca="true" t="shared" si="8" ref="BI318:BI327">IF(N318="nulová",J318,0)</f>
        <v>0</v>
      </c>
      <c r="BJ318" s="17" t="s">
        <v>74</v>
      </c>
      <c r="BK318" s="136">
        <f aca="true" t="shared" si="9" ref="BK318:BK327">ROUND(I318*H318,2)</f>
        <v>0</v>
      </c>
      <c r="BL318" s="17" t="s">
        <v>135</v>
      </c>
      <c r="BM318" s="135" t="s">
        <v>403</v>
      </c>
    </row>
    <row r="319" spans="2:65" s="1" customFormat="1" ht="89.25" customHeight="1">
      <c r="B319" s="123"/>
      <c r="C319" s="124" t="s">
        <v>404</v>
      </c>
      <c r="D319" s="124" t="s">
        <v>130</v>
      </c>
      <c r="E319" s="125" t="s">
        <v>405</v>
      </c>
      <c r="F319" s="126" t="s">
        <v>406</v>
      </c>
      <c r="G319" s="127" t="s">
        <v>160</v>
      </c>
      <c r="H319" s="128">
        <v>83</v>
      </c>
      <c r="I319" s="129"/>
      <c r="J319" s="130">
        <f t="shared" si="0"/>
        <v>0</v>
      </c>
      <c r="K319" s="126" t="s">
        <v>3</v>
      </c>
      <c r="L319" s="32"/>
      <c r="M319" s="131" t="s">
        <v>3</v>
      </c>
      <c r="N319" s="132" t="s">
        <v>40</v>
      </c>
      <c r="P319" s="133">
        <f t="shared" si="1"/>
        <v>0</v>
      </c>
      <c r="Q319" s="133">
        <v>0</v>
      </c>
      <c r="R319" s="133">
        <f t="shared" si="2"/>
        <v>0</v>
      </c>
      <c r="S319" s="133">
        <v>0</v>
      </c>
      <c r="T319" s="134">
        <f t="shared" si="3"/>
        <v>0</v>
      </c>
      <c r="AR319" s="135" t="s">
        <v>135</v>
      </c>
      <c r="AT319" s="135" t="s">
        <v>130</v>
      </c>
      <c r="AU319" s="135" t="s">
        <v>78</v>
      </c>
      <c r="AY319" s="17" t="s">
        <v>128</v>
      </c>
      <c r="BE319" s="136">
        <f t="shared" si="4"/>
        <v>0</v>
      </c>
      <c r="BF319" s="136">
        <f t="shared" si="5"/>
        <v>0</v>
      </c>
      <c r="BG319" s="136">
        <f t="shared" si="6"/>
        <v>0</v>
      </c>
      <c r="BH319" s="136">
        <f t="shared" si="7"/>
        <v>0</v>
      </c>
      <c r="BI319" s="136">
        <f t="shared" si="8"/>
        <v>0</v>
      </c>
      <c r="BJ319" s="17" t="s">
        <v>74</v>
      </c>
      <c r="BK319" s="136">
        <f t="shared" si="9"/>
        <v>0</v>
      </c>
      <c r="BL319" s="17" t="s">
        <v>135</v>
      </c>
      <c r="BM319" s="135" t="s">
        <v>407</v>
      </c>
    </row>
    <row r="320" spans="2:65" s="1" customFormat="1" ht="24.2" customHeight="1">
      <c r="B320" s="123"/>
      <c r="C320" s="124" t="s">
        <v>408</v>
      </c>
      <c r="D320" s="124" t="s">
        <v>130</v>
      </c>
      <c r="E320" s="125" t="s">
        <v>409</v>
      </c>
      <c r="F320" s="126" t="s">
        <v>410</v>
      </c>
      <c r="G320" s="127" t="s">
        <v>411</v>
      </c>
      <c r="H320" s="128">
        <v>2</v>
      </c>
      <c r="I320" s="129"/>
      <c r="J320" s="130">
        <f t="shared" si="0"/>
        <v>0</v>
      </c>
      <c r="K320" s="126" t="s">
        <v>3</v>
      </c>
      <c r="L320" s="32"/>
      <c r="M320" s="131" t="s">
        <v>3</v>
      </c>
      <c r="N320" s="132" t="s">
        <v>40</v>
      </c>
      <c r="P320" s="133">
        <f t="shared" si="1"/>
        <v>0</v>
      </c>
      <c r="Q320" s="133">
        <v>0</v>
      </c>
      <c r="R320" s="133">
        <f t="shared" si="2"/>
        <v>0</v>
      </c>
      <c r="S320" s="133">
        <v>0</v>
      </c>
      <c r="T320" s="134">
        <f t="shared" si="3"/>
        <v>0</v>
      </c>
      <c r="AR320" s="135" t="s">
        <v>135</v>
      </c>
      <c r="AT320" s="135" t="s">
        <v>130</v>
      </c>
      <c r="AU320" s="135" t="s">
        <v>78</v>
      </c>
      <c r="AY320" s="17" t="s">
        <v>128</v>
      </c>
      <c r="BE320" s="136">
        <f t="shared" si="4"/>
        <v>0</v>
      </c>
      <c r="BF320" s="136">
        <f t="shared" si="5"/>
        <v>0</v>
      </c>
      <c r="BG320" s="136">
        <f t="shared" si="6"/>
        <v>0</v>
      </c>
      <c r="BH320" s="136">
        <f t="shared" si="7"/>
        <v>0</v>
      </c>
      <c r="BI320" s="136">
        <f t="shared" si="8"/>
        <v>0</v>
      </c>
      <c r="BJ320" s="17" t="s">
        <v>74</v>
      </c>
      <c r="BK320" s="136">
        <f t="shared" si="9"/>
        <v>0</v>
      </c>
      <c r="BL320" s="17" t="s">
        <v>135</v>
      </c>
      <c r="BM320" s="135" t="s">
        <v>412</v>
      </c>
    </row>
    <row r="321" spans="2:65" s="1" customFormat="1" ht="16.5" customHeight="1">
      <c r="B321" s="123"/>
      <c r="C321" s="124" t="s">
        <v>413</v>
      </c>
      <c r="D321" s="124" t="s">
        <v>130</v>
      </c>
      <c r="E321" s="125" t="s">
        <v>414</v>
      </c>
      <c r="F321" s="126" t="s">
        <v>415</v>
      </c>
      <c r="G321" s="127" t="s">
        <v>411</v>
      </c>
      <c r="H321" s="128">
        <v>2</v>
      </c>
      <c r="I321" s="129"/>
      <c r="J321" s="130">
        <f t="shared" si="0"/>
        <v>0</v>
      </c>
      <c r="K321" s="126" t="s">
        <v>3</v>
      </c>
      <c r="L321" s="32"/>
      <c r="M321" s="131" t="s">
        <v>3</v>
      </c>
      <c r="N321" s="132" t="s">
        <v>40</v>
      </c>
      <c r="P321" s="133">
        <f t="shared" si="1"/>
        <v>0</v>
      </c>
      <c r="Q321" s="133">
        <v>0</v>
      </c>
      <c r="R321" s="133">
        <f t="shared" si="2"/>
        <v>0</v>
      </c>
      <c r="S321" s="133">
        <v>0</v>
      </c>
      <c r="T321" s="134">
        <f t="shared" si="3"/>
        <v>0</v>
      </c>
      <c r="AR321" s="135" t="s">
        <v>135</v>
      </c>
      <c r="AT321" s="135" t="s">
        <v>130</v>
      </c>
      <c r="AU321" s="135" t="s">
        <v>78</v>
      </c>
      <c r="AY321" s="17" t="s">
        <v>128</v>
      </c>
      <c r="BE321" s="136">
        <f t="shared" si="4"/>
        <v>0</v>
      </c>
      <c r="BF321" s="136">
        <f t="shared" si="5"/>
        <v>0</v>
      </c>
      <c r="BG321" s="136">
        <f t="shared" si="6"/>
        <v>0</v>
      </c>
      <c r="BH321" s="136">
        <f t="shared" si="7"/>
        <v>0</v>
      </c>
      <c r="BI321" s="136">
        <f t="shared" si="8"/>
        <v>0</v>
      </c>
      <c r="BJ321" s="17" t="s">
        <v>74</v>
      </c>
      <c r="BK321" s="136">
        <f t="shared" si="9"/>
        <v>0</v>
      </c>
      <c r="BL321" s="17" t="s">
        <v>135</v>
      </c>
      <c r="BM321" s="135" t="s">
        <v>416</v>
      </c>
    </row>
    <row r="322" spans="2:65" s="1" customFormat="1" ht="24.2" customHeight="1">
      <c r="B322" s="123"/>
      <c r="C322" s="124" t="s">
        <v>417</v>
      </c>
      <c r="D322" s="124" t="s">
        <v>130</v>
      </c>
      <c r="E322" s="125" t="s">
        <v>418</v>
      </c>
      <c r="F322" s="126" t="s">
        <v>419</v>
      </c>
      <c r="G322" s="127" t="s">
        <v>411</v>
      </c>
      <c r="H322" s="128">
        <v>2</v>
      </c>
      <c r="I322" s="129"/>
      <c r="J322" s="130">
        <f t="shared" si="0"/>
        <v>0</v>
      </c>
      <c r="K322" s="126" t="s">
        <v>3</v>
      </c>
      <c r="L322" s="32"/>
      <c r="M322" s="131" t="s">
        <v>3</v>
      </c>
      <c r="N322" s="132" t="s">
        <v>40</v>
      </c>
      <c r="P322" s="133">
        <f t="shared" si="1"/>
        <v>0</v>
      </c>
      <c r="Q322" s="133">
        <v>0</v>
      </c>
      <c r="R322" s="133">
        <f t="shared" si="2"/>
        <v>0</v>
      </c>
      <c r="S322" s="133">
        <v>0</v>
      </c>
      <c r="T322" s="134">
        <f t="shared" si="3"/>
        <v>0</v>
      </c>
      <c r="AR322" s="135" t="s">
        <v>135</v>
      </c>
      <c r="AT322" s="135" t="s">
        <v>130</v>
      </c>
      <c r="AU322" s="135" t="s">
        <v>78</v>
      </c>
      <c r="AY322" s="17" t="s">
        <v>128</v>
      </c>
      <c r="BE322" s="136">
        <f t="shared" si="4"/>
        <v>0</v>
      </c>
      <c r="BF322" s="136">
        <f t="shared" si="5"/>
        <v>0</v>
      </c>
      <c r="BG322" s="136">
        <f t="shared" si="6"/>
        <v>0</v>
      </c>
      <c r="BH322" s="136">
        <f t="shared" si="7"/>
        <v>0</v>
      </c>
      <c r="BI322" s="136">
        <f t="shared" si="8"/>
        <v>0</v>
      </c>
      <c r="BJ322" s="17" t="s">
        <v>74</v>
      </c>
      <c r="BK322" s="136">
        <f t="shared" si="9"/>
        <v>0</v>
      </c>
      <c r="BL322" s="17" t="s">
        <v>135</v>
      </c>
      <c r="BM322" s="135" t="s">
        <v>420</v>
      </c>
    </row>
    <row r="323" spans="2:65" s="1" customFormat="1" ht="16.5" customHeight="1">
      <c r="B323" s="123"/>
      <c r="C323" s="124" t="s">
        <v>421</v>
      </c>
      <c r="D323" s="124" t="s">
        <v>130</v>
      </c>
      <c r="E323" s="125" t="s">
        <v>422</v>
      </c>
      <c r="F323" s="126" t="s">
        <v>415</v>
      </c>
      <c r="G323" s="127" t="s">
        <v>411</v>
      </c>
      <c r="H323" s="128">
        <v>2</v>
      </c>
      <c r="I323" s="129"/>
      <c r="J323" s="130">
        <f t="shared" si="0"/>
        <v>0</v>
      </c>
      <c r="K323" s="126" t="s">
        <v>3</v>
      </c>
      <c r="L323" s="32"/>
      <c r="M323" s="131" t="s">
        <v>3</v>
      </c>
      <c r="N323" s="132" t="s">
        <v>40</v>
      </c>
      <c r="P323" s="133">
        <f t="shared" si="1"/>
        <v>0</v>
      </c>
      <c r="Q323" s="133">
        <v>0</v>
      </c>
      <c r="R323" s="133">
        <f t="shared" si="2"/>
        <v>0</v>
      </c>
      <c r="S323" s="133">
        <v>0</v>
      </c>
      <c r="T323" s="134">
        <f t="shared" si="3"/>
        <v>0</v>
      </c>
      <c r="AR323" s="135" t="s">
        <v>135</v>
      </c>
      <c r="AT323" s="135" t="s">
        <v>130</v>
      </c>
      <c r="AU323" s="135" t="s">
        <v>78</v>
      </c>
      <c r="AY323" s="17" t="s">
        <v>128</v>
      </c>
      <c r="BE323" s="136">
        <f t="shared" si="4"/>
        <v>0</v>
      </c>
      <c r="BF323" s="136">
        <f t="shared" si="5"/>
        <v>0</v>
      </c>
      <c r="BG323" s="136">
        <f t="shared" si="6"/>
        <v>0</v>
      </c>
      <c r="BH323" s="136">
        <f t="shared" si="7"/>
        <v>0</v>
      </c>
      <c r="BI323" s="136">
        <f t="shared" si="8"/>
        <v>0</v>
      </c>
      <c r="BJ323" s="17" t="s">
        <v>74</v>
      </c>
      <c r="BK323" s="136">
        <f t="shared" si="9"/>
        <v>0</v>
      </c>
      <c r="BL323" s="17" t="s">
        <v>135</v>
      </c>
      <c r="BM323" s="135" t="s">
        <v>423</v>
      </c>
    </row>
    <row r="324" spans="2:65" s="1" customFormat="1" ht="16.5" customHeight="1">
      <c r="B324" s="123"/>
      <c r="C324" s="124" t="s">
        <v>424</v>
      </c>
      <c r="D324" s="124" t="s">
        <v>130</v>
      </c>
      <c r="E324" s="125" t="s">
        <v>425</v>
      </c>
      <c r="F324" s="126" t="s">
        <v>426</v>
      </c>
      <c r="G324" s="127" t="s">
        <v>411</v>
      </c>
      <c r="H324" s="128">
        <v>2</v>
      </c>
      <c r="I324" s="129"/>
      <c r="J324" s="130">
        <f t="shared" si="0"/>
        <v>0</v>
      </c>
      <c r="K324" s="126" t="s">
        <v>3</v>
      </c>
      <c r="L324" s="32"/>
      <c r="M324" s="131" t="s">
        <v>3</v>
      </c>
      <c r="N324" s="132" t="s">
        <v>40</v>
      </c>
      <c r="P324" s="133">
        <f t="shared" si="1"/>
        <v>0</v>
      </c>
      <c r="Q324" s="133">
        <v>0</v>
      </c>
      <c r="R324" s="133">
        <f t="shared" si="2"/>
        <v>0</v>
      </c>
      <c r="S324" s="133">
        <v>0</v>
      </c>
      <c r="T324" s="134">
        <f t="shared" si="3"/>
        <v>0</v>
      </c>
      <c r="AR324" s="135" t="s">
        <v>135</v>
      </c>
      <c r="AT324" s="135" t="s">
        <v>130</v>
      </c>
      <c r="AU324" s="135" t="s">
        <v>78</v>
      </c>
      <c r="AY324" s="17" t="s">
        <v>128</v>
      </c>
      <c r="BE324" s="136">
        <f t="shared" si="4"/>
        <v>0</v>
      </c>
      <c r="BF324" s="136">
        <f t="shared" si="5"/>
        <v>0</v>
      </c>
      <c r="BG324" s="136">
        <f t="shared" si="6"/>
        <v>0</v>
      </c>
      <c r="BH324" s="136">
        <f t="shared" si="7"/>
        <v>0</v>
      </c>
      <c r="BI324" s="136">
        <f t="shared" si="8"/>
        <v>0</v>
      </c>
      <c r="BJ324" s="17" t="s">
        <v>74</v>
      </c>
      <c r="BK324" s="136">
        <f t="shared" si="9"/>
        <v>0</v>
      </c>
      <c r="BL324" s="17" t="s">
        <v>135</v>
      </c>
      <c r="BM324" s="135" t="s">
        <v>427</v>
      </c>
    </row>
    <row r="325" spans="2:65" s="1" customFormat="1" ht="16.5" customHeight="1">
      <c r="B325" s="123"/>
      <c r="C325" s="124" t="s">
        <v>428</v>
      </c>
      <c r="D325" s="124" t="s">
        <v>130</v>
      </c>
      <c r="E325" s="125" t="s">
        <v>429</v>
      </c>
      <c r="F325" s="126" t="s">
        <v>430</v>
      </c>
      <c r="G325" s="127" t="s">
        <v>411</v>
      </c>
      <c r="H325" s="128">
        <v>2</v>
      </c>
      <c r="I325" s="129"/>
      <c r="J325" s="130">
        <f t="shared" si="0"/>
        <v>0</v>
      </c>
      <c r="K325" s="126" t="s">
        <v>3</v>
      </c>
      <c r="L325" s="32"/>
      <c r="M325" s="131" t="s">
        <v>3</v>
      </c>
      <c r="N325" s="132" t="s">
        <v>40</v>
      </c>
      <c r="P325" s="133">
        <f t="shared" si="1"/>
        <v>0</v>
      </c>
      <c r="Q325" s="133">
        <v>0</v>
      </c>
      <c r="R325" s="133">
        <f t="shared" si="2"/>
        <v>0</v>
      </c>
      <c r="S325" s="133">
        <v>0</v>
      </c>
      <c r="T325" s="134">
        <f t="shared" si="3"/>
        <v>0</v>
      </c>
      <c r="AR325" s="135" t="s">
        <v>135</v>
      </c>
      <c r="AT325" s="135" t="s">
        <v>130</v>
      </c>
      <c r="AU325" s="135" t="s">
        <v>78</v>
      </c>
      <c r="AY325" s="17" t="s">
        <v>128</v>
      </c>
      <c r="BE325" s="136">
        <f t="shared" si="4"/>
        <v>0</v>
      </c>
      <c r="BF325" s="136">
        <f t="shared" si="5"/>
        <v>0</v>
      </c>
      <c r="BG325" s="136">
        <f t="shared" si="6"/>
        <v>0</v>
      </c>
      <c r="BH325" s="136">
        <f t="shared" si="7"/>
        <v>0</v>
      </c>
      <c r="BI325" s="136">
        <f t="shared" si="8"/>
        <v>0</v>
      </c>
      <c r="BJ325" s="17" t="s">
        <v>74</v>
      </c>
      <c r="BK325" s="136">
        <f t="shared" si="9"/>
        <v>0</v>
      </c>
      <c r="BL325" s="17" t="s">
        <v>135</v>
      </c>
      <c r="BM325" s="135" t="s">
        <v>431</v>
      </c>
    </row>
    <row r="326" spans="2:65" s="1" customFormat="1" ht="16.5" customHeight="1">
      <c r="B326" s="123"/>
      <c r="C326" s="124" t="s">
        <v>432</v>
      </c>
      <c r="D326" s="124" t="s">
        <v>130</v>
      </c>
      <c r="E326" s="125" t="s">
        <v>433</v>
      </c>
      <c r="F326" s="126" t="s">
        <v>434</v>
      </c>
      <c r="G326" s="127" t="s">
        <v>435</v>
      </c>
      <c r="H326" s="128">
        <v>2</v>
      </c>
      <c r="I326" s="129"/>
      <c r="J326" s="130">
        <f t="shared" si="0"/>
        <v>0</v>
      </c>
      <c r="K326" s="126" t="s">
        <v>3</v>
      </c>
      <c r="L326" s="32"/>
      <c r="M326" s="131" t="s">
        <v>3</v>
      </c>
      <c r="N326" s="132" t="s">
        <v>40</v>
      </c>
      <c r="P326" s="133">
        <f t="shared" si="1"/>
        <v>0</v>
      </c>
      <c r="Q326" s="133">
        <v>0</v>
      </c>
      <c r="R326" s="133">
        <f t="shared" si="2"/>
        <v>0</v>
      </c>
      <c r="S326" s="133">
        <v>0</v>
      </c>
      <c r="T326" s="134">
        <f t="shared" si="3"/>
        <v>0</v>
      </c>
      <c r="AR326" s="135" t="s">
        <v>135</v>
      </c>
      <c r="AT326" s="135" t="s">
        <v>130</v>
      </c>
      <c r="AU326" s="135" t="s">
        <v>78</v>
      </c>
      <c r="AY326" s="17" t="s">
        <v>128</v>
      </c>
      <c r="BE326" s="136">
        <f t="shared" si="4"/>
        <v>0</v>
      </c>
      <c r="BF326" s="136">
        <f t="shared" si="5"/>
        <v>0</v>
      </c>
      <c r="BG326" s="136">
        <f t="shared" si="6"/>
        <v>0</v>
      </c>
      <c r="BH326" s="136">
        <f t="shared" si="7"/>
        <v>0</v>
      </c>
      <c r="BI326" s="136">
        <f t="shared" si="8"/>
        <v>0</v>
      </c>
      <c r="BJ326" s="17" t="s">
        <v>74</v>
      </c>
      <c r="BK326" s="136">
        <f t="shared" si="9"/>
        <v>0</v>
      </c>
      <c r="BL326" s="17" t="s">
        <v>135</v>
      </c>
      <c r="BM326" s="135" t="s">
        <v>436</v>
      </c>
    </row>
    <row r="327" spans="2:65" s="1" customFormat="1" ht="16.5" customHeight="1">
      <c r="B327" s="123"/>
      <c r="C327" s="124" t="s">
        <v>437</v>
      </c>
      <c r="D327" s="124" t="s">
        <v>130</v>
      </c>
      <c r="E327" s="125" t="s">
        <v>438</v>
      </c>
      <c r="F327" s="126" t="s">
        <v>439</v>
      </c>
      <c r="G327" s="127" t="s">
        <v>160</v>
      </c>
      <c r="H327" s="128">
        <v>166</v>
      </c>
      <c r="I327" s="129"/>
      <c r="J327" s="130">
        <f t="shared" si="0"/>
        <v>0</v>
      </c>
      <c r="K327" s="126" t="s">
        <v>134</v>
      </c>
      <c r="L327" s="32"/>
      <c r="M327" s="131" t="s">
        <v>3</v>
      </c>
      <c r="N327" s="132" t="s">
        <v>40</v>
      </c>
      <c r="P327" s="133">
        <f t="shared" si="1"/>
        <v>0</v>
      </c>
      <c r="Q327" s="133">
        <v>0</v>
      </c>
      <c r="R327" s="133">
        <f t="shared" si="2"/>
        <v>0</v>
      </c>
      <c r="S327" s="133">
        <v>0.005</v>
      </c>
      <c r="T327" s="134">
        <f t="shared" si="3"/>
        <v>0.8300000000000001</v>
      </c>
      <c r="AR327" s="135" t="s">
        <v>135</v>
      </c>
      <c r="AT327" s="135" t="s">
        <v>130</v>
      </c>
      <c r="AU327" s="135" t="s">
        <v>78</v>
      </c>
      <c r="AY327" s="17" t="s">
        <v>128</v>
      </c>
      <c r="BE327" s="136">
        <f t="shared" si="4"/>
        <v>0</v>
      </c>
      <c r="BF327" s="136">
        <f t="shared" si="5"/>
        <v>0</v>
      </c>
      <c r="BG327" s="136">
        <f t="shared" si="6"/>
        <v>0</v>
      </c>
      <c r="BH327" s="136">
        <f t="shared" si="7"/>
        <v>0</v>
      </c>
      <c r="BI327" s="136">
        <f t="shared" si="8"/>
        <v>0</v>
      </c>
      <c r="BJ327" s="17" t="s">
        <v>74</v>
      </c>
      <c r="BK327" s="136">
        <f t="shared" si="9"/>
        <v>0</v>
      </c>
      <c r="BL327" s="17" t="s">
        <v>135</v>
      </c>
      <c r="BM327" s="135" t="s">
        <v>440</v>
      </c>
    </row>
    <row r="328" spans="2:47" s="1" customFormat="1" ht="12">
      <c r="B328" s="32"/>
      <c r="D328" s="137" t="s">
        <v>137</v>
      </c>
      <c r="F328" s="138" t="s">
        <v>441</v>
      </c>
      <c r="I328" s="139"/>
      <c r="L328" s="32"/>
      <c r="M328" s="140"/>
      <c r="T328" s="52"/>
      <c r="AT328" s="17" t="s">
        <v>137</v>
      </c>
      <c r="AU328" s="17" t="s">
        <v>78</v>
      </c>
    </row>
    <row r="329" spans="2:51" s="12" customFormat="1" ht="12">
      <c r="B329" s="141"/>
      <c r="D329" s="142" t="s">
        <v>139</v>
      </c>
      <c r="E329" s="143" t="s">
        <v>3</v>
      </c>
      <c r="F329" s="144" t="s">
        <v>442</v>
      </c>
      <c r="H329" s="145">
        <v>166</v>
      </c>
      <c r="I329" s="146"/>
      <c r="L329" s="141"/>
      <c r="M329" s="147"/>
      <c r="T329" s="148"/>
      <c r="AT329" s="143" t="s">
        <v>139</v>
      </c>
      <c r="AU329" s="143" t="s">
        <v>78</v>
      </c>
      <c r="AV329" s="12" t="s">
        <v>78</v>
      </c>
      <c r="AW329" s="12" t="s">
        <v>31</v>
      </c>
      <c r="AX329" s="12" t="s">
        <v>69</v>
      </c>
      <c r="AY329" s="143" t="s">
        <v>128</v>
      </c>
    </row>
    <row r="330" spans="2:51" s="13" customFormat="1" ht="12">
      <c r="B330" s="149"/>
      <c r="D330" s="142" t="s">
        <v>139</v>
      </c>
      <c r="E330" s="150" t="s">
        <v>3</v>
      </c>
      <c r="F330" s="151" t="s">
        <v>141</v>
      </c>
      <c r="H330" s="152">
        <v>166</v>
      </c>
      <c r="I330" s="153"/>
      <c r="L330" s="149"/>
      <c r="M330" s="154"/>
      <c r="T330" s="155"/>
      <c r="AT330" s="150" t="s">
        <v>139</v>
      </c>
      <c r="AU330" s="150" t="s">
        <v>78</v>
      </c>
      <c r="AV330" s="13" t="s">
        <v>142</v>
      </c>
      <c r="AW330" s="13" t="s">
        <v>31</v>
      </c>
      <c r="AX330" s="13" t="s">
        <v>69</v>
      </c>
      <c r="AY330" s="150" t="s">
        <v>128</v>
      </c>
    </row>
    <row r="331" spans="2:51" s="14" customFormat="1" ht="12">
      <c r="B331" s="156"/>
      <c r="D331" s="142" t="s">
        <v>139</v>
      </c>
      <c r="E331" s="157" t="s">
        <v>3</v>
      </c>
      <c r="F331" s="158" t="s">
        <v>143</v>
      </c>
      <c r="H331" s="159">
        <v>166</v>
      </c>
      <c r="I331" s="160"/>
      <c r="L331" s="156"/>
      <c r="M331" s="161"/>
      <c r="T331" s="162"/>
      <c r="AT331" s="157" t="s">
        <v>139</v>
      </c>
      <c r="AU331" s="157" t="s">
        <v>78</v>
      </c>
      <c r="AV331" s="14" t="s">
        <v>135</v>
      </c>
      <c r="AW331" s="14" t="s">
        <v>31</v>
      </c>
      <c r="AX331" s="14" t="s">
        <v>74</v>
      </c>
      <c r="AY331" s="157" t="s">
        <v>128</v>
      </c>
    </row>
    <row r="332" spans="2:65" s="1" customFormat="1" ht="16.5" customHeight="1">
      <c r="B332" s="123"/>
      <c r="C332" s="124" t="s">
        <v>443</v>
      </c>
      <c r="D332" s="124" t="s">
        <v>130</v>
      </c>
      <c r="E332" s="125" t="s">
        <v>444</v>
      </c>
      <c r="F332" s="126" t="s">
        <v>445</v>
      </c>
      <c r="G332" s="127" t="s">
        <v>160</v>
      </c>
      <c r="H332" s="128">
        <v>1.7</v>
      </c>
      <c r="I332" s="129"/>
      <c r="J332" s="130">
        <f>ROUND(I332*H332,2)</f>
        <v>0</v>
      </c>
      <c r="K332" s="126" t="s">
        <v>134</v>
      </c>
      <c r="L332" s="32"/>
      <c r="M332" s="131" t="s">
        <v>3</v>
      </c>
      <c r="N332" s="132" t="s">
        <v>40</v>
      </c>
      <c r="P332" s="133">
        <f>O332*H332</f>
        <v>0</v>
      </c>
      <c r="Q332" s="133">
        <v>0.00047</v>
      </c>
      <c r="R332" s="133">
        <f>Q332*H332</f>
        <v>0.0007989999999999999</v>
      </c>
      <c r="S332" s="133">
        <v>0</v>
      </c>
      <c r="T332" s="134">
        <f>S332*H332</f>
        <v>0</v>
      </c>
      <c r="AR332" s="135" t="s">
        <v>135</v>
      </c>
      <c r="AT332" s="135" t="s">
        <v>130</v>
      </c>
      <c r="AU332" s="135" t="s">
        <v>78</v>
      </c>
      <c r="AY332" s="17" t="s">
        <v>128</v>
      </c>
      <c r="BE332" s="136">
        <f>IF(N332="základní",J332,0)</f>
        <v>0</v>
      </c>
      <c r="BF332" s="136">
        <f>IF(N332="snížená",J332,0)</f>
        <v>0</v>
      </c>
      <c r="BG332" s="136">
        <f>IF(N332="zákl. přenesená",J332,0)</f>
        <v>0</v>
      </c>
      <c r="BH332" s="136">
        <f>IF(N332="sníž. přenesená",J332,0)</f>
        <v>0</v>
      </c>
      <c r="BI332" s="136">
        <f>IF(N332="nulová",J332,0)</f>
        <v>0</v>
      </c>
      <c r="BJ332" s="17" t="s">
        <v>74</v>
      </c>
      <c r="BK332" s="136">
        <f>ROUND(I332*H332,2)</f>
        <v>0</v>
      </c>
      <c r="BL332" s="17" t="s">
        <v>135</v>
      </c>
      <c r="BM332" s="135" t="s">
        <v>446</v>
      </c>
    </row>
    <row r="333" spans="2:47" s="1" customFormat="1" ht="12">
      <c r="B333" s="32"/>
      <c r="D333" s="137" t="s">
        <v>137</v>
      </c>
      <c r="F333" s="138" t="s">
        <v>447</v>
      </c>
      <c r="I333" s="139"/>
      <c r="L333" s="32"/>
      <c r="M333" s="140"/>
      <c r="T333" s="52"/>
      <c r="AT333" s="17" t="s">
        <v>137</v>
      </c>
      <c r="AU333" s="17" t="s">
        <v>78</v>
      </c>
    </row>
    <row r="334" spans="2:51" s="12" customFormat="1" ht="12">
      <c r="B334" s="141"/>
      <c r="D334" s="142" t="s">
        <v>139</v>
      </c>
      <c r="E334" s="143" t="s">
        <v>3</v>
      </c>
      <c r="F334" s="144" t="s">
        <v>448</v>
      </c>
      <c r="H334" s="145">
        <v>1.2</v>
      </c>
      <c r="I334" s="146"/>
      <c r="L334" s="141"/>
      <c r="M334" s="147"/>
      <c r="T334" s="148"/>
      <c r="AT334" s="143" t="s">
        <v>139</v>
      </c>
      <c r="AU334" s="143" t="s">
        <v>78</v>
      </c>
      <c r="AV334" s="12" t="s">
        <v>78</v>
      </c>
      <c r="AW334" s="12" t="s">
        <v>31</v>
      </c>
      <c r="AX334" s="12" t="s">
        <v>69</v>
      </c>
      <c r="AY334" s="143" t="s">
        <v>128</v>
      </c>
    </row>
    <row r="335" spans="2:51" s="12" customFormat="1" ht="12">
      <c r="B335" s="141"/>
      <c r="D335" s="142" t="s">
        <v>139</v>
      </c>
      <c r="E335" s="143" t="s">
        <v>3</v>
      </c>
      <c r="F335" s="144" t="s">
        <v>449</v>
      </c>
      <c r="H335" s="145">
        <v>0.5</v>
      </c>
      <c r="I335" s="146"/>
      <c r="L335" s="141"/>
      <c r="M335" s="147"/>
      <c r="T335" s="148"/>
      <c r="AT335" s="143" t="s">
        <v>139</v>
      </c>
      <c r="AU335" s="143" t="s">
        <v>78</v>
      </c>
      <c r="AV335" s="12" t="s">
        <v>78</v>
      </c>
      <c r="AW335" s="12" t="s">
        <v>31</v>
      </c>
      <c r="AX335" s="12" t="s">
        <v>69</v>
      </c>
      <c r="AY335" s="143" t="s">
        <v>128</v>
      </c>
    </row>
    <row r="336" spans="2:51" s="13" customFormat="1" ht="12">
      <c r="B336" s="149"/>
      <c r="D336" s="142" t="s">
        <v>139</v>
      </c>
      <c r="E336" s="150" t="s">
        <v>3</v>
      </c>
      <c r="F336" s="151" t="s">
        <v>141</v>
      </c>
      <c r="H336" s="152">
        <v>1.7</v>
      </c>
      <c r="I336" s="153"/>
      <c r="L336" s="149"/>
      <c r="M336" s="154"/>
      <c r="T336" s="155"/>
      <c r="AT336" s="150" t="s">
        <v>139</v>
      </c>
      <c r="AU336" s="150" t="s">
        <v>78</v>
      </c>
      <c r="AV336" s="13" t="s">
        <v>142</v>
      </c>
      <c r="AW336" s="13" t="s">
        <v>31</v>
      </c>
      <c r="AX336" s="13" t="s">
        <v>69</v>
      </c>
      <c r="AY336" s="150" t="s">
        <v>128</v>
      </c>
    </row>
    <row r="337" spans="2:51" s="14" customFormat="1" ht="12">
      <c r="B337" s="156"/>
      <c r="D337" s="142" t="s">
        <v>139</v>
      </c>
      <c r="E337" s="157" t="s">
        <v>3</v>
      </c>
      <c r="F337" s="158" t="s">
        <v>143</v>
      </c>
      <c r="H337" s="159">
        <v>1.7</v>
      </c>
      <c r="I337" s="160"/>
      <c r="L337" s="156"/>
      <c r="M337" s="161"/>
      <c r="T337" s="162"/>
      <c r="AT337" s="157" t="s">
        <v>139</v>
      </c>
      <c r="AU337" s="157" t="s">
        <v>78</v>
      </c>
      <c r="AV337" s="14" t="s">
        <v>135</v>
      </c>
      <c r="AW337" s="14" t="s">
        <v>31</v>
      </c>
      <c r="AX337" s="14" t="s">
        <v>74</v>
      </c>
      <c r="AY337" s="157" t="s">
        <v>128</v>
      </c>
    </row>
    <row r="338" spans="2:65" s="1" customFormat="1" ht="16.5" customHeight="1">
      <c r="B338" s="123"/>
      <c r="C338" s="163" t="s">
        <v>450</v>
      </c>
      <c r="D338" s="163" t="s">
        <v>292</v>
      </c>
      <c r="E338" s="164" t="s">
        <v>451</v>
      </c>
      <c r="F338" s="165" t="s">
        <v>452</v>
      </c>
      <c r="G338" s="166" t="s">
        <v>160</v>
      </c>
      <c r="H338" s="167">
        <v>1.7</v>
      </c>
      <c r="I338" s="168"/>
      <c r="J338" s="169">
        <f>ROUND(I338*H338,2)</f>
        <v>0</v>
      </c>
      <c r="K338" s="165" t="s">
        <v>134</v>
      </c>
      <c r="L338" s="170"/>
      <c r="M338" s="171" t="s">
        <v>3</v>
      </c>
      <c r="N338" s="172" t="s">
        <v>40</v>
      </c>
      <c r="P338" s="133">
        <f>O338*H338</f>
        <v>0</v>
      </c>
      <c r="Q338" s="133">
        <v>0.01715</v>
      </c>
      <c r="R338" s="133">
        <f>Q338*H338</f>
        <v>0.029154999999999997</v>
      </c>
      <c r="S338" s="133">
        <v>0</v>
      </c>
      <c r="T338" s="134">
        <f>S338*H338</f>
        <v>0</v>
      </c>
      <c r="AR338" s="135" t="s">
        <v>175</v>
      </c>
      <c r="AT338" s="135" t="s">
        <v>292</v>
      </c>
      <c r="AU338" s="135" t="s">
        <v>78</v>
      </c>
      <c r="AY338" s="17" t="s">
        <v>128</v>
      </c>
      <c r="BE338" s="136">
        <f>IF(N338="základní",J338,0)</f>
        <v>0</v>
      </c>
      <c r="BF338" s="136">
        <f>IF(N338="snížená",J338,0)</f>
        <v>0</v>
      </c>
      <c r="BG338" s="136">
        <f>IF(N338="zákl. přenesená",J338,0)</f>
        <v>0</v>
      </c>
      <c r="BH338" s="136">
        <f>IF(N338="sníž. přenesená",J338,0)</f>
        <v>0</v>
      </c>
      <c r="BI338" s="136">
        <f>IF(N338="nulová",J338,0)</f>
        <v>0</v>
      </c>
      <c r="BJ338" s="17" t="s">
        <v>74</v>
      </c>
      <c r="BK338" s="136">
        <f>ROUND(I338*H338,2)</f>
        <v>0</v>
      </c>
      <c r="BL338" s="17" t="s">
        <v>135</v>
      </c>
      <c r="BM338" s="135" t="s">
        <v>453</v>
      </c>
    </row>
    <row r="339" spans="2:63" s="11" customFormat="1" ht="22.9" customHeight="1">
      <c r="B339" s="111"/>
      <c r="D339" s="112" t="s">
        <v>68</v>
      </c>
      <c r="E339" s="121" t="s">
        <v>181</v>
      </c>
      <c r="F339" s="121" t="s">
        <v>454</v>
      </c>
      <c r="I339" s="114"/>
      <c r="J339" s="122">
        <f>BK339</f>
        <v>0</v>
      </c>
      <c r="L339" s="111"/>
      <c r="M339" s="116"/>
      <c r="P339" s="117">
        <f>SUM(P340:P369)</f>
        <v>0</v>
      </c>
      <c r="R339" s="117">
        <f>SUM(R340:R369)</f>
        <v>6.747259</v>
      </c>
      <c r="T339" s="118">
        <f>SUM(T340:T369)</f>
        <v>0.0663</v>
      </c>
      <c r="AR339" s="112" t="s">
        <v>74</v>
      </c>
      <c r="AT339" s="119" t="s">
        <v>68</v>
      </c>
      <c r="AU339" s="119" t="s">
        <v>74</v>
      </c>
      <c r="AY339" s="112" t="s">
        <v>128</v>
      </c>
      <c r="BK339" s="120">
        <f>SUM(BK340:BK369)</f>
        <v>0</v>
      </c>
    </row>
    <row r="340" spans="2:65" s="1" customFormat="1" ht="16.5" customHeight="1">
      <c r="B340" s="123"/>
      <c r="C340" s="124" t="s">
        <v>455</v>
      </c>
      <c r="D340" s="124" t="s">
        <v>130</v>
      </c>
      <c r="E340" s="125" t="s">
        <v>456</v>
      </c>
      <c r="F340" s="126" t="s">
        <v>457</v>
      </c>
      <c r="G340" s="127" t="s">
        <v>160</v>
      </c>
      <c r="H340" s="128">
        <v>3</v>
      </c>
      <c r="I340" s="129"/>
      <c r="J340" s="130">
        <f>ROUND(I340*H340,2)</f>
        <v>0</v>
      </c>
      <c r="K340" s="126" t="s">
        <v>134</v>
      </c>
      <c r="L340" s="32"/>
      <c r="M340" s="131" t="s">
        <v>3</v>
      </c>
      <c r="N340" s="132" t="s">
        <v>40</v>
      </c>
      <c r="P340" s="133">
        <f>O340*H340</f>
        <v>0</v>
      </c>
      <c r="Q340" s="133">
        <v>0.1554</v>
      </c>
      <c r="R340" s="133">
        <f>Q340*H340</f>
        <v>0.46620000000000006</v>
      </c>
      <c r="S340" s="133">
        <v>0</v>
      </c>
      <c r="T340" s="134">
        <f>S340*H340</f>
        <v>0</v>
      </c>
      <c r="AR340" s="135" t="s">
        <v>135</v>
      </c>
      <c r="AT340" s="135" t="s">
        <v>130</v>
      </c>
      <c r="AU340" s="135" t="s">
        <v>78</v>
      </c>
      <c r="AY340" s="17" t="s">
        <v>128</v>
      </c>
      <c r="BE340" s="136">
        <f>IF(N340="základní",J340,0)</f>
        <v>0</v>
      </c>
      <c r="BF340" s="136">
        <f>IF(N340="snížená",J340,0)</f>
        <v>0</v>
      </c>
      <c r="BG340" s="136">
        <f>IF(N340="zákl. přenesená",J340,0)</f>
        <v>0</v>
      </c>
      <c r="BH340" s="136">
        <f>IF(N340="sníž. přenesená",J340,0)</f>
        <v>0</v>
      </c>
      <c r="BI340" s="136">
        <f>IF(N340="nulová",J340,0)</f>
        <v>0</v>
      </c>
      <c r="BJ340" s="17" t="s">
        <v>74</v>
      </c>
      <c r="BK340" s="136">
        <f>ROUND(I340*H340,2)</f>
        <v>0</v>
      </c>
      <c r="BL340" s="17" t="s">
        <v>135</v>
      </c>
      <c r="BM340" s="135" t="s">
        <v>458</v>
      </c>
    </row>
    <row r="341" spans="2:47" s="1" customFormat="1" ht="12">
      <c r="B341" s="32"/>
      <c r="D341" s="137" t="s">
        <v>137</v>
      </c>
      <c r="F341" s="138" t="s">
        <v>459</v>
      </c>
      <c r="I341" s="139"/>
      <c r="L341" s="32"/>
      <c r="M341" s="140"/>
      <c r="T341" s="52"/>
      <c r="AT341" s="17" t="s">
        <v>137</v>
      </c>
      <c r="AU341" s="17" t="s">
        <v>78</v>
      </c>
    </row>
    <row r="342" spans="2:51" s="12" customFormat="1" ht="12">
      <c r="B342" s="141"/>
      <c r="D342" s="142" t="s">
        <v>139</v>
      </c>
      <c r="E342" s="143" t="s">
        <v>3</v>
      </c>
      <c r="F342" s="144" t="s">
        <v>142</v>
      </c>
      <c r="H342" s="145">
        <v>3</v>
      </c>
      <c r="I342" s="146"/>
      <c r="L342" s="141"/>
      <c r="M342" s="147"/>
      <c r="T342" s="148"/>
      <c r="AT342" s="143" t="s">
        <v>139</v>
      </c>
      <c r="AU342" s="143" t="s">
        <v>78</v>
      </c>
      <c r="AV342" s="12" t="s">
        <v>78</v>
      </c>
      <c r="AW342" s="12" t="s">
        <v>31</v>
      </c>
      <c r="AX342" s="12" t="s">
        <v>69</v>
      </c>
      <c r="AY342" s="143" t="s">
        <v>128</v>
      </c>
    </row>
    <row r="343" spans="2:51" s="13" customFormat="1" ht="12">
      <c r="B343" s="149"/>
      <c r="D343" s="142" t="s">
        <v>139</v>
      </c>
      <c r="E343" s="150" t="s">
        <v>3</v>
      </c>
      <c r="F343" s="151" t="s">
        <v>141</v>
      </c>
      <c r="H343" s="152">
        <v>3</v>
      </c>
      <c r="I343" s="153"/>
      <c r="L343" s="149"/>
      <c r="M343" s="154"/>
      <c r="T343" s="155"/>
      <c r="AT343" s="150" t="s">
        <v>139</v>
      </c>
      <c r="AU343" s="150" t="s">
        <v>78</v>
      </c>
      <c r="AV343" s="13" t="s">
        <v>142</v>
      </c>
      <c r="AW343" s="13" t="s">
        <v>31</v>
      </c>
      <c r="AX343" s="13" t="s">
        <v>69</v>
      </c>
      <c r="AY343" s="150" t="s">
        <v>128</v>
      </c>
    </row>
    <row r="344" spans="2:51" s="14" customFormat="1" ht="12">
      <c r="B344" s="156"/>
      <c r="D344" s="142" t="s">
        <v>139</v>
      </c>
      <c r="E344" s="157" t="s">
        <v>3</v>
      </c>
      <c r="F344" s="158" t="s">
        <v>143</v>
      </c>
      <c r="H344" s="159">
        <v>3</v>
      </c>
      <c r="I344" s="160"/>
      <c r="L344" s="156"/>
      <c r="M344" s="161"/>
      <c r="T344" s="162"/>
      <c r="AT344" s="157" t="s">
        <v>139</v>
      </c>
      <c r="AU344" s="157" t="s">
        <v>78</v>
      </c>
      <c r="AV344" s="14" t="s">
        <v>135</v>
      </c>
      <c r="AW344" s="14" t="s">
        <v>31</v>
      </c>
      <c r="AX344" s="14" t="s">
        <v>74</v>
      </c>
      <c r="AY344" s="157" t="s">
        <v>128</v>
      </c>
    </row>
    <row r="345" spans="2:65" s="1" customFormat="1" ht="16.5" customHeight="1">
      <c r="B345" s="123"/>
      <c r="C345" s="163" t="s">
        <v>460</v>
      </c>
      <c r="D345" s="163" t="s">
        <v>292</v>
      </c>
      <c r="E345" s="164" t="s">
        <v>461</v>
      </c>
      <c r="F345" s="165" t="s">
        <v>462</v>
      </c>
      <c r="G345" s="166" t="s">
        <v>160</v>
      </c>
      <c r="H345" s="167">
        <v>3.06</v>
      </c>
      <c r="I345" s="168"/>
      <c r="J345" s="169">
        <f>ROUND(I345*H345,2)</f>
        <v>0</v>
      </c>
      <c r="K345" s="165" t="s">
        <v>134</v>
      </c>
      <c r="L345" s="170"/>
      <c r="M345" s="171" t="s">
        <v>3</v>
      </c>
      <c r="N345" s="172" t="s">
        <v>40</v>
      </c>
      <c r="P345" s="133">
        <f>O345*H345</f>
        <v>0</v>
      </c>
      <c r="Q345" s="133">
        <v>0.08</v>
      </c>
      <c r="R345" s="133">
        <f>Q345*H345</f>
        <v>0.24480000000000002</v>
      </c>
      <c r="S345" s="133">
        <v>0</v>
      </c>
      <c r="T345" s="134">
        <f>S345*H345</f>
        <v>0</v>
      </c>
      <c r="AR345" s="135" t="s">
        <v>175</v>
      </c>
      <c r="AT345" s="135" t="s">
        <v>292</v>
      </c>
      <c r="AU345" s="135" t="s">
        <v>78</v>
      </c>
      <c r="AY345" s="17" t="s">
        <v>128</v>
      </c>
      <c r="BE345" s="136">
        <f>IF(N345="základní",J345,0)</f>
        <v>0</v>
      </c>
      <c r="BF345" s="136">
        <f>IF(N345="snížená",J345,0)</f>
        <v>0</v>
      </c>
      <c r="BG345" s="136">
        <f>IF(N345="zákl. přenesená",J345,0)</f>
        <v>0</v>
      </c>
      <c r="BH345" s="136">
        <f>IF(N345="sníž. přenesená",J345,0)</f>
        <v>0</v>
      </c>
      <c r="BI345" s="136">
        <f>IF(N345="nulová",J345,0)</f>
        <v>0</v>
      </c>
      <c r="BJ345" s="17" t="s">
        <v>74</v>
      </c>
      <c r="BK345" s="136">
        <f>ROUND(I345*H345,2)</f>
        <v>0</v>
      </c>
      <c r="BL345" s="17" t="s">
        <v>135</v>
      </c>
      <c r="BM345" s="135" t="s">
        <v>463</v>
      </c>
    </row>
    <row r="346" spans="2:51" s="12" customFormat="1" ht="12">
      <c r="B346" s="141"/>
      <c r="D346" s="142" t="s">
        <v>139</v>
      </c>
      <c r="F346" s="144" t="s">
        <v>464</v>
      </c>
      <c r="H346" s="145">
        <v>3.06</v>
      </c>
      <c r="I346" s="146"/>
      <c r="L346" s="141"/>
      <c r="M346" s="147"/>
      <c r="T346" s="148"/>
      <c r="AT346" s="143" t="s">
        <v>139</v>
      </c>
      <c r="AU346" s="143" t="s">
        <v>78</v>
      </c>
      <c r="AV346" s="12" t="s">
        <v>78</v>
      </c>
      <c r="AW346" s="12" t="s">
        <v>4</v>
      </c>
      <c r="AX346" s="12" t="s">
        <v>74</v>
      </c>
      <c r="AY346" s="143" t="s">
        <v>128</v>
      </c>
    </row>
    <row r="347" spans="2:65" s="1" customFormat="1" ht="16.5" customHeight="1">
      <c r="B347" s="123"/>
      <c r="C347" s="124" t="s">
        <v>465</v>
      </c>
      <c r="D347" s="124" t="s">
        <v>130</v>
      </c>
      <c r="E347" s="125" t="s">
        <v>466</v>
      </c>
      <c r="F347" s="126" t="s">
        <v>467</v>
      </c>
      <c r="G347" s="127" t="s">
        <v>160</v>
      </c>
      <c r="H347" s="128">
        <v>34.4</v>
      </c>
      <c r="I347" s="129"/>
      <c r="J347" s="130">
        <f>ROUND(I347*H347,2)</f>
        <v>0</v>
      </c>
      <c r="K347" s="126" t="s">
        <v>134</v>
      </c>
      <c r="L347" s="32"/>
      <c r="M347" s="131" t="s">
        <v>3</v>
      </c>
      <c r="N347" s="132" t="s">
        <v>40</v>
      </c>
      <c r="P347" s="133">
        <f>O347*H347</f>
        <v>0</v>
      </c>
      <c r="Q347" s="133">
        <v>0.1295</v>
      </c>
      <c r="R347" s="133">
        <f>Q347*H347</f>
        <v>4.4548</v>
      </c>
      <c r="S347" s="133">
        <v>0</v>
      </c>
      <c r="T347" s="134">
        <f>S347*H347</f>
        <v>0</v>
      </c>
      <c r="AR347" s="135" t="s">
        <v>135</v>
      </c>
      <c r="AT347" s="135" t="s">
        <v>130</v>
      </c>
      <c r="AU347" s="135" t="s">
        <v>78</v>
      </c>
      <c r="AY347" s="17" t="s">
        <v>128</v>
      </c>
      <c r="BE347" s="136">
        <f>IF(N347="základní",J347,0)</f>
        <v>0</v>
      </c>
      <c r="BF347" s="136">
        <f>IF(N347="snížená",J347,0)</f>
        <v>0</v>
      </c>
      <c r="BG347" s="136">
        <f>IF(N347="zákl. přenesená",J347,0)</f>
        <v>0</v>
      </c>
      <c r="BH347" s="136">
        <f>IF(N347="sníž. přenesená",J347,0)</f>
        <v>0</v>
      </c>
      <c r="BI347" s="136">
        <f>IF(N347="nulová",J347,0)</f>
        <v>0</v>
      </c>
      <c r="BJ347" s="17" t="s">
        <v>74</v>
      </c>
      <c r="BK347" s="136">
        <f>ROUND(I347*H347,2)</f>
        <v>0</v>
      </c>
      <c r="BL347" s="17" t="s">
        <v>135</v>
      </c>
      <c r="BM347" s="135" t="s">
        <v>468</v>
      </c>
    </row>
    <row r="348" spans="2:47" s="1" customFormat="1" ht="12">
      <c r="B348" s="32"/>
      <c r="D348" s="137" t="s">
        <v>137</v>
      </c>
      <c r="F348" s="138" t="s">
        <v>469</v>
      </c>
      <c r="I348" s="139"/>
      <c r="L348" s="32"/>
      <c r="M348" s="140"/>
      <c r="T348" s="52"/>
      <c r="AT348" s="17" t="s">
        <v>137</v>
      </c>
      <c r="AU348" s="17" t="s">
        <v>78</v>
      </c>
    </row>
    <row r="349" spans="2:51" s="12" customFormat="1" ht="12">
      <c r="B349" s="141"/>
      <c r="D349" s="142" t="s">
        <v>139</v>
      </c>
      <c r="E349" s="143" t="s">
        <v>3</v>
      </c>
      <c r="F349" s="144" t="s">
        <v>169</v>
      </c>
      <c r="H349" s="145">
        <v>34.4</v>
      </c>
      <c r="I349" s="146"/>
      <c r="L349" s="141"/>
      <c r="M349" s="147"/>
      <c r="T349" s="148"/>
      <c r="AT349" s="143" t="s">
        <v>139</v>
      </c>
      <c r="AU349" s="143" t="s">
        <v>78</v>
      </c>
      <c r="AV349" s="12" t="s">
        <v>78</v>
      </c>
      <c r="AW349" s="12" t="s">
        <v>31</v>
      </c>
      <c r="AX349" s="12" t="s">
        <v>69</v>
      </c>
      <c r="AY349" s="143" t="s">
        <v>128</v>
      </c>
    </row>
    <row r="350" spans="2:51" s="13" customFormat="1" ht="12">
      <c r="B350" s="149"/>
      <c r="D350" s="142" t="s">
        <v>139</v>
      </c>
      <c r="E350" s="150" t="s">
        <v>3</v>
      </c>
      <c r="F350" s="151" t="s">
        <v>141</v>
      </c>
      <c r="H350" s="152">
        <v>34.4</v>
      </c>
      <c r="I350" s="153"/>
      <c r="L350" s="149"/>
      <c r="M350" s="154"/>
      <c r="T350" s="155"/>
      <c r="AT350" s="150" t="s">
        <v>139</v>
      </c>
      <c r="AU350" s="150" t="s">
        <v>78</v>
      </c>
      <c r="AV350" s="13" t="s">
        <v>142</v>
      </c>
      <c r="AW350" s="13" t="s">
        <v>31</v>
      </c>
      <c r="AX350" s="13" t="s">
        <v>69</v>
      </c>
      <c r="AY350" s="150" t="s">
        <v>128</v>
      </c>
    </row>
    <row r="351" spans="2:51" s="14" customFormat="1" ht="12">
      <c r="B351" s="156"/>
      <c r="D351" s="142" t="s">
        <v>139</v>
      </c>
      <c r="E351" s="157" t="s">
        <v>3</v>
      </c>
      <c r="F351" s="158" t="s">
        <v>143</v>
      </c>
      <c r="H351" s="159">
        <v>34.4</v>
      </c>
      <c r="I351" s="160"/>
      <c r="L351" s="156"/>
      <c r="M351" s="161"/>
      <c r="T351" s="162"/>
      <c r="AT351" s="157" t="s">
        <v>139</v>
      </c>
      <c r="AU351" s="157" t="s">
        <v>78</v>
      </c>
      <c r="AV351" s="14" t="s">
        <v>135</v>
      </c>
      <c r="AW351" s="14" t="s">
        <v>31</v>
      </c>
      <c r="AX351" s="14" t="s">
        <v>74</v>
      </c>
      <c r="AY351" s="157" t="s">
        <v>128</v>
      </c>
    </row>
    <row r="352" spans="2:65" s="1" customFormat="1" ht="16.5" customHeight="1">
      <c r="B352" s="123"/>
      <c r="C352" s="163" t="s">
        <v>470</v>
      </c>
      <c r="D352" s="163" t="s">
        <v>292</v>
      </c>
      <c r="E352" s="164" t="s">
        <v>471</v>
      </c>
      <c r="F352" s="165" t="s">
        <v>472</v>
      </c>
      <c r="G352" s="166" t="s">
        <v>160</v>
      </c>
      <c r="H352" s="167">
        <v>35.088</v>
      </c>
      <c r="I352" s="168"/>
      <c r="J352" s="169">
        <f>ROUND(I352*H352,2)</f>
        <v>0</v>
      </c>
      <c r="K352" s="165" t="s">
        <v>134</v>
      </c>
      <c r="L352" s="170"/>
      <c r="M352" s="171" t="s">
        <v>3</v>
      </c>
      <c r="N352" s="172" t="s">
        <v>40</v>
      </c>
      <c r="P352" s="133">
        <f>O352*H352</f>
        <v>0</v>
      </c>
      <c r="Q352" s="133">
        <v>0.045</v>
      </c>
      <c r="R352" s="133">
        <f>Q352*H352</f>
        <v>1.57896</v>
      </c>
      <c r="S352" s="133">
        <v>0</v>
      </c>
      <c r="T352" s="134">
        <f>S352*H352</f>
        <v>0</v>
      </c>
      <c r="AR352" s="135" t="s">
        <v>175</v>
      </c>
      <c r="AT352" s="135" t="s">
        <v>292</v>
      </c>
      <c r="AU352" s="135" t="s">
        <v>78</v>
      </c>
      <c r="AY352" s="17" t="s">
        <v>128</v>
      </c>
      <c r="BE352" s="136">
        <f>IF(N352="základní",J352,0)</f>
        <v>0</v>
      </c>
      <c r="BF352" s="136">
        <f>IF(N352="snížená",J352,0)</f>
        <v>0</v>
      </c>
      <c r="BG352" s="136">
        <f>IF(N352="zákl. přenesená",J352,0)</f>
        <v>0</v>
      </c>
      <c r="BH352" s="136">
        <f>IF(N352="sníž. přenesená",J352,0)</f>
        <v>0</v>
      </c>
      <c r="BI352" s="136">
        <f>IF(N352="nulová",J352,0)</f>
        <v>0</v>
      </c>
      <c r="BJ352" s="17" t="s">
        <v>74</v>
      </c>
      <c r="BK352" s="136">
        <f>ROUND(I352*H352,2)</f>
        <v>0</v>
      </c>
      <c r="BL352" s="17" t="s">
        <v>135</v>
      </c>
      <c r="BM352" s="135" t="s">
        <v>473</v>
      </c>
    </row>
    <row r="353" spans="2:51" s="12" customFormat="1" ht="12">
      <c r="B353" s="141"/>
      <c r="D353" s="142" t="s">
        <v>139</v>
      </c>
      <c r="F353" s="144" t="s">
        <v>474</v>
      </c>
      <c r="H353" s="145">
        <v>35.088</v>
      </c>
      <c r="I353" s="146"/>
      <c r="L353" s="141"/>
      <c r="M353" s="147"/>
      <c r="T353" s="148"/>
      <c r="AT353" s="143" t="s">
        <v>139</v>
      </c>
      <c r="AU353" s="143" t="s">
        <v>78</v>
      </c>
      <c r="AV353" s="12" t="s">
        <v>78</v>
      </c>
      <c r="AW353" s="12" t="s">
        <v>4</v>
      </c>
      <c r="AX353" s="12" t="s">
        <v>74</v>
      </c>
      <c r="AY353" s="143" t="s">
        <v>128</v>
      </c>
    </row>
    <row r="354" spans="2:65" s="1" customFormat="1" ht="16.5" customHeight="1">
      <c r="B354" s="123"/>
      <c r="C354" s="124" t="s">
        <v>475</v>
      </c>
      <c r="D354" s="124" t="s">
        <v>130</v>
      </c>
      <c r="E354" s="125" t="s">
        <v>476</v>
      </c>
      <c r="F354" s="126" t="s">
        <v>477</v>
      </c>
      <c r="G354" s="127" t="s">
        <v>160</v>
      </c>
      <c r="H354" s="128">
        <v>1.7</v>
      </c>
      <c r="I354" s="129"/>
      <c r="J354" s="130">
        <f>ROUND(I354*H354,2)</f>
        <v>0</v>
      </c>
      <c r="K354" s="126" t="s">
        <v>134</v>
      </c>
      <c r="L354" s="32"/>
      <c r="M354" s="131" t="s">
        <v>3</v>
      </c>
      <c r="N354" s="132" t="s">
        <v>40</v>
      </c>
      <c r="P354" s="133">
        <f>O354*H354</f>
        <v>0</v>
      </c>
      <c r="Q354" s="133">
        <v>0.00147</v>
      </c>
      <c r="R354" s="133">
        <f>Q354*H354</f>
        <v>0.002499</v>
      </c>
      <c r="S354" s="133">
        <v>0.039</v>
      </c>
      <c r="T354" s="134">
        <f>S354*H354</f>
        <v>0.0663</v>
      </c>
      <c r="AR354" s="135" t="s">
        <v>135</v>
      </c>
      <c r="AT354" s="135" t="s">
        <v>130</v>
      </c>
      <c r="AU354" s="135" t="s">
        <v>78</v>
      </c>
      <c r="AY354" s="17" t="s">
        <v>128</v>
      </c>
      <c r="BE354" s="136">
        <f>IF(N354="základní",J354,0)</f>
        <v>0</v>
      </c>
      <c r="BF354" s="136">
        <f>IF(N354="snížená",J354,0)</f>
        <v>0</v>
      </c>
      <c r="BG354" s="136">
        <f>IF(N354="zákl. přenesená",J354,0)</f>
        <v>0</v>
      </c>
      <c r="BH354" s="136">
        <f>IF(N354="sníž. přenesená",J354,0)</f>
        <v>0</v>
      </c>
      <c r="BI354" s="136">
        <f>IF(N354="nulová",J354,0)</f>
        <v>0</v>
      </c>
      <c r="BJ354" s="17" t="s">
        <v>74</v>
      </c>
      <c r="BK354" s="136">
        <f>ROUND(I354*H354,2)</f>
        <v>0</v>
      </c>
      <c r="BL354" s="17" t="s">
        <v>135</v>
      </c>
      <c r="BM354" s="135" t="s">
        <v>478</v>
      </c>
    </row>
    <row r="355" spans="2:47" s="1" customFormat="1" ht="12">
      <c r="B355" s="32"/>
      <c r="D355" s="137" t="s">
        <v>137</v>
      </c>
      <c r="F355" s="138" t="s">
        <v>479</v>
      </c>
      <c r="I355" s="139"/>
      <c r="L355" s="32"/>
      <c r="M355" s="140"/>
      <c r="T355" s="52"/>
      <c r="AT355" s="17" t="s">
        <v>137</v>
      </c>
      <c r="AU355" s="17" t="s">
        <v>78</v>
      </c>
    </row>
    <row r="356" spans="2:51" s="12" customFormat="1" ht="12">
      <c r="B356" s="141"/>
      <c r="D356" s="142" t="s">
        <v>139</v>
      </c>
      <c r="E356" s="143" t="s">
        <v>3</v>
      </c>
      <c r="F356" s="144" t="s">
        <v>448</v>
      </c>
      <c r="H356" s="145">
        <v>1.2</v>
      </c>
      <c r="I356" s="146"/>
      <c r="L356" s="141"/>
      <c r="M356" s="147"/>
      <c r="T356" s="148"/>
      <c r="AT356" s="143" t="s">
        <v>139</v>
      </c>
      <c r="AU356" s="143" t="s">
        <v>78</v>
      </c>
      <c r="AV356" s="12" t="s">
        <v>78</v>
      </c>
      <c r="AW356" s="12" t="s">
        <v>31</v>
      </c>
      <c r="AX356" s="12" t="s">
        <v>69</v>
      </c>
      <c r="AY356" s="143" t="s">
        <v>128</v>
      </c>
    </row>
    <row r="357" spans="2:51" s="12" customFormat="1" ht="12">
      <c r="B357" s="141"/>
      <c r="D357" s="142" t="s">
        <v>139</v>
      </c>
      <c r="E357" s="143" t="s">
        <v>3</v>
      </c>
      <c r="F357" s="144" t="s">
        <v>449</v>
      </c>
      <c r="H357" s="145">
        <v>0.5</v>
      </c>
      <c r="I357" s="146"/>
      <c r="L357" s="141"/>
      <c r="M357" s="147"/>
      <c r="T357" s="148"/>
      <c r="AT357" s="143" t="s">
        <v>139</v>
      </c>
      <c r="AU357" s="143" t="s">
        <v>78</v>
      </c>
      <c r="AV357" s="12" t="s">
        <v>78</v>
      </c>
      <c r="AW357" s="12" t="s">
        <v>31</v>
      </c>
      <c r="AX357" s="12" t="s">
        <v>69</v>
      </c>
      <c r="AY357" s="143" t="s">
        <v>128</v>
      </c>
    </row>
    <row r="358" spans="2:51" s="13" customFormat="1" ht="12">
      <c r="B358" s="149"/>
      <c r="D358" s="142" t="s">
        <v>139</v>
      </c>
      <c r="E358" s="150" t="s">
        <v>3</v>
      </c>
      <c r="F358" s="151" t="s">
        <v>141</v>
      </c>
      <c r="H358" s="152">
        <v>1.7</v>
      </c>
      <c r="I358" s="153"/>
      <c r="L358" s="149"/>
      <c r="M358" s="154"/>
      <c r="T358" s="155"/>
      <c r="AT358" s="150" t="s">
        <v>139</v>
      </c>
      <c r="AU358" s="150" t="s">
        <v>78</v>
      </c>
      <c r="AV358" s="13" t="s">
        <v>142</v>
      </c>
      <c r="AW358" s="13" t="s">
        <v>31</v>
      </c>
      <c r="AX358" s="13" t="s">
        <v>69</v>
      </c>
      <c r="AY358" s="150" t="s">
        <v>128</v>
      </c>
    </row>
    <row r="359" spans="2:51" s="14" customFormat="1" ht="12">
      <c r="B359" s="156"/>
      <c r="D359" s="142" t="s">
        <v>139</v>
      </c>
      <c r="E359" s="157" t="s">
        <v>3</v>
      </c>
      <c r="F359" s="158" t="s">
        <v>143</v>
      </c>
      <c r="H359" s="159">
        <v>1.7</v>
      </c>
      <c r="I359" s="160"/>
      <c r="L359" s="156"/>
      <c r="M359" s="161"/>
      <c r="T359" s="162"/>
      <c r="AT359" s="157" t="s">
        <v>139</v>
      </c>
      <c r="AU359" s="157" t="s">
        <v>78</v>
      </c>
      <c r="AV359" s="14" t="s">
        <v>135</v>
      </c>
      <c r="AW359" s="14" t="s">
        <v>31</v>
      </c>
      <c r="AX359" s="14" t="s">
        <v>74</v>
      </c>
      <c r="AY359" s="157" t="s">
        <v>128</v>
      </c>
    </row>
    <row r="360" spans="2:65" s="1" customFormat="1" ht="37.9" customHeight="1">
      <c r="B360" s="123"/>
      <c r="C360" s="124" t="s">
        <v>480</v>
      </c>
      <c r="D360" s="124" t="s">
        <v>130</v>
      </c>
      <c r="E360" s="125" t="s">
        <v>481</v>
      </c>
      <c r="F360" s="126" t="s">
        <v>482</v>
      </c>
      <c r="G360" s="127" t="s">
        <v>133</v>
      </c>
      <c r="H360" s="128">
        <v>50</v>
      </c>
      <c r="I360" s="129"/>
      <c r="J360" s="130">
        <f>ROUND(I360*H360,2)</f>
        <v>0</v>
      </c>
      <c r="K360" s="126" t="s">
        <v>134</v>
      </c>
      <c r="L360" s="32"/>
      <c r="M360" s="131" t="s">
        <v>3</v>
      </c>
      <c r="N360" s="132" t="s">
        <v>40</v>
      </c>
      <c r="P360" s="133">
        <f>O360*H360</f>
        <v>0</v>
      </c>
      <c r="Q360" s="133">
        <v>0</v>
      </c>
      <c r="R360" s="133">
        <f>Q360*H360</f>
        <v>0</v>
      </c>
      <c r="S360" s="133">
        <v>0</v>
      </c>
      <c r="T360" s="134">
        <f>S360*H360</f>
        <v>0</v>
      </c>
      <c r="AR360" s="135" t="s">
        <v>135</v>
      </c>
      <c r="AT360" s="135" t="s">
        <v>130</v>
      </c>
      <c r="AU360" s="135" t="s">
        <v>78</v>
      </c>
      <c r="AY360" s="17" t="s">
        <v>128</v>
      </c>
      <c r="BE360" s="136">
        <f>IF(N360="základní",J360,0)</f>
        <v>0</v>
      </c>
      <c r="BF360" s="136">
        <f>IF(N360="snížená",J360,0)</f>
        <v>0</v>
      </c>
      <c r="BG360" s="136">
        <f>IF(N360="zákl. přenesená",J360,0)</f>
        <v>0</v>
      </c>
      <c r="BH360" s="136">
        <f>IF(N360="sníž. přenesená",J360,0)</f>
        <v>0</v>
      </c>
      <c r="BI360" s="136">
        <f>IF(N360="nulová",J360,0)</f>
        <v>0</v>
      </c>
      <c r="BJ360" s="17" t="s">
        <v>74</v>
      </c>
      <c r="BK360" s="136">
        <f>ROUND(I360*H360,2)</f>
        <v>0</v>
      </c>
      <c r="BL360" s="17" t="s">
        <v>135</v>
      </c>
      <c r="BM360" s="135" t="s">
        <v>483</v>
      </c>
    </row>
    <row r="361" spans="2:47" s="1" customFormat="1" ht="12">
      <c r="B361" s="32"/>
      <c r="D361" s="137" t="s">
        <v>137</v>
      </c>
      <c r="F361" s="138" t="s">
        <v>484</v>
      </c>
      <c r="I361" s="139"/>
      <c r="L361" s="32"/>
      <c r="M361" s="140"/>
      <c r="T361" s="52"/>
      <c r="AT361" s="17" t="s">
        <v>137</v>
      </c>
      <c r="AU361" s="17" t="s">
        <v>78</v>
      </c>
    </row>
    <row r="362" spans="2:51" s="12" customFormat="1" ht="12">
      <c r="B362" s="141"/>
      <c r="D362" s="142" t="s">
        <v>139</v>
      </c>
      <c r="E362" s="143" t="s">
        <v>3</v>
      </c>
      <c r="F362" s="144" t="s">
        <v>148</v>
      </c>
      <c r="H362" s="145">
        <v>50</v>
      </c>
      <c r="I362" s="146"/>
      <c r="L362" s="141"/>
      <c r="M362" s="147"/>
      <c r="T362" s="148"/>
      <c r="AT362" s="143" t="s">
        <v>139</v>
      </c>
      <c r="AU362" s="143" t="s">
        <v>78</v>
      </c>
      <c r="AV362" s="12" t="s">
        <v>78</v>
      </c>
      <c r="AW362" s="12" t="s">
        <v>31</v>
      </c>
      <c r="AX362" s="12" t="s">
        <v>69</v>
      </c>
      <c r="AY362" s="143" t="s">
        <v>128</v>
      </c>
    </row>
    <row r="363" spans="2:51" s="13" customFormat="1" ht="12">
      <c r="B363" s="149"/>
      <c r="D363" s="142" t="s">
        <v>139</v>
      </c>
      <c r="E363" s="150" t="s">
        <v>3</v>
      </c>
      <c r="F363" s="151" t="s">
        <v>141</v>
      </c>
      <c r="H363" s="152">
        <v>50</v>
      </c>
      <c r="I363" s="153"/>
      <c r="L363" s="149"/>
      <c r="M363" s="154"/>
      <c r="T363" s="155"/>
      <c r="AT363" s="150" t="s">
        <v>139</v>
      </c>
      <c r="AU363" s="150" t="s">
        <v>78</v>
      </c>
      <c r="AV363" s="13" t="s">
        <v>142</v>
      </c>
      <c r="AW363" s="13" t="s">
        <v>31</v>
      </c>
      <c r="AX363" s="13" t="s">
        <v>69</v>
      </c>
      <c r="AY363" s="150" t="s">
        <v>128</v>
      </c>
    </row>
    <row r="364" spans="2:51" s="14" customFormat="1" ht="12">
      <c r="B364" s="156"/>
      <c r="D364" s="142" t="s">
        <v>139</v>
      </c>
      <c r="E364" s="157" t="s">
        <v>3</v>
      </c>
      <c r="F364" s="158" t="s">
        <v>143</v>
      </c>
      <c r="H364" s="159">
        <v>50</v>
      </c>
      <c r="I364" s="160"/>
      <c r="L364" s="156"/>
      <c r="M364" s="161"/>
      <c r="T364" s="162"/>
      <c r="AT364" s="157" t="s">
        <v>139</v>
      </c>
      <c r="AU364" s="157" t="s">
        <v>78</v>
      </c>
      <c r="AV364" s="14" t="s">
        <v>135</v>
      </c>
      <c r="AW364" s="14" t="s">
        <v>31</v>
      </c>
      <c r="AX364" s="14" t="s">
        <v>74</v>
      </c>
      <c r="AY364" s="157" t="s">
        <v>128</v>
      </c>
    </row>
    <row r="365" spans="2:65" s="1" customFormat="1" ht="16.5" customHeight="1">
      <c r="B365" s="123"/>
      <c r="C365" s="124" t="s">
        <v>485</v>
      </c>
      <c r="D365" s="124" t="s">
        <v>130</v>
      </c>
      <c r="E365" s="125" t="s">
        <v>486</v>
      </c>
      <c r="F365" s="126" t="s">
        <v>487</v>
      </c>
      <c r="G365" s="127" t="s">
        <v>133</v>
      </c>
      <c r="H365" s="128">
        <v>32.4</v>
      </c>
      <c r="I365" s="129"/>
      <c r="J365" s="130">
        <f>ROUND(I365*H365,2)</f>
        <v>0</v>
      </c>
      <c r="K365" s="126" t="s">
        <v>134</v>
      </c>
      <c r="L365" s="32"/>
      <c r="M365" s="131" t="s">
        <v>3</v>
      </c>
      <c r="N365" s="132" t="s">
        <v>40</v>
      </c>
      <c r="P365" s="133">
        <f>O365*H365</f>
        <v>0</v>
      </c>
      <c r="Q365" s="133">
        <v>0</v>
      </c>
      <c r="R365" s="133">
        <f>Q365*H365</f>
        <v>0</v>
      </c>
      <c r="S365" s="133">
        <v>0</v>
      </c>
      <c r="T365" s="134">
        <f>S365*H365</f>
        <v>0</v>
      </c>
      <c r="AR365" s="135" t="s">
        <v>135</v>
      </c>
      <c r="AT365" s="135" t="s">
        <v>130</v>
      </c>
      <c r="AU365" s="135" t="s">
        <v>78</v>
      </c>
      <c r="AY365" s="17" t="s">
        <v>128</v>
      </c>
      <c r="BE365" s="136">
        <f>IF(N365="základní",J365,0)</f>
        <v>0</v>
      </c>
      <c r="BF365" s="136">
        <f>IF(N365="snížená",J365,0)</f>
        <v>0</v>
      </c>
      <c r="BG365" s="136">
        <f>IF(N365="zákl. přenesená",J365,0)</f>
        <v>0</v>
      </c>
      <c r="BH365" s="136">
        <f>IF(N365="sníž. přenesená",J365,0)</f>
        <v>0</v>
      </c>
      <c r="BI365" s="136">
        <f>IF(N365="nulová",J365,0)</f>
        <v>0</v>
      </c>
      <c r="BJ365" s="17" t="s">
        <v>74</v>
      </c>
      <c r="BK365" s="136">
        <f>ROUND(I365*H365,2)</f>
        <v>0</v>
      </c>
      <c r="BL365" s="17" t="s">
        <v>135</v>
      </c>
      <c r="BM365" s="135" t="s">
        <v>488</v>
      </c>
    </row>
    <row r="366" spans="2:47" s="1" customFormat="1" ht="12">
      <c r="B366" s="32"/>
      <c r="D366" s="137" t="s">
        <v>137</v>
      </c>
      <c r="F366" s="138" t="s">
        <v>489</v>
      </c>
      <c r="I366" s="139"/>
      <c r="L366" s="32"/>
      <c r="M366" s="140"/>
      <c r="T366" s="52"/>
      <c r="AT366" s="17" t="s">
        <v>137</v>
      </c>
      <c r="AU366" s="17" t="s">
        <v>78</v>
      </c>
    </row>
    <row r="367" spans="2:51" s="12" customFormat="1" ht="12">
      <c r="B367" s="141"/>
      <c r="D367" s="142" t="s">
        <v>139</v>
      </c>
      <c r="E367" s="143" t="s">
        <v>3</v>
      </c>
      <c r="F367" s="144" t="s">
        <v>140</v>
      </c>
      <c r="H367" s="145">
        <v>32.4</v>
      </c>
      <c r="I367" s="146"/>
      <c r="L367" s="141"/>
      <c r="M367" s="147"/>
      <c r="T367" s="148"/>
      <c r="AT367" s="143" t="s">
        <v>139</v>
      </c>
      <c r="AU367" s="143" t="s">
        <v>78</v>
      </c>
      <c r="AV367" s="12" t="s">
        <v>78</v>
      </c>
      <c r="AW367" s="12" t="s">
        <v>31</v>
      </c>
      <c r="AX367" s="12" t="s">
        <v>69</v>
      </c>
      <c r="AY367" s="143" t="s">
        <v>128</v>
      </c>
    </row>
    <row r="368" spans="2:51" s="13" customFormat="1" ht="12">
      <c r="B368" s="149"/>
      <c r="D368" s="142" t="s">
        <v>139</v>
      </c>
      <c r="E368" s="150" t="s">
        <v>3</v>
      </c>
      <c r="F368" s="151" t="s">
        <v>141</v>
      </c>
      <c r="H368" s="152">
        <v>32.4</v>
      </c>
      <c r="I368" s="153"/>
      <c r="L368" s="149"/>
      <c r="M368" s="154"/>
      <c r="T368" s="155"/>
      <c r="AT368" s="150" t="s">
        <v>139</v>
      </c>
      <c r="AU368" s="150" t="s">
        <v>78</v>
      </c>
      <c r="AV368" s="13" t="s">
        <v>142</v>
      </c>
      <c r="AW368" s="13" t="s">
        <v>31</v>
      </c>
      <c r="AX368" s="13" t="s">
        <v>69</v>
      </c>
      <c r="AY368" s="150" t="s">
        <v>128</v>
      </c>
    </row>
    <row r="369" spans="2:51" s="14" customFormat="1" ht="12">
      <c r="B369" s="156"/>
      <c r="D369" s="142" t="s">
        <v>139</v>
      </c>
      <c r="E369" s="157" t="s">
        <v>3</v>
      </c>
      <c r="F369" s="158" t="s">
        <v>143</v>
      </c>
      <c r="H369" s="159">
        <v>32.4</v>
      </c>
      <c r="I369" s="160"/>
      <c r="L369" s="156"/>
      <c r="M369" s="161"/>
      <c r="T369" s="162"/>
      <c r="AT369" s="157" t="s">
        <v>139</v>
      </c>
      <c r="AU369" s="157" t="s">
        <v>78</v>
      </c>
      <c r="AV369" s="14" t="s">
        <v>135</v>
      </c>
      <c r="AW369" s="14" t="s">
        <v>31</v>
      </c>
      <c r="AX369" s="14" t="s">
        <v>74</v>
      </c>
      <c r="AY369" s="157" t="s">
        <v>128</v>
      </c>
    </row>
    <row r="370" spans="2:63" s="11" customFormat="1" ht="22.9" customHeight="1">
      <c r="B370" s="111"/>
      <c r="D370" s="112" t="s">
        <v>68</v>
      </c>
      <c r="E370" s="121" t="s">
        <v>490</v>
      </c>
      <c r="F370" s="121" t="s">
        <v>491</v>
      </c>
      <c r="I370" s="114"/>
      <c r="J370" s="122">
        <f>BK370</f>
        <v>0</v>
      </c>
      <c r="L370" s="111"/>
      <c r="M370" s="116"/>
      <c r="P370" s="117">
        <f>SUM(P371:P417)</f>
        <v>0</v>
      </c>
      <c r="R370" s="117">
        <f>SUM(R371:R417)</f>
        <v>0</v>
      </c>
      <c r="T370" s="118">
        <f>SUM(T371:T417)</f>
        <v>0</v>
      </c>
      <c r="AR370" s="112" t="s">
        <v>74</v>
      </c>
      <c r="AT370" s="119" t="s">
        <v>68</v>
      </c>
      <c r="AU370" s="119" t="s">
        <v>74</v>
      </c>
      <c r="AY370" s="112" t="s">
        <v>128</v>
      </c>
      <c r="BK370" s="120">
        <f>SUM(BK371:BK417)</f>
        <v>0</v>
      </c>
    </row>
    <row r="371" spans="2:65" s="1" customFormat="1" ht="24.2" customHeight="1">
      <c r="B371" s="123"/>
      <c r="C371" s="124" t="s">
        <v>492</v>
      </c>
      <c r="D371" s="124" t="s">
        <v>130</v>
      </c>
      <c r="E371" s="125" t="s">
        <v>493</v>
      </c>
      <c r="F371" s="126" t="s">
        <v>494</v>
      </c>
      <c r="G371" s="127" t="s">
        <v>262</v>
      </c>
      <c r="H371" s="128">
        <v>0.83</v>
      </c>
      <c r="I371" s="129"/>
      <c r="J371" s="130">
        <f>ROUND(I371*H371,2)</f>
        <v>0</v>
      </c>
      <c r="K371" s="126" t="s">
        <v>134</v>
      </c>
      <c r="L371" s="32"/>
      <c r="M371" s="131" t="s">
        <v>3</v>
      </c>
      <c r="N371" s="132" t="s">
        <v>40</v>
      </c>
      <c r="P371" s="133">
        <f>O371*H371</f>
        <v>0</v>
      </c>
      <c r="Q371" s="133">
        <v>0</v>
      </c>
      <c r="R371" s="133">
        <f>Q371*H371</f>
        <v>0</v>
      </c>
      <c r="S371" s="133">
        <v>0</v>
      </c>
      <c r="T371" s="134">
        <f>S371*H371</f>
        <v>0</v>
      </c>
      <c r="AR371" s="135" t="s">
        <v>135</v>
      </c>
      <c r="AT371" s="135" t="s">
        <v>130</v>
      </c>
      <c r="AU371" s="135" t="s">
        <v>78</v>
      </c>
      <c r="AY371" s="17" t="s">
        <v>128</v>
      </c>
      <c r="BE371" s="136">
        <f>IF(N371="základní",J371,0)</f>
        <v>0</v>
      </c>
      <c r="BF371" s="136">
        <f>IF(N371="snížená",J371,0)</f>
        <v>0</v>
      </c>
      <c r="BG371" s="136">
        <f>IF(N371="zákl. přenesená",J371,0)</f>
        <v>0</v>
      </c>
      <c r="BH371" s="136">
        <f>IF(N371="sníž. přenesená",J371,0)</f>
        <v>0</v>
      </c>
      <c r="BI371" s="136">
        <f>IF(N371="nulová",J371,0)</f>
        <v>0</v>
      </c>
      <c r="BJ371" s="17" t="s">
        <v>74</v>
      </c>
      <c r="BK371" s="136">
        <f>ROUND(I371*H371,2)</f>
        <v>0</v>
      </c>
      <c r="BL371" s="17" t="s">
        <v>135</v>
      </c>
      <c r="BM371" s="135" t="s">
        <v>495</v>
      </c>
    </row>
    <row r="372" spans="2:47" s="1" customFormat="1" ht="12">
      <c r="B372" s="32"/>
      <c r="D372" s="137" t="s">
        <v>137</v>
      </c>
      <c r="F372" s="138" t="s">
        <v>496</v>
      </c>
      <c r="I372" s="139"/>
      <c r="L372" s="32"/>
      <c r="M372" s="140"/>
      <c r="T372" s="52"/>
      <c r="AT372" s="17" t="s">
        <v>137</v>
      </c>
      <c r="AU372" s="17" t="s">
        <v>78</v>
      </c>
    </row>
    <row r="373" spans="2:65" s="1" customFormat="1" ht="24.2" customHeight="1">
      <c r="B373" s="123"/>
      <c r="C373" s="124" t="s">
        <v>497</v>
      </c>
      <c r="D373" s="124" t="s">
        <v>130</v>
      </c>
      <c r="E373" s="125" t="s">
        <v>498</v>
      </c>
      <c r="F373" s="126" t="s">
        <v>499</v>
      </c>
      <c r="G373" s="127" t="s">
        <v>262</v>
      </c>
      <c r="H373" s="128">
        <v>45.896</v>
      </c>
      <c r="I373" s="129"/>
      <c r="J373" s="130">
        <f>ROUND(I373*H373,2)</f>
        <v>0</v>
      </c>
      <c r="K373" s="126" t="s">
        <v>134</v>
      </c>
      <c r="L373" s="32"/>
      <c r="M373" s="131" t="s">
        <v>3</v>
      </c>
      <c r="N373" s="132" t="s">
        <v>40</v>
      </c>
      <c r="P373" s="133">
        <f>O373*H373</f>
        <v>0</v>
      </c>
      <c r="Q373" s="133">
        <v>0</v>
      </c>
      <c r="R373" s="133">
        <f>Q373*H373</f>
        <v>0</v>
      </c>
      <c r="S373" s="133">
        <v>0</v>
      </c>
      <c r="T373" s="134">
        <f>S373*H373</f>
        <v>0</v>
      </c>
      <c r="AR373" s="135" t="s">
        <v>135</v>
      </c>
      <c r="AT373" s="135" t="s">
        <v>130</v>
      </c>
      <c r="AU373" s="135" t="s">
        <v>78</v>
      </c>
      <c r="AY373" s="17" t="s">
        <v>128</v>
      </c>
      <c r="BE373" s="136">
        <f>IF(N373="základní",J373,0)</f>
        <v>0</v>
      </c>
      <c r="BF373" s="136">
        <f>IF(N373="snížená",J373,0)</f>
        <v>0</v>
      </c>
      <c r="BG373" s="136">
        <f>IF(N373="zákl. přenesená",J373,0)</f>
        <v>0</v>
      </c>
      <c r="BH373" s="136">
        <f>IF(N373="sníž. přenesená",J373,0)</f>
        <v>0</v>
      </c>
      <c r="BI373" s="136">
        <f>IF(N373="nulová",J373,0)</f>
        <v>0</v>
      </c>
      <c r="BJ373" s="17" t="s">
        <v>74</v>
      </c>
      <c r="BK373" s="136">
        <f>ROUND(I373*H373,2)</f>
        <v>0</v>
      </c>
      <c r="BL373" s="17" t="s">
        <v>135</v>
      </c>
      <c r="BM373" s="135" t="s">
        <v>500</v>
      </c>
    </row>
    <row r="374" spans="2:47" s="1" customFormat="1" ht="12">
      <c r="B374" s="32"/>
      <c r="D374" s="137" t="s">
        <v>137</v>
      </c>
      <c r="F374" s="138" t="s">
        <v>501</v>
      </c>
      <c r="I374" s="139"/>
      <c r="L374" s="32"/>
      <c r="M374" s="140"/>
      <c r="T374" s="52"/>
      <c r="AT374" s="17" t="s">
        <v>137</v>
      </c>
      <c r="AU374" s="17" t="s">
        <v>78</v>
      </c>
    </row>
    <row r="375" spans="2:51" s="12" customFormat="1" ht="12">
      <c r="B375" s="141"/>
      <c r="D375" s="142" t="s">
        <v>139</v>
      </c>
      <c r="E375" s="143" t="s">
        <v>3</v>
      </c>
      <c r="F375" s="144" t="s">
        <v>79</v>
      </c>
      <c r="H375" s="145">
        <v>45.896</v>
      </c>
      <c r="I375" s="146"/>
      <c r="L375" s="141"/>
      <c r="M375" s="147"/>
      <c r="T375" s="148"/>
      <c r="AT375" s="143" t="s">
        <v>139</v>
      </c>
      <c r="AU375" s="143" t="s">
        <v>78</v>
      </c>
      <c r="AV375" s="12" t="s">
        <v>78</v>
      </c>
      <c r="AW375" s="12" t="s">
        <v>31</v>
      </c>
      <c r="AX375" s="12" t="s">
        <v>69</v>
      </c>
      <c r="AY375" s="143" t="s">
        <v>128</v>
      </c>
    </row>
    <row r="376" spans="2:51" s="13" customFormat="1" ht="12">
      <c r="B376" s="149"/>
      <c r="D376" s="142" t="s">
        <v>139</v>
      </c>
      <c r="E376" s="150" t="s">
        <v>3</v>
      </c>
      <c r="F376" s="151" t="s">
        <v>141</v>
      </c>
      <c r="H376" s="152">
        <v>45.896</v>
      </c>
      <c r="I376" s="153"/>
      <c r="L376" s="149"/>
      <c r="M376" s="154"/>
      <c r="T376" s="155"/>
      <c r="AT376" s="150" t="s">
        <v>139</v>
      </c>
      <c r="AU376" s="150" t="s">
        <v>78</v>
      </c>
      <c r="AV376" s="13" t="s">
        <v>142</v>
      </c>
      <c r="AW376" s="13" t="s">
        <v>31</v>
      </c>
      <c r="AX376" s="13" t="s">
        <v>69</v>
      </c>
      <c r="AY376" s="150" t="s">
        <v>128</v>
      </c>
    </row>
    <row r="377" spans="2:51" s="14" customFormat="1" ht="12">
      <c r="B377" s="156"/>
      <c r="D377" s="142" t="s">
        <v>139</v>
      </c>
      <c r="E377" s="157" t="s">
        <v>3</v>
      </c>
      <c r="F377" s="158" t="s">
        <v>143</v>
      </c>
      <c r="H377" s="159">
        <v>45.896</v>
      </c>
      <c r="I377" s="160"/>
      <c r="L377" s="156"/>
      <c r="M377" s="161"/>
      <c r="T377" s="162"/>
      <c r="AT377" s="157" t="s">
        <v>139</v>
      </c>
      <c r="AU377" s="157" t="s">
        <v>78</v>
      </c>
      <c r="AV377" s="14" t="s">
        <v>135</v>
      </c>
      <c r="AW377" s="14" t="s">
        <v>31</v>
      </c>
      <c r="AX377" s="14" t="s">
        <v>74</v>
      </c>
      <c r="AY377" s="157" t="s">
        <v>128</v>
      </c>
    </row>
    <row r="378" spans="2:65" s="1" customFormat="1" ht="24.2" customHeight="1">
      <c r="B378" s="123"/>
      <c r="C378" s="124" t="s">
        <v>502</v>
      </c>
      <c r="D378" s="124" t="s">
        <v>130</v>
      </c>
      <c r="E378" s="125" t="s">
        <v>503</v>
      </c>
      <c r="F378" s="126" t="s">
        <v>504</v>
      </c>
      <c r="G378" s="127" t="s">
        <v>262</v>
      </c>
      <c r="H378" s="128">
        <v>872.024</v>
      </c>
      <c r="I378" s="129"/>
      <c r="J378" s="130">
        <f>ROUND(I378*H378,2)</f>
        <v>0</v>
      </c>
      <c r="K378" s="126" t="s">
        <v>134</v>
      </c>
      <c r="L378" s="32"/>
      <c r="M378" s="131" t="s">
        <v>3</v>
      </c>
      <c r="N378" s="132" t="s">
        <v>40</v>
      </c>
      <c r="P378" s="133">
        <f>O378*H378</f>
        <v>0</v>
      </c>
      <c r="Q378" s="133">
        <v>0</v>
      </c>
      <c r="R378" s="133">
        <f>Q378*H378</f>
        <v>0</v>
      </c>
      <c r="S378" s="133">
        <v>0</v>
      </c>
      <c r="T378" s="134">
        <f>S378*H378</f>
        <v>0</v>
      </c>
      <c r="AR378" s="135" t="s">
        <v>135</v>
      </c>
      <c r="AT378" s="135" t="s">
        <v>130</v>
      </c>
      <c r="AU378" s="135" t="s">
        <v>78</v>
      </c>
      <c r="AY378" s="17" t="s">
        <v>128</v>
      </c>
      <c r="BE378" s="136">
        <f>IF(N378="základní",J378,0)</f>
        <v>0</v>
      </c>
      <c r="BF378" s="136">
        <f>IF(N378="snížená",J378,0)</f>
        <v>0</v>
      </c>
      <c r="BG378" s="136">
        <f>IF(N378="zákl. přenesená",J378,0)</f>
        <v>0</v>
      </c>
      <c r="BH378" s="136">
        <f>IF(N378="sníž. přenesená",J378,0)</f>
        <v>0</v>
      </c>
      <c r="BI378" s="136">
        <f>IF(N378="nulová",J378,0)</f>
        <v>0</v>
      </c>
      <c r="BJ378" s="17" t="s">
        <v>74</v>
      </c>
      <c r="BK378" s="136">
        <f>ROUND(I378*H378,2)</f>
        <v>0</v>
      </c>
      <c r="BL378" s="17" t="s">
        <v>135</v>
      </c>
      <c r="BM378" s="135" t="s">
        <v>505</v>
      </c>
    </row>
    <row r="379" spans="2:47" s="1" customFormat="1" ht="12">
      <c r="B379" s="32"/>
      <c r="D379" s="137" t="s">
        <v>137</v>
      </c>
      <c r="F379" s="138" t="s">
        <v>506</v>
      </c>
      <c r="I379" s="139"/>
      <c r="L379" s="32"/>
      <c r="M379" s="140"/>
      <c r="T379" s="52"/>
      <c r="AT379" s="17" t="s">
        <v>137</v>
      </c>
      <c r="AU379" s="17" t="s">
        <v>78</v>
      </c>
    </row>
    <row r="380" spans="2:51" s="12" customFormat="1" ht="12">
      <c r="B380" s="141"/>
      <c r="D380" s="142" t="s">
        <v>139</v>
      </c>
      <c r="E380" s="143" t="s">
        <v>3</v>
      </c>
      <c r="F380" s="144" t="s">
        <v>507</v>
      </c>
      <c r="H380" s="145">
        <v>872.024</v>
      </c>
      <c r="I380" s="146"/>
      <c r="L380" s="141"/>
      <c r="M380" s="147"/>
      <c r="T380" s="148"/>
      <c r="AT380" s="143" t="s">
        <v>139</v>
      </c>
      <c r="AU380" s="143" t="s">
        <v>78</v>
      </c>
      <c r="AV380" s="12" t="s">
        <v>78</v>
      </c>
      <c r="AW380" s="12" t="s">
        <v>31</v>
      </c>
      <c r="AX380" s="12" t="s">
        <v>69</v>
      </c>
      <c r="AY380" s="143" t="s">
        <v>128</v>
      </c>
    </row>
    <row r="381" spans="2:51" s="13" customFormat="1" ht="12">
      <c r="B381" s="149"/>
      <c r="D381" s="142" t="s">
        <v>139</v>
      </c>
      <c r="E381" s="150" t="s">
        <v>3</v>
      </c>
      <c r="F381" s="151" t="s">
        <v>141</v>
      </c>
      <c r="H381" s="152">
        <v>872.024</v>
      </c>
      <c r="I381" s="153"/>
      <c r="L381" s="149"/>
      <c r="M381" s="154"/>
      <c r="T381" s="155"/>
      <c r="AT381" s="150" t="s">
        <v>139</v>
      </c>
      <c r="AU381" s="150" t="s">
        <v>78</v>
      </c>
      <c r="AV381" s="13" t="s">
        <v>142</v>
      </c>
      <c r="AW381" s="13" t="s">
        <v>31</v>
      </c>
      <c r="AX381" s="13" t="s">
        <v>69</v>
      </c>
      <c r="AY381" s="150" t="s">
        <v>128</v>
      </c>
    </row>
    <row r="382" spans="2:51" s="14" customFormat="1" ht="12">
      <c r="B382" s="156"/>
      <c r="D382" s="142" t="s">
        <v>139</v>
      </c>
      <c r="E382" s="157" t="s">
        <v>3</v>
      </c>
      <c r="F382" s="158" t="s">
        <v>143</v>
      </c>
      <c r="H382" s="159">
        <v>872.024</v>
      </c>
      <c r="I382" s="160"/>
      <c r="L382" s="156"/>
      <c r="M382" s="161"/>
      <c r="T382" s="162"/>
      <c r="AT382" s="157" t="s">
        <v>139</v>
      </c>
      <c r="AU382" s="157" t="s">
        <v>78</v>
      </c>
      <c r="AV382" s="14" t="s">
        <v>135</v>
      </c>
      <c r="AW382" s="14" t="s">
        <v>31</v>
      </c>
      <c r="AX382" s="14" t="s">
        <v>74</v>
      </c>
      <c r="AY382" s="157" t="s">
        <v>128</v>
      </c>
    </row>
    <row r="383" spans="2:65" s="1" customFormat="1" ht="24.2" customHeight="1">
      <c r="B383" s="123"/>
      <c r="C383" s="124" t="s">
        <v>508</v>
      </c>
      <c r="D383" s="124" t="s">
        <v>130</v>
      </c>
      <c r="E383" s="125" t="s">
        <v>509</v>
      </c>
      <c r="F383" s="126" t="s">
        <v>510</v>
      </c>
      <c r="G383" s="127" t="s">
        <v>262</v>
      </c>
      <c r="H383" s="128">
        <v>24.096</v>
      </c>
      <c r="I383" s="129"/>
      <c r="J383" s="130">
        <f>ROUND(I383*H383,2)</f>
        <v>0</v>
      </c>
      <c r="K383" s="126" t="s">
        <v>134</v>
      </c>
      <c r="L383" s="32"/>
      <c r="M383" s="131" t="s">
        <v>3</v>
      </c>
      <c r="N383" s="132" t="s">
        <v>40</v>
      </c>
      <c r="P383" s="133">
        <f>O383*H383</f>
        <v>0</v>
      </c>
      <c r="Q383" s="133">
        <v>0</v>
      </c>
      <c r="R383" s="133">
        <f>Q383*H383</f>
        <v>0</v>
      </c>
      <c r="S383" s="133">
        <v>0</v>
      </c>
      <c r="T383" s="134">
        <f>S383*H383</f>
        <v>0</v>
      </c>
      <c r="AR383" s="135" t="s">
        <v>135</v>
      </c>
      <c r="AT383" s="135" t="s">
        <v>130</v>
      </c>
      <c r="AU383" s="135" t="s">
        <v>78</v>
      </c>
      <c r="AY383" s="17" t="s">
        <v>128</v>
      </c>
      <c r="BE383" s="136">
        <f>IF(N383="základní",J383,0)</f>
        <v>0</v>
      </c>
      <c r="BF383" s="136">
        <f>IF(N383="snížená",J383,0)</f>
        <v>0</v>
      </c>
      <c r="BG383" s="136">
        <f>IF(N383="zákl. přenesená",J383,0)</f>
        <v>0</v>
      </c>
      <c r="BH383" s="136">
        <f>IF(N383="sníž. přenesená",J383,0)</f>
        <v>0</v>
      </c>
      <c r="BI383" s="136">
        <f>IF(N383="nulová",J383,0)</f>
        <v>0</v>
      </c>
      <c r="BJ383" s="17" t="s">
        <v>74</v>
      </c>
      <c r="BK383" s="136">
        <f>ROUND(I383*H383,2)</f>
        <v>0</v>
      </c>
      <c r="BL383" s="17" t="s">
        <v>135</v>
      </c>
      <c r="BM383" s="135" t="s">
        <v>511</v>
      </c>
    </row>
    <row r="384" spans="2:47" s="1" customFormat="1" ht="12">
      <c r="B384" s="32"/>
      <c r="D384" s="137" t="s">
        <v>137</v>
      </c>
      <c r="F384" s="138" t="s">
        <v>512</v>
      </c>
      <c r="I384" s="139"/>
      <c r="L384" s="32"/>
      <c r="M384" s="140"/>
      <c r="T384" s="52"/>
      <c r="AT384" s="17" t="s">
        <v>137</v>
      </c>
      <c r="AU384" s="17" t="s">
        <v>78</v>
      </c>
    </row>
    <row r="385" spans="2:51" s="12" customFormat="1" ht="12">
      <c r="B385" s="141"/>
      <c r="D385" s="142" t="s">
        <v>139</v>
      </c>
      <c r="E385" s="143" t="s">
        <v>3</v>
      </c>
      <c r="F385" s="144" t="s">
        <v>76</v>
      </c>
      <c r="H385" s="145">
        <v>24.096</v>
      </c>
      <c r="I385" s="146"/>
      <c r="L385" s="141"/>
      <c r="M385" s="147"/>
      <c r="T385" s="148"/>
      <c r="AT385" s="143" t="s">
        <v>139</v>
      </c>
      <c r="AU385" s="143" t="s">
        <v>78</v>
      </c>
      <c r="AV385" s="12" t="s">
        <v>78</v>
      </c>
      <c r="AW385" s="12" t="s">
        <v>31</v>
      </c>
      <c r="AX385" s="12" t="s">
        <v>69</v>
      </c>
      <c r="AY385" s="143" t="s">
        <v>128</v>
      </c>
    </row>
    <row r="386" spans="2:51" s="13" customFormat="1" ht="12">
      <c r="B386" s="149"/>
      <c r="D386" s="142" t="s">
        <v>139</v>
      </c>
      <c r="E386" s="150" t="s">
        <v>3</v>
      </c>
      <c r="F386" s="151" t="s">
        <v>141</v>
      </c>
      <c r="H386" s="152">
        <v>24.096</v>
      </c>
      <c r="I386" s="153"/>
      <c r="L386" s="149"/>
      <c r="M386" s="154"/>
      <c r="T386" s="155"/>
      <c r="AT386" s="150" t="s">
        <v>139</v>
      </c>
      <c r="AU386" s="150" t="s">
        <v>78</v>
      </c>
      <c r="AV386" s="13" t="s">
        <v>142</v>
      </c>
      <c r="AW386" s="13" t="s">
        <v>31</v>
      </c>
      <c r="AX386" s="13" t="s">
        <v>69</v>
      </c>
      <c r="AY386" s="150" t="s">
        <v>128</v>
      </c>
    </row>
    <row r="387" spans="2:51" s="14" customFormat="1" ht="12">
      <c r="B387" s="156"/>
      <c r="D387" s="142" t="s">
        <v>139</v>
      </c>
      <c r="E387" s="157" t="s">
        <v>3</v>
      </c>
      <c r="F387" s="158" t="s">
        <v>143</v>
      </c>
      <c r="H387" s="159">
        <v>24.096</v>
      </c>
      <c r="I387" s="160"/>
      <c r="L387" s="156"/>
      <c r="M387" s="161"/>
      <c r="T387" s="162"/>
      <c r="AT387" s="157" t="s">
        <v>139</v>
      </c>
      <c r="AU387" s="157" t="s">
        <v>78</v>
      </c>
      <c r="AV387" s="14" t="s">
        <v>135</v>
      </c>
      <c r="AW387" s="14" t="s">
        <v>31</v>
      </c>
      <c r="AX387" s="14" t="s">
        <v>74</v>
      </c>
      <c r="AY387" s="157" t="s">
        <v>128</v>
      </c>
    </row>
    <row r="388" spans="2:65" s="1" customFormat="1" ht="24.2" customHeight="1">
      <c r="B388" s="123"/>
      <c r="C388" s="124" t="s">
        <v>513</v>
      </c>
      <c r="D388" s="124" t="s">
        <v>130</v>
      </c>
      <c r="E388" s="125" t="s">
        <v>514</v>
      </c>
      <c r="F388" s="126" t="s">
        <v>504</v>
      </c>
      <c r="G388" s="127" t="s">
        <v>262</v>
      </c>
      <c r="H388" s="128">
        <v>457.824</v>
      </c>
      <c r="I388" s="129"/>
      <c r="J388" s="130">
        <f>ROUND(I388*H388,2)</f>
        <v>0</v>
      </c>
      <c r="K388" s="126" t="s">
        <v>134</v>
      </c>
      <c r="L388" s="32"/>
      <c r="M388" s="131" t="s">
        <v>3</v>
      </c>
      <c r="N388" s="132" t="s">
        <v>40</v>
      </c>
      <c r="P388" s="133">
        <f>O388*H388</f>
        <v>0</v>
      </c>
      <c r="Q388" s="133">
        <v>0</v>
      </c>
      <c r="R388" s="133">
        <f>Q388*H388</f>
        <v>0</v>
      </c>
      <c r="S388" s="133">
        <v>0</v>
      </c>
      <c r="T388" s="134">
        <f>S388*H388</f>
        <v>0</v>
      </c>
      <c r="AR388" s="135" t="s">
        <v>135</v>
      </c>
      <c r="AT388" s="135" t="s">
        <v>130</v>
      </c>
      <c r="AU388" s="135" t="s">
        <v>78</v>
      </c>
      <c r="AY388" s="17" t="s">
        <v>128</v>
      </c>
      <c r="BE388" s="136">
        <f>IF(N388="základní",J388,0)</f>
        <v>0</v>
      </c>
      <c r="BF388" s="136">
        <f>IF(N388="snížená",J388,0)</f>
        <v>0</v>
      </c>
      <c r="BG388" s="136">
        <f>IF(N388="zákl. přenesená",J388,0)</f>
        <v>0</v>
      </c>
      <c r="BH388" s="136">
        <f>IF(N388="sníž. přenesená",J388,0)</f>
        <v>0</v>
      </c>
      <c r="BI388" s="136">
        <f>IF(N388="nulová",J388,0)</f>
        <v>0</v>
      </c>
      <c r="BJ388" s="17" t="s">
        <v>74</v>
      </c>
      <c r="BK388" s="136">
        <f>ROUND(I388*H388,2)</f>
        <v>0</v>
      </c>
      <c r="BL388" s="17" t="s">
        <v>135</v>
      </c>
      <c r="BM388" s="135" t="s">
        <v>515</v>
      </c>
    </row>
    <row r="389" spans="2:47" s="1" customFormat="1" ht="12">
      <c r="B389" s="32"/>
      <c r="D389" s="137" t="s">
        <v>137</v>
      </c>
      <c r="F389" s="138" t="s">
        <v>516</v>
      </c>
      <c r="I389" s="139"/>
      <c r="L389" s="32"/>
      <c r="M389" s="140"/>
      <c r="T389" s="52"/>
      <c r="AT389" s="17" t="s">
        <v>137</v>
      </c>
      <c r="AU389" s="17" t="s">
        <v>78</v>
      </c>
    </row>
    <row r="390" spans="2:51" s="12" customFormat="1" ht="12">
      <c r="B390" s="141"/>
      <c r="D390" s="142" t="s">
        <v>139</v>
      </c>
      <c r="E390" s="143" t="s">
        <v>3</v>
      </c>
      <c r="F390" s="144" t="s">
        <v>517</v>
      </c>
      <c r="H390" s="145">
        <v>457.824</v>
      </c>
      <c r="I390" s="146"/>
      <c r="L390" s="141"/>
      <c r="M390" s="147"/>
      <c r="T390" s="148"/>
      <c r="AT390" s="143" t="s">
        <v>139</v>
      </c>
      <c r="AU390" s="143" t="s">
        <v>78</v>
      </c>
      <c r="AV390" s="12" t="s">
        <v>78</v>
      </c>
      <c r="AW390" s="12" t="s">
        <v>31</v>
      </c>
      <c r="AX390" s="12" t="s">
        <v>69</v>
      </c>
      <c r="AY390" s="143" t="s">
        <v>128</v>
      </c>
    </row>
    <row r="391" spans="2:51" s="13" customFormat="1" ht="12">
      <c r="B391" s="149"/>
      <c r="D391" s="142" t="s">
        <v>139</v>
      </c>
      <c r="E391" s="150" t="s">
        <v>3</v>
      </c>
      <c r="F391" s="151" t="s">
        <v>141</v>
      </c>
      <c r="H391" s="152">
        <v>457.824</v>
      </c>
      <c r="I391" s="153"/>
      <c r="L391" s="149"/>
      <c r="M391" s="154"/>
      <c r="T391" s="155"/>
      <c r="AT391" s="150" t="s">
        <v>139</v>
      </c>
      <c r="AU391" s="150" t="s">
        <v>78</v>
      </c>
      <c r="AV391" s="13" t="s">
        <v>142</v>
      </c>
      <c r="AW391" s="13" t="s">
        <v>31</v>
      </c>
      <c r="AX391" s="13" t="s">
        <v>69</v>
      </c>
      <c r="AY391" s="150" t="s">
        <v>128</v>
      </c>
    </row>
    <row r="392" spans="2:51" s="14" customFormat="1" ht="12">
      <c r="B392" s="156"/>
      <c r="D392" s="142" t="s">
        <v>139</v>
      </c>
      <c r="E392" s="157" t="s">
        <v>3</v>
      </c>
      <c r="F392" s="158" t="s">
        <v>143</v>
      </c>
      <c r="H392" s="159">
        <v>457.824</v>
      </c>
      <c r="I392" s="160"/>
      <c r="L392" s="156"/>
      <c r="M392" s="161"/>
      <c r="T392" s="162"/>
      <c r="AT392" s="157" t="s">
        <v>139</v>
      </c>
      <c r="AU392" s="157" t="s">
        <v>78</v>
      </c>
      <c r="AV392" s="14" t="s">
        <v>135</v>
      </c>
      <c r="AW392" s="14" t="s">
        <v>31</v>
      </c>
      <c r="AX392" s="14" t="s">
        <v>74</v>
      </c>
      <c r="AY392" s="157" t="s">
        <v>128</v>
      </c>
    </row>
    <row r="393" spans="2:65" s="1" customFormat="1" ht="24.2" customHeight="1">
      <c r="B393" s="123"/>
      <c r="C393" s="124" t="s">
        <v>518</v>
      </c>
      <c r="D393" s="124" t="s">
        <v>130</v>
      </c>
      <c r="E393" s="125" t="s">
        <v>519</v>
      </c>
      <c r="F393" s="126" t="s">
        <v>520</v>
      </c>
      <c r="G393" s="127" t="s">
        <v>262</v>
      </c>
      <c r="H393" s="128">
        <v>0.83</v>
      </c>
      <c r="I393" s="129"/>
      <c r="J393" s="130">
        <f>ROUND(I393*H393,2)</f>
        <v>0</v>
      </c>
      <c r="K393" s="126" t="s">
        <v>134</v>
      </c>
      <c r="L393" s="32"/>
      <c r="M393" s="131" t="s">
        <v>3</v>
      </c>
      <c r="N393" s="132" t="s">
        <v>40</v>
      </c>
      <c r="P393" s="133">
        <f>O393*H393</f>
        <v>0</v>
      </c>
      <c r="Q393" s="133">
        <v>0</v>
      </c>
      <c r="R393" s="133">
        <f>Q393*H393</f>
        <v>0</v>
      </c>
      <c r="S393" s="133">
        <v>0</v>
      </c>
      <c r="T393" s="134">
        <f>S393*H393</f>
        <v>0</v>
      </c>
      <c r="AR393" s="135" t="s">
        <v>135</v>
      </c>
      <c r="AT393" s="135" t="s">
        <v>130</v>
      </c>
      <c r="AU393" s="135" t="s">
        <v>78</v>
      </c>
      <c r="AY393" s="17" t="s">
        <v>128</v>
      </c>
      <c r="BE393" s="136">
        <f>IF(N393="základní",J393,0)</f>
        <v>0</v>
      </c>
      <c r="BF393" s="136">
        <f>IF(N393="snížená",J393,0)</f>
        <v>0</v>
      </c>
      <c r="BG393" s="136">
        <f>IF(N393="zákl. přenesená",J393,0)</f>
        <v>0</v>
      </c>
      <c r="BH393" s="136">
        <f>IF(N393="sníž. přenesená",J393,0)</f>
        <v>0</v>
      </c>
      <c r="BI393" s="136">
        <f>IF(N393="nulová",J393,0)</f>
        <v>0</v>
      </c>
      <c r="BJ393" s="17" t="s">
        <v>74</v>
      </c>
      <c r="BK393" s="136">
        <f>ROUND(I393*H393,2)</f>
        <v>0</v>
      </c>
      <c r="BL393" s="17" t="s">
        <v>135</v>
      </c>
      <c r="BM393" s="135" t="s">
        <v>521</v>
      </c>
    </row>
    <row r="394" spans="2:47" s="1" customFormat="1" ht="12">
      <c r="B394" s="32"/>
      <c r="D394" s="137" t="s">
        <v>137</v>
      </c>
      <c r="F394" s="138" t="s">
        <v>522</v>
      </c>
      <c r="I394" s="139"/>
      <c r="L394" s="32"/>
      <c r="M394" s="140"/>
      <c r="T394" s="52"/>
      <c r="AT394" s="17" t="s">
        <v>137</v>
      </c>
      <c r="AU394" s="17" t="s">
        <v>78</v>
      </c>
    </row>
    <row r="395" spans="2:65" s="1" customFormat="1" ht="24.2" customHeight="1">
      <c r="B395" s="123"/>
      <c r="C395" s="124" t="s">
        <v>523</v>
      </c>
      <c r="D395" s="124" t="s">
        <v>130</v>
      </c>
      <c r="E395" s="125" t="s">
        <v>524</v>
      </c>
      <c r="F395" s="126" t="s">
        <v>525</v>
      </c>
      <c r="G395" s="127" t="s">
        <v>262</v>
      </c>
      <c r="H395" s="128">
        <v>15.77</v>
      </c>
      <c r="I395" s="129"/>
      <c r="J395" s="130">
        <f>ROUND(I395*H395,2)</f>
        <v>0</v>
      </c>
      <c r="K395" s="126" t="s">
        <v>134</v>
      </c>
      <c r="L395" s="32"/>
      <c r="M395" s="131" t="s">
        <v>3</v>
      </c>
      <c r="N395" s="132" t="s">
        <v>40</v>
      </c>
      <c r="P395" s="133">
        <f>O395*H395</f>
        <v>0</v>
      </c>
      <c r="Q395" s="133">
        <v>0</v>
      </c>
      <c r="R395" s="133">
        <f>Q395*H395</f>
        <v>0</v>
      </c>
      <c r="S395" s="133">
        <v>0</v>
      </c>
      <c r="T395" s="134">
        <f>S395*H395</f>
        <v>0</v>
      </c>
      <c r="AR395" s="135" t="s">
        <v>135</v>
      </c>
      <c r="AT395" s="135" t="s">
        <v>130</v>
      </c>
      <c r="AU395" s="135" t="s">
        <v>78</v>
      </c>
      <c r="AY395" s="17" t="s">
        <v>128</v>
      </c>
      <c r="BE395" s="136">
        <f>IF(N395="základní",J395,0)</f>
        <v>0</v>
      </c>
      <c r="BF395" s="136">
        <f>IF(N395="snížená",J395,0)</f>
        <v>0</v>
      </c>
      <c r="BG395" s="136">
        <f>IF(N395="zákl. přenesená",J395,0)</f>
        <v>0</v>
      </c>
      <c r="BH395" s="136">
        <f>IF(N395="sníž. přenesená",J395,0)</f>
        <v>0</v>
      </c>
      <c r="BI395" s="136">
        <f>IF(N395="nulová",J395,0)</f>
        <v>0</v>
      </c>
      <c r="BJ395" s="17" t="s">
        <v>74</v>
      </c>
      <c r="BK395" s="136">
        <f>ROUND(I395*H395,2)</f>
        <v>0</v>
      </c>
      <c r="BL395" s="17" t="s">
        <v>135</v>
      </c>
      <c r="BM395" s="135" t="s">
        <v>526</v>
      </c>
    </row>
    <row r="396" spans="2:47" s="1" customFormat="1" ht="12">
      <c r="B396" s="32"/>
      <c r="D396" s="137" t="s">
        <v>137</v>
      </c>
      <c r="F396" s="138" t="s">
        <v>527</v>
      </c>
      <c r="I396" s="139"/>
      <c r="L396" s="32"/>
      <c r="M396" s="140"/>
      <c r="T396" s="52"/>
      <c r="AT396" s="17" t="s">
        <v>137</v>
      </c>
      <c r="AU396" s="17" t="s">
        <v>78</v>
      </c>
    </row>
    <row r="397" spans="2:51" s="12" customFormat="1" ht="12">
      <c r="B397" s="141"/>
      <c r="D397" s="142" t="s">
        <v>139</v>
      </c>
      <c r="E397" s="143" t="s">
        <v>3</v>
      </c>
      <c r="F397" s="144" t="s">
        <v>528</v>
      </c>
      <c r="H397" s="145">
        <v>15.77</v>
      </c>
      <c r="I397" s="146"/>
      <c r="L397" s="141"/>
      <c r="M397" s="147"/>
      <c r="T397" s="148"/>
      <c r="AT397" s="143" t="s">
        <v>139</v>
      </c>
      <c r="AU397" s="143" t="s">
        <v>78</v>
      </c>
      <c r="AV397" s="12" t="s">
        <v>78</v>
      </c>
      <c r="AW397" s="12" t="s">
        <v>31</v>
      </c>
      <c r="AX397" s="12" t="s">
        <v>69</v>
      </c>
      <c r="AY397" s="143" t="s">
        <v>128</v>
      </c>
    </row>
    <row r="398" spans="2:51" s="13" customFormat="1" ht="12">
      <c r="B398" s="149"/>
      <c r="D398" s="142" t="s">
        <v>139</v>
      </c>
      <c r="E398" s="150" t="s">
        <v>3</v>
      </c>
      <c r="F398" s="151" t="s">
        <v>141</v>
      </c>
      <c r="H398" s="152">
        <v>15.77</v>
      </c>
      <c r="I398" s="153"/>
      <c r="L398" s="149"/>
      <c r="M398" s="154"/>
      <c r="T398" s="155"/>
      <c r="AT398" s="150" t="s">
        <v>139</v>
      </c>
      <c r="AU398" s="150" t="s">
        <v>78</v>
      </c>
      <c r="AV398" s="13" t="s">
        <v>142</v>
      </c>
      <c r="AW398" s="13" t="s">
        <v>31</v>
      </c>
      <c r="AX398" s="13" t="s">
        <v>69</v>
      </c>
      <c r="AY398" s="150" t="s">
        <v>128</v>
      </c>
    </row>
    <row r="399" spans="2:51" s="14" customFormat="1" ht="12">
      <c r="B399" s="156"/>
      <c r="D399" s="142" t="s">
        <v>139</v>
      </c>
      <c r="E399" s="157" t="s">
        <v>3</v>
      </c>
      <c r="F399" s="158" t="s">
        <v>143</v>
      </c>
      <c r="H399" s="159">
        <v>15.77</v>
      </c>
      <c r="I399" s="160"/>
      <c r="L399" s="156"/>
      <c r="M399" s="161"/>
      <c r="T399" s="162"/>
      <c r="AT399" s="157" t="s">
        <v>139</v>
      </c>
      <c r="AU399" s="157" t="s">
        <v>78</v>
      </c>
      <c r="AV399" s="14" t="s">
        <v>135</v>
      </c>
      <c r="AW399" s="14" t="s">
        <v>31</v>
      </c>
      <c r="AX399" s="14" t="s">
        <v>74</v>
      </c>
      <c r="AY399" s="157" t="s">
        <v>128</v>
      </c>
    </row>
    <row r="400" spans="2:65" s="1" customFormat="1" ht="16.5" customHeight="1">
      <c r="B400" s="123"/>
      <c r="C400" s="124" t="s">
        <v>529</v>
      </c>
      <c r="D400" s="124" t="s">
        <v>130</v>
      </c>
      <c r="E400" s="125" t="s">
        <v>530</v>
      </c>
      <c r="F400" s="126" t="s">
        <v>531</v>
      </c>
      <c r="G400" s="127" t="s">
        <v>262</v>
      </c>
      <c r="H400" s="128">
        <v>69.992</v>
      </c>
      <c r="I400" s="129"/>
      <c r="J400" s="130">
        <f>ROUND(I400*H400,2)</f>
        <v>0</v>
      </c>
      <c r="K400" s="126" t="s">
        <v>134</v>
      </c>
      <c r="L400" s="32"/>
      <c r="M400" s="131" t="s">
        <v>3</v>
      </c>
      <c r="N400" s="132" t="s">
        <v>40</v>
      </c>
      <c r="P400" s="133">
        <f>O400*H400</f>
        <v>0</v>
      </c>
      <c r="Q400" s="133">
        <v>0</v>
      </c>
      <c r="R400" s="133">
        <f>Q400*H400</f>
        <v>0</v>
      </c>
      <c r="S400" s="133">
        <v>0</v>
      </c>
      <c r="T400" s="134">
        <f>S400*H400</f>
        <v>0</v>
      </c>
      <c r="AR400" s="135" t="s">
        <v>135</v>
      </c>
      <c r="AT400" s="135" t="s">
        <v>130</v>
      </c>
      <c r="AU400" s="135" t="s">
        <v>78</v>
      </c>
      <c r="AY400" s="17" t="s">
        <v>128</v>
      </c>
      <c r="BE400" s="136">
        <f>IF(N400="základní",J400,0)</f>
        <v>0</v>
      </c>
      <c r="BF400" s="136">
        <f>IF(N400="snížená",J400,0)</f>
        <v>0</v>
      </c>
      <c r="BG400" s="136">
        <f>IF(N400="zákl. přenesená",J400,0)</f>
        <v>0</v>
      </c>
      <c r="BH400" s="136">
        <f>IF(N400="sníž. přenesená",J400,0)</f>
        <v>0</v>
      </c>
      <c r="BI400" s="136">
        <f>IF(N400="nulová",J400,0)</f>
        <v>0</v>
      </c>
      <c r="BJ400" s="17" t="s">
        <v>74</v>
      </c>
      <c r="BK400" s="136">
        <f>ROUND(I400*H400,2)</f>
        <v>0</v>
      </c>
      <c r="BL400" s="17" t="s">
        <v>135</v>
      </c>
      <c r="BM400" s="135" t="s">
        <v>532</v>
      </c>
    </row>
    <row r="401" spans="2:47" s="1" customFormat="1" ht="12">
      <c r="B401" s="32"/>
      <c r="D401" s="137" t="s">
        <v>137</v>
      </c>
      <c r="F401" s="138" t="s">
        <v>533</v>
      </c>
      <c r="I401" s="139"/>
      <c r="L401" s="32"/>
      <c r="M401" s="140"/>
      <c r="T401" s="52"/>
      <c r="AT401" s="17" t="s">
        <v>137</v>
      </c>
      <c r="AU401" s="17" t="s">
        <v>78</v>
      </c>
    </row>
    <row r="402" spans="2:51" s="12" customFormat="1" ht="12">
      <c r="B402" s="141"/>
      <c r="D402" s="142" t="s">
        <v>139</v>
      </c>
      <c r="E402" s="143" t="s">
        <v>3</v>
      </c>
      <c r="F402" s="144" t="s">
        <v>79</v>
      </c>
      <c r="H402" s="145">
        <v>45.896</v>
      </c>
      <c r="I402" s="146"/>
      <c r="L402" s="141"/>
      <c r="M402" s="147"/>
      <c r="T402" s="148"/>
      <c r="AT402" s="143" t="s">
        <v>139</v>
      </c>
      <c r="AU402" s="143" t="s">
        <v>78</v>
      </c>
      <c r="AV402" s="12" t="s">
        <v>78</v>
      </c>
      <c r="AW402" s="12" t="s">
        <v>31</v>
      </c>
      <c r="AX402" s="12" t="s">
        <v>69</v>
      </c>
      <c r="AY402" s="143" t="s">
        <v>128</v>
      </c>
    </row>
    <row r="403" spans="2:51" s="12" customFormat="1" ht="12">
      <c r="B403" s="141"/>
      <c r="D403" s="142" t="s">
        <v>139</v>
      </c>
      <c r="E403" s="143" t="s">
        <v>3</v>
      </c>
      <c r="F403" s="144" t="s">
        <v>76</v>
      </c>
      <c r="H403" s="145">
        <v>24.096</v>
      </c>
      <c r="I403" s="146"/>
      <c r="L403" s="141"/>
      <c r="M403" s="147"/>
      <c r="T403" s="148"/>
      <c r="AT403" s="143" t="s">
        <v>139</v>
      </c>
      <c r="AU403" s="143" t="s">
        <v>78</v>
      </c>
      <c r="AV403" s="12" t="s">
        <v>78</v>
      </c>
      <c r="AW403" s="12" t="s">
        <v>31</v>
      </c>
      <c r="AX403" s="12" t="s">
        <v>69</v>
      </c>
      <c r="AY403" s="143" t="s">
        <v>128</v>
      </c>
    </row>
    <row r="404" spans="2:51" s="13" customFormat="1" ht="12">
      <c r="B404" s="149"/>
      <c r="D404" s="142" t="s">
        <v>139</v>
      </c>
      <c r="E404" s="150" t="s">
        <v>3</v>
      </c>
      <c r="F404" s="151" t="s">
        <v>141</v>
      </c>
      <c r="H404" s="152">
        <v>69.992</v>
      </c>
      <c r="I404" s="153"/>
      <c r="L404" s="149"/>
      <c r="M404" s="154"/>
      <c r="T404" s="155"/>
      <c r="AT404" s="150" t="s">
        <v>139</v>
      </c>
      <c r="AU404" s="150" t="s">
        <v>78</v>
      </c>
      <c r="AV404" s="13" t="s">
        <v>142</v>
      </c>
      <c r="AW404" s="13" t="s">
        <v>31</v>
      </c>
      <c r="AX404" s="13" t="s">
        <v>69</v>
      </c>
      <c r="AY404" s="150" t="s">
        <v>128</v>
      </c>
    </row>
    <row r="405" spans="2:51" s="14" customFormat="1" ht="12">
      <c r="B405" s="156"/>
      <c r="D405" s="142" t="s">
        <v>139</v>
      </c>
      <c r="E405" s="157" t="s">
        <v>3</v>
      </c>
      <c r="F405" s="158" t="s">
        <v>143</v>
      </c>
      <c r="H405" s="159">
        <v>69.992</v>
      </c>
      <c r="I405" s="160"/>
      <c r="L405" s="156"/>
      <c r="M405" s="161"/>
      <c r="T405" s="162"/>
      <c r="AT405" s="157" t="s">
        <v>139</v>
      </c>
      <c r="AU405" s="157" t="s">
        <v>78</v>
      </c>
      <c r="AV405" s="14" t="s">
        <v>135</v>
      </c>
      <c r="AW405" s="14" t="s">
        <v>31</v>
      </c>
      <c r="AX405" s="14" t="s">
        <v>74</v>
      </c>
      <c r="AY405" s="157" t="s">
        <v>128</v>
      </c>
    </row>
    <row r="406" spans="2:65" s="1" customFormat="1" ht="16.5" customHeight="1">
      <c r="B406" s="123"/>
      <c r="C406" s="124" t="s">
        <v>534</v>
      </c>
      <c r="D406" s="124" t="s">
        <v>130</v>
      </c>
      <c r="E406" s="125" t="s">
        <v>535</v>
      </c>
      <c r="F406" s="126" t="s">
        <v>536</v>
      </c>
      <c r="G406" s="127" t="s">
        <v>262</v>
      </c>
      <c r="H406" s="128">
        <v>0.83</v>
      </c>
      <c r="I406" s="129"/>
      <c r="J406" s="130">
        <f>ROUND(I406*H406,2)</f>
        <v>0</v>
      </c>
      <c r="K406" s="126" t="s">
        <v>134</v>
      </c>
      <c r="L406" s="32"/>
      <c r="M406" s="131" t="s">
        <v>3</v>
      </c>
      <c r="N406" s="132" t="s">
        <v>40</v>
      </c>
      <c r="P406" s="133">
        <f>O406*H406</f>
        <v>0</v>
      </c>
      <c r="Q406" s="133">
        <v>0</v>
      </c>
      <c r="R406" s="133">
        <f>Q406*H406</f>
        <v>0</v>
      </c>
      <c r="S406" s="133">
        <v>0</v>
      </c>
      <c r="T406" s="134">
        <f>S406*H406</f>
        <v>0</v>
      </c>
      <c r="AR406" s="135" t="s">
        <v>135</v>
      </c>
      <c r="AT406" s="135" t="s">
        <v>130</v>
      </c>
      <c r="AU406" s="135" t="s">
        <v>78</v>
      </c>
      <c r="AY406" s="17" t="s">
        <v>128</v>
      </c>
      <c r="BE406" s="136">
        <f>IF(N406="základní",J406,0)</f>
        <v>0</v>
      </c>
      <c r="BF406" s="136">
        <f>IF(N406="snížená",J406,0)</f>
        <v>0</v>
      </c>
      <c r="BG406" s="136">
        <f>IF(N406="zákl. přenesená",J406,0)</f>
        <v>0</v>
      </c>
      <c r="BH406" s="136">
        <f>IF(N406="sníž. přenesená",J406,0)</f>
        <v>0</v>
      </c>
      <c r="BI406" s="136">
        <f>IF(N406="nulová",J406,0)</f>
        <v>0</v>
      </c>
      <c r="BJ406" s="17" t="s">
        <v>74</v>
      </c>
      <c r="BK406" s="136">
        <f>ROUND(I406*H406,2)</f>
        <v>0</v>
      </c>
      <c r="BL406" s="17" t="s">
        <v>135</v>
      </c>
      <c r="BM406" s="135" t="s">
        <v>537</v>
      </c>
    </row>
    <row r="407" spans="2:47" s="1" customFormat="1" ht="12">
      <c r="B407" s="32"/>
      <c r="D407" s="137" t="s">
        <v>137</v>
      </c>
      <c r="F407" s="138" t="s">
        <v>538</v>
      </c>
      <c r="I407" s="139"/>
      <c r="L407" s="32"/>
      <c r="M407" s="140"/>
      <c r="T407" s="52"/>
      <c r="AT407" s="17" t="s">
        <v>137</v>
      </c>
      <c r="AU407" s="17" t="s">
        <v>78</v>
      </c>
    </row>
    <row r="408" spans="2:65" s="1" customFormat="1" ht="24.2" customHeight="1">
      <c r="B408" s="123"/>
      <c r="C408" s="124" t="s">
        <v>539</v>
      </c>
      <c r="D408" s="124" t="s">
        <v>130</v>
      </c>
      <c r="E408" s="125" t="s">
        <v>540</v>
      </c>
      <c r="F408" s="126" t="s">
        <v>541</v>
      </c>
      <c r="G408" s="127" t="s">
        <v>262</v>
      </c>
      <c r="H408" s="128">
        <v>24.096</v>
      </c>
      <c r="I408" s="129"/>
      <c r="J408" s="130">
        <f>ROUND(I408*H408,2)</f>
        <v>0</v>
      </c>
      <c r="K408" s="126" t="s">
        <v>134</v>
      </c>
      <c r="L408" s="32"/>
      <c r="M408" s="131" t="s">
        <v>3</v>
      </c>
      <c r="N408" s="132" t="s">
        <v>40</v>
      </c>
      <c r="P408" s="133">
        <f>O408*H408</f>
        <v>0</v>
      </c>
      <c r="Q408" s="133">
        <v>0</v>
      </c>
      <c r="R408" s="133">
        <f>Q408*H408</f>
        <v>0</v>
      </c>
      <c r="S408" s="133">
        <v>0</v>
      </c>
      <c r="T408" s="134">
        <f>S408*H408</f>
        <v>0</v>
      </c>
      <c r="AR408" s="135" t="s">
        <v>135</v>
      </c>
      <c r="AT408" s="135" t="s">
        <v>130</v>
      </c>
      <c r="AU408" s="135" t="s">
        <v>78</v>
      </c>
      <c r="AY408" s="17" t="s">
        <v>128</v>
      </c>
      <c r="BE408" s="136">
        <f>IF(N408="základní",J408,0)</f>
        <v>0</v>
      </c>
      <c r="BF408" s="136">
        <f>IF(N408="snížená",J408,0)</f>
        <v>0</v>
      </c>
      <c r="BG408" s="136">
        <f>IF(N408="zákl. přenesená",J408,0)</f>
        <v>0</v>
      </c>
      <c r="BH408" s="136">
        <f>IF(N408="sníž. přenesená",J408,0)</f>
        <v>0</v>
      </c>
      <c r="BI408" s="136">
        <f>IF(N408="nulová",J408,0)</f>
        <v>0</v>
      </c>
      <c r="BJ408" s="17" t="s">
        <v>74</v>
      </c>
      <c r="BK408" s="136">
        <f>ROUND(I408*H408,2)</f>
        <v>0</v>
      </c>
      <c r="BL408" s="17" t="s">
        <v>135</v>
      </c>
      <c r="BM408" s="135" t="s">
        <v>542</v>
      </c>
    </row>
    <row r="409" spans="2:47" s="1" customFormat="1" ht="12">
      <c r="B409" s="32"/>
      <c r="D409" s="137" t="s">
        <v>137</v>
      </c>
      <c r="F409" s="138" t="s">
        <v>543</v>
      </c>
      <c r="I409" s="139"/>
      <c r="L409" s="32"/>
      <c r="M409" s="140"/>
      <c r="T409" s="52"/>
      <c r="AT409" s="17" t="s">
        <v>137</v>
      </c>
      <c r="AU409" s="17" t="s">
        <v>78</v>
      </c>
    </row>
    <row r="410" spans="2:51" s="12" customFormat="1" ht="12">
      <c r="B410" s="141"/>
      <c r="D410" s="142" t="s">
        <v>139</v>
      </c>
      <c r="E410" s="143" t="s">
        <v>3</v>
      </c>
      <c r="F410" s="144" t="s">
        <v>77</v>
      </c>
      <c r="H410" s="145">
        <v>24.096</v>
      </c>
      <c r="I410" s="146"/>
      <c r="L410" s="141"/>
      <c r="M410" s="147"/>
      <c r="T410" s="148"/>
      <c r="AT410" s="143" t="s">
        <v>139</v>
      </c>
      <c r="AU410" s="143" t="s">
        <v>78</v>
      </c>
      <c r="AV410" s="12" t="s">
        <v>78</v>
      </c>
      <c r="AW410" s="12" t="s">
        <v>31</v>
      </c>
      <c r="AX410" s="12" t="s">
        <v>69</v>
      </c>
      <c r="AY410" s="143" t="s">
        <v>128</v>
      </c>
    </row>
    <row r="411" spans="2:51" s="13" customFormat="1" ht="12">
      <c r="B411" s="149"/>
      <c r="D411" s="142" t="s">
        <v>139</v>
      </c>
      <c r="E411" s="150" t="s">
        <v>3</v>
      </c>
      <c r="F411" s="151" t="s">
        <v>141</v>
      </c>
      <c r="H411" s="152">
        <v>24.096</v>
      </c>
      <c r="I411" s="153"/>
      <c r="L411" s="149"/>
      <c r="M411" s="154"/>
      <c r="T411" s="155"/>
      <c r="AT411" s="150" t="s">
        <v>139</v>
      </c>
      <c r="AU411" s="150" t="s">
        <v>78</v>
      </c>
      <c r="AV411" s="13" t="s">
        <v>142</v>
      </c>
      <c r="AW411" s="13" t="s">
        <v>31</v>
      </c>
      <c r="AX411" s="13" t="s">
        <v>69</v>
      </c>
      <c r="AY411" s="150" t="s">
        <v>128</v>
      </c>
    </row>
    <row r="412" spans="2:51" s="14" customFormat="1" ht="12">
      <c r="B412" s="156"/>
      <c r="D412" s="142" t="s">
        <v>139</v>
      </c>
      <c r="E412" s="157" t="s">
        <v>76</v>
      </c>
      <c r="F412" s="158" t="s">
        <v>143</v>
      </c>
      <c r="H412" s="159">
        <v>24.096</v>
      </c>
      <c r="I412" s="160"/>
      <c r="L412" s="156"/>
      <c r="M412" s="161"/>
      <c r="T412" s="162"/>
      <c r="AT412" s="157" t="s">
        <v>139</v>
      </c>
      <c r="AU412" s="157" t="s">
        <v>78</v>
      </c>
      <c r="AV412" s="14" t="s">
        <v>135</v>
      </c>
      <c r="AW412" s="14" t="s">
        <v>31</v>
      </c>
      <c r="AX412" s="14" t="s">
        <v>74</v>
      </c>
      <c r="AY412" s="157" t="s">
        <v>128</v>
      </c>
    </row>
    <row r="413" spans="2:65" s="1" customFormat="1" ht="24.2" customHeight="1">
      <c r="B413" s="123"/>
      <c r="C413" s="124" t="s">
        <v>544</v>
      </c>
      <c r="D413" s="124" t="s">
        <v>130</v>
      </c>
      <c r="E413" s="125" t="s">
        <v>545</v>
      </c>
      <c r="F413" s="126" t="s">
        <v>546</v>
      </c>
      <c r="G413" s="127" t="s">
        <v>262</v>
      </c>
      <c r="H413" s="128">
        <v>45.896</v>
      </c>
      <c r="I413" s="129"/>
      <c r="J413" s="130">
        <f>ROUND(I413*H413,2)</f>
        <v>0</v>
      </c>
      <c r="K413" s="126" t="s">
        <v>134</v>
      </c>
      <c r="L413" s="32"/>
      <c r="M413" s="131" t="s">
        <v>3</v>
      </c>
      <c r="N413" s="132" t="s">
        <v>40</v>
      </c>
      <c r="P413" s="133">
        <f>O413*H413</f>
        <v>0</v>
      </c>
      <c r="Q413" s="133">
        <v>0</v>
      </c>
      <c r="R413" s="133">
        <f>Q413*H413</f>
        <v>0</v>
      </c>
      <c r="S413" s="133">
        <v>0</v>
      </c>
      <c r="T413" s="134">
        <f>S413*H413</f>
        <v>0</v>
      </c>
      <c r="AR413" s="135" t="s">
        <v>135</v>
      </c>
      <c r="AT413" s="135" t="s">
        <v>130</v>
      </c>
      <c r="AU413" s="135" t="s">
        <v>78</v>
      </c>
      <c r="AY413" s="17" t="s">
        <v>128</v>
      </c>
      <c r="BE413" s="136">
        <f>IF(N413="základní",J413,0)</f>
        <v>0</v>
      </c>
      <c r="BF413" s="136">
        <f>IF(N413="snížená",J413,0)</f>
        <v>0</v>
      </c>
      <c r="BG413" s="136">
        <f>IF(N413="zákl. přenesená",J413,0)</f>
        <v>0</v>
      </c>
      <c r="BH413" s="136">
        <f>IF(N413="sníž. přenesená",J413,0)</f>
        <v>0</v>
      </c>
      <c r="BI413" s="136">
        <f>IF(N413="nulová",J413,0)</f>
        <v>0</v>
      </c>
      <c r="BJ413" s="17" t="s">
        <v>74</v>
      </c>
      <c r="BK413" s="136">
        <f>ROUND(I413*H413,2)</f>
        <v>0</v>
      </c>
      <c r="BL413" s="17" t="s">
        <v>135</v>
      </c>
      <c r="BM413" s="135" t="s">
        <v>547</v>
      </c>
    </row>
    <row r="414" spans="2:47" s="1" customFormat="1" ht="12">
      <c r="B414" s="32"/>
      <c r="D414" s="137" t="s">
        <v>137</v>
      </c>
      <c r="F414" s="138" t="s">
        <v>548</v>
      </c>
      <c r="I414" s="139"/>
      <c r="L414" s="32"/>
      <c r="M414" s="140"/>
      <c r="T414" s="52"/>
      <c r="AT414" s="17" t="s">
        <v>137</v>
      </c>
      <c r="AU414" s="17" t="s">
        <v>78</v>
      </c>
    </row>
    <row r="415" spans="2:51" s="12" customFormat="1" ht="12">
      <c r="B415" s="141"/>
      <c r="D415" s="142" t="s">
        <v>139</v>
      </c>
      <c r="E415" s="143" t="s">
        <v>3</v>
      </c>
      <c r="F415" s="144" t="s">
        <v>80</v>
      </c>
      <c r="H415" s="145">
        <v>45.896</v>
      </c>
      <c r="I415" s="146"/>
      <c r="L415" s="141"/>
      <c r="M415" s="147"/>
      <c r="T415" s="148"/>
      <c r="AT415" s="143" t="s">
        <v>139</v>
      </c>
      <c r="AU415" s="143" t="s">
        <v>78</v>
      </c>
      <c r="AV415" s="12" t="s">
        <v>78</v>
      </c>
      <c r="AW415" s="12" t="s">
        <v>31</v>
      </c>
      <c r="AX415" s="12" t="s">
        <v>69</v>
      </c>
      <c r="AY415" s="143" t="s">
        <v>128</v>
      </c>
    </row>
    <row r="416" spans="2:51" s="13" customFormat="1" ht="12">
      <c r="B416" s="149"/>
      <c r="D416" s="142" t="s">
        <v>139</v>
      </c>
      <c r="E416" s="150" t="s">
        <v>3</v>
      </c>
      <c r="F416" s="151" t="s">
        <v>141</v>
      </c>
      <c r="H416" s="152">
        <v>45.896</v>
      </c>
      <c r="I416" s="153"/>
      <c r="L416" s="149"/>
      <c r="M416" s="154"/>
      <c r="T416" s="155"/>
      <c r="AT416" s="150" t="s">
        <v>139</v>
      </c>
      <c r="AU416" s="150" t="s">
        <v>78</v>
      </c>
      <c r="AV416" s="13" t="s">
        <v>142</v>
      </c>
      <c r="AW416" s="13" t="s">
        <v>31</v>
      </c>
      <c r="AX416" s="13" t="s">
        <v>69</v>
      </c>
      <c r="AY416" s="150" t="s">
        <v>128</v>
      </c>
    </row>
    <row r="417" spans="2:51" s="14" customFormat="1" ht="12">
      <c r="B417" s="156"/>
      <c r="D417" s="142" t="s">
        <v>139</v>
      </c>
      <c r="E417" s="157" t="s">
        <v>79</v>
      </c>
      <c r="F417" s="158" t="s">
        <v>143</v>
      </c>
      <c r="H417" s="159">
        <v>45.896</v>
      </c>
      <c r="I417" s="160"/>
      <c r="L417" s="156"/>
      <c r="M417" s="161"/>
      <c r="T417" s="162"/>
      <c r="AT417" s="157" t="s">
        <v>139</v>
      </c>
      <c r="AU417" s="157" t="s">
        <v>78</v>
      </c>
      <c r="AV417" s="14" t="s">
        <v>135</v>
      </c>
      <c r="AW417" s="14" t="s">
        <v>31</v>
      </c>
      <c r="AX417" s="14" t="s">
        <v>74</v>
      </c>
      <c r="AY417" s="157" t="s">
        <v>128</v>
      </c>
    </row>
    <row r="418" spans="2:63" s="11" customFormat="1" ht="22.9" customHeight="1">
      <c r="B418" s="111"/>
      <c r="D418" s="112" t="s">
        <v>68</v>
      </c>
      <c r="E418" s="121" t="s">
        <v>549</v>
      </c>
      <c r="F418" s="121" t="s">
        <v>550</v>
      </c>
      <c r="I418" s="114"/>
      <c r="J418" s="122">
        <f>BK418</f>
        <v>0</v>
      </c>
      <c r="L418" s="111"/>
      <c r="M418" s="116"/>
      <c r="P418" s="117">
        <f>SUM(P419:P420)</f>
        <v>0</v>
      </c>
      <c r="R418" s="117">
        <f>SUM(R419:R420)</f>
        <v>0</v>
      </c>
      <c r="T418" s="118">
        <f>SUM(T419:T420)</f>
        <v>0</v>
      </c>
      <c r="AR418" s="112" t="s">
        <v>74</v>
      </c>
      <c r="AT418" s="119" t="s">
        <v>68</v>
      </c>
      <c r="AU418" s="119" t="s">
        <v>74</v>
      </c>
      <c r="AY418" s="112" t="s">
        <v>128</v>
      </c>
      <c r="BK418" s="120">
        <f>SUM(BK419:BK420)</f>
        <v>0</v>
      </c>
    </row>
    <row r="419" spans="2:65" s="1" customFormat="1" ht="24.2" customHeight="1">
      <c r="B419" s="123"/>
      <c r="C419" s="124" t="s">
        <v>551</v>
      </c>
      <c r="D419" s="124" t="s">
        <v>130</v>
      </c>
      <c r="E419" s="125" t="s">
        <v>552</v>
      </c>
      <c r="F419" s="126" t="s">
        <v>553</v>
      </c>
      <c r="G419" s="127" t="s">
        <v>262</v>
      </c>
      <c r="H419" s="128">
        <v>253.493</v>
      </c>
      <c r="I419" s="129"/>
      <c r="J419" s="130">
        <f>ROUND(I419*H419,2)</f>
        <v>0</v>
      </c>
      <c r="K419" s="126" t="s">
        <v>134</v>
      </c>
      <c r="L419" s="32"/>
      <c r="M419" s="131" t="s">
        <v>3</v>
      </c>
      <c r="N419" s="132" t="s">
        <v>40</v>
      </c>
      <c r="P419" s="133">
        <f>O419*H419</f>
        <v>0</v>
      </c>
      <c r="Q419" s="133">
        <v>0</v>
      </c>
      <c r="R419" s="133">
        <f>Q419*H419</f>
        <v>0</v>
      </c>
      <c r="S419" s="133">
        <v>0</v>
      </c>
      <c r="T419" s="134">
        <f>S419*H419</f>
        <v>0</v>
      </c>
      <c r="AR419" s="135" t="s">
        <v>135</v>
      </c>
      <c r="AT419" s="135" t="s">
        <v>130</v>
      </c>
      <c r="AU419" s="135" t="s">
        <v>78</v>
      </c>
      <c r="AY419" s="17" t="s">
        <v>128</v>
      </c>
      <c r="BE419" s="136">
        <f>IF(N419="základní",J419,0)</f>
        <v>0</v>
      </c>
      <c r="BF419" s="136">
        <f>IF(N419="snížená",J419,0)</f>
        <v>0</v>
      </c>
      <c r="BG419" s="136">
        <f>IF(N419="zákl. přenesená",J419,0)</f>
        <v>0</v>
      </c>
      <c r="BH419" s="136">
        <f>IF(N419="sníž. přenesená",J419,0)</f>
        <v>0</v>
      </c>
      <c r="BI419" s="136">
        <f>IF(N419="nulová",J419,0)</f>
        <v>0</v>
      </c>
      <c r="BJ419" s="17" t="s">
        <v>74</v>
      </c>
      <c r="BK419" s="136">
        <f>ROUND(I419*H419,2)</f>
        <v>0</v>
      </c>
      <c r="BL419" s="17" t="s">
        <v>135</v>
      </c>
      <c r="BM419" s="135" t="s">
        <v>554</v>
      </c>
    </row>
    <row r="420" spans="2:47" s="1" customFormat="1" ht="12">
      <c r="B420" s="32"/>
      <c r="D420" s="137" t="s">
        <v>137</v>
      </c>
      <c r="F420" s="138" t="s">
        <v>555</v>
      </c>
      <c r="I420" s="139"/>
      <c r="L420" s="32"/>
      <c r="M420" s="140"/>
      <c r="T420" s="52"/>
      <c r="AT420" s="17" t="s">
        <v>137</v>
      </c>
      <c r="AU420" s="17" t="s">
        <v>78</v>
      </c>
    </row>
    <row r="421" spans="2:63" s="11" customFormat="1" ht="25.9" customHeight="1">
      <c r="B421" s="111"/>
      <c r="D421" s="112" t="s">
        <v>68</v>
      </c>
      <c r="E421" s="113" t="s">
        <v>556</v>
      </c>
      <c r="F421" s="113" t="s">
        <v>557</v>
      </c>
      <c r="I421" s="114"/>
      <c r="J421" s="115">
        <f>BK421</f>
        <v>0</v>
      </c>
      <c r="L421" s="111"/>
      <c r="M421" s="116"/>
      <c r="P421" s="117">
        <f>P422+P439</f>
        <v>0</v>
      </c>
      <c r="R421" s="117">
        <f>R422+R439</f>
        <v>0.01779494</v>
      </c>
      <c r="T421" s="118">
        <f>T422+T439</f>
        <v>0</v>
      </c>
      <c r="AR421" s="112" t="s">
        <v>78</v>
      </c>
      <c r="AT421" s="119" t="s">
        <v>68</v>
      </c>
      <c r="AU421" s="119" t="s">
        <v>69</v>
      </c>
      <c r="AY421" s="112" t="s">
        <v>128</v>
      </c>
      <c r="BK421" s="120">
        <f>BK422+BK439</f>
        <v>0</v>
      </c>
    </row>
    <row r="422" spans="2:63" s="11" customFormat="1" ht="22.9" customHeight="1">
      <c r="B422" s="111"/>
      <c r="D422" s="112" t="s">
        <v>68</v>
      </c>
      <c r="E422" s="121" t="s">
        <v>558</v>
      </c>
      <c r="F422" s="121" t="s">
        <v>559</v>
      </c>
      <c r="I422" s="114"/>
      <c r="J422" s="122">
        <f>BK422</f>
        <v>0</v>
      </c>
      <c r="L422" s="111"/>
      <c r="M422" s="116"/>
      <c r="P422" s="117">
        <f>SUM(P423:P438)</f>
        <v>0</v>
      </c>
      <c r="R422" s="117">
        <f>SUM(R423:R438)</f>
        <v>0.01583494</v>
      </c>
      <c r="T422" s="118">
        <f>SUM(T423:T438)</f>
        <v>0</v>
      </c>
      <c r="AR422" s="112" t="s">
        <v>78</v>
      </c>
      <c r="AT422" s="119" t="s">
        <v>68</v>
      </c>
      <c r="AU422" s="119" t="s">
        <v>74</v>
      </c>
      <c r="AY422" s="112" t="s">
        <v>128</v>
      </c>
      <c r="BK422" s="120">
        <f>SUM(BK423:BK438)</f>
        <v>0</v>
      </c>
    </row>
    <row r="423" spans="2:65" s="1" customFormat="1" ht="16.5" customHeight="1">
      <c r="B423" s="123"/>
      <c r="C423" s="124" t="s">
        <v>560</v>
      </c>
      <c r="D423" s="124" t="s">
        <v>130</v>
      </c>
      <c r="E423" s="125" t="s">
        <v>561</v>
      </c>
      <c r="F423" s="126" t="s">
        <v>562</v>
      </c>
      <c r="G423" s="127" t="s">
        <v>133</v>
      </c>
      <c r="H423" s="128">
        <v>1.8</v>
      </c>
      <c r="I423" s="129"/>
      <c r="J423" s="130">
        <f>ROUND(I423*H423,2)</f>
        <v>0</v>
      </c>
      <c r="K423" s="126" t="s">
        <v>134</v>
      </c>
      <c r="L423" s="32"/>
      <c r="M423" s="131" t="s">
        <v>3</v>
      </c>
      <c r="N423" s="132" t="s">
        <v>40</v>
      </c>
      <c r="P423" s="133">
        <f>O423*H423</f>
        <v>0</v>
      </c>
      <c r="Q423" s="133">
        <v>0</v>
      </c>
      <c r="R423" s="133">
        <f>Q423*H423</f>
        <v>0</v>
      </c>
      <c r="S423" s="133">
        <v>0</v>
      </c>
      <c r="T423" s="134">
        <f>S423*H423</f>
        <v>0</v>
      </c>
      <c r="AR423" s="135" t="s">
        <v>228</v>
      </c>
      <c r="AT423" s="135" t="s">
        <v>130</v>
      </c>
      <c r="AU423" s="135" t="s">
        <v>78</v>
      </c>
      <c r="AY423" s="17" t="s">
        <v>128</v>
      </c>
      <c r="BE423" s="136">
        <f>IF(N423="základní",J423,0)</f>
        <v>0</v>
      </c>
      <c r="BF423" s="136">
        <f>IF(N423="snížená",J423,0)</f>
        <v>0</v>
      </c>
      <c r="BG423" s="136">
        <f>IF(N423="zákl. přenesená",J423,0)</f>
        <v>0</v>
      </c>
      <c r="BH423" s="136">
        <f>IF(N423="sníž. přenesená",J423,0)</f>
        <v>0</v>
      </c>
      <c r="BI423" s="136">
        <f>IF(N423="nulová",J423,0)</f>
        <v>0</v>
      </c>
      <c r="BJ423" s="17" t="s">
        <v>74</v>
      </c>
      <c r="BK423" s="136">
        <f>ROUND(I423*H423,2)</f>
        <v>0</v>
      </c>
      <c r="BL423" s="17" t="s">
        <v>228</v>
      </c>
      <c r="BM423" s="135" t="s">
        <v>563</v>
      </c>
    </row>
    <row r="424" spans="2:47" s="1" customFormat="1" ht="12">
      <c r="B424" s="32"/>
      <c r="D424" s="137" t="s">
        <v>137</v>
      </c>
      <c r="F424" s="138" t="s">
        <v>564</v>
      </c>
      <c r="I424" s="139"/>
      <c r="L424" s="32"/>
      <c r="M424" s="140"/>
      <c r="T424" s="52"/>
      <c r="AT424" s="17" t="s">
        <v>137</v>
      </c>
      <c r="AU424" s="17" t="s">
        <v>78</v>
      </c>
    </row>
    <row r="425" spans="2:51" s="12" customFormat="1" ht="12">
      <c r="B425" s="141"/>
      <c r="D425" s="142" t="s">
        <v>139</v>
      </c>
      <c r="E425" s="143" t="s">
        <v>3</v>
      </c>
      <c r="F425" s="144" t="s">
        <v>565</v>
      </c>
      <c r="H425" s="145">
        <v>1.8</v>
      </c>
      <c r="I425" s="146"/>
      <c r="L425" s="141"/>
      <c r="M425" s="147"/>
      <c r="T425" s="148"/>
      <c r="AT425" s="143" t="s">
        <v>139</v>
      </c>
      <c r="AU425" s="143" t="s">
        <v>78</v>
      </c>
      <c r="AV425" s="12" t="s">
        <v>78</v>
      </c>
      <c r="AW425" s="12" t="s">
        <v>31</v>
      </c>
      <c r="AX425" s="12" t="s">
        <v>69</v>
      </c>
      <c r="AY425" s="143" t="s">
        <v>128</v>
      </c>
    </row>
    <row r="426" spans="2:51" s="13" customFormat="1" ht="12">
      <c r="B426" s="149"/>
      <c r="D426" s="142" t="s">
        <v>139</v>
      </c>
      <c r="E426" s="150" t="s">
        <v>3</v>
      </c>
      <c r="F426" s="151" t="s">
        <v>141</v>
      </c>
      <c r="H426" s="152">
        <v>1.8</v>
      </c>
      <c r="I426" s="153"/>
      <c r="L426" s="149"/>
      <c r="M426" s="154"/>
      <c r="T426" s="155"/>
      <c r="AT426" s="150" t="s">
        <v>139</v>
      </c>
      <c r="AU426" s="150" t="s">
        <v>78</v>
      </c>
      <c r="AV426" s="13" t="s">
        <v>142</v>
      </c>
      <c r="AW426" s="13" t="s">
        <v>31</v>
      </c>
      <c r="AX426" s="13" t="s">
        <v>69</v>
      </c>
      <c r="AY426" s="150" t="s">
        <v>128</v>
      </c>
    </row>
    <row r="427" spans="2:51" s="14" customFormat="1" ht="12">
      <c r="B427" s="156"/>
      <c r="D427" s="142" t="s">
        <v>139</v>
      </c>
      <c r="E427" s="157" t="s">
        <v>3</v>
      </c>
      <c r="F427" s="158" t="s">
        <v>143</v>
      </c>
      <c r="H427" s="159">
        <v>1.8</v>
      </c>
      <c r="I427" s="160"/>
      <c r="L427" s="156"/>
      <c r="M427" s="161"/>
      <c r="T427" s="162"/>
      <c r="AT427" s="157" t="s">
        <v>139</v>
      </c>
      <c r="AU427" s="157" t="s">
        <v>78</v>
      </c>
      <c r="AV427" s="14" t="s">
        <v>135</v>
      </c>
      <c r="AW427" s="14" t="s">
        <v>31</v>
      </c>
      <c r="AX427" s="14" t="s">
        <v>74</v>
      </c>
      <c r="AY427" s="157" t="s">
        <v>128</v>
      </c>
    </row>
    <row r="428" spans="2:65" s="1" customFormat="1" ht="16.5" customHeight="1">
      <c r="B428" s="123"/>
      <c r="C428" s="163" t="s">
        <v>566</v>
      </c>
      <c r="D428" s="163" t="s">
        <v>292</v>
      </c>
      <c r="E428" s="164" t="s">
        <v>567</v>
      </c>
      <c r="F428" s="165" t="s">
        <v>568</v>
      </c>
      <c r="G428" s="166" t="s">
        <v>262</v>
      </c>
      <c r="H428" s="167">
        <v>0.001</v>
      </c>
      <c r="I428" s="168"/>
      <c r="J428" s="169">
        <f>ROUND(I428*H428,2)</f>
        <v>0</v>
      </c>
      <c r="K428" s="165" t="s">
        <v>134</v>
      </c>
      <c r="L428" s="170"/>
      <c r="M428" s="171" t="s">
        <v>3</v>
      </c>
      <c r="N428" s="172" t="s">
        <v>40</v>
      </c>
      <c r="P428" s="133">
        <f>O428*H428</f>
        <v>0</v>
      </c>
      <c r="Q428" s="133">
        <v>1</v>
      </c>
      <c r="R428" s="133">
        <f>Q428*H428</f>
        <v>0.001</v>
      </c>
      <c r="S428" s="133">
        <v>0</v>
      </c>
      <c r="T428" s="134">
        <f>S428*H428</f>
        <v>0</v>
      </c>
      <c r="AR428" s="135" t="s">
        <v>89</v>
      </c>
      <c r="AT428" s="135" t="s">
        <v>292</v>
      </c>
      <c r="AU428" s="135" t="s">
        <v>78</v>
      </c>
      <c r="AY428" s="17" t="s">
        <v>128</v>
      </c>
      <c r="BE428" s="136">
        <f>IF(N428="základní",J428,0)</f>
        <v>0</v>
      </c>
      <c r="BF428" s="136">
        <f>IF(N428="snížená",J428,0)</f>
        <v>0</v>
      </c>
      <c r="BG428" s="136">
        <f>IF(N428="zákl. přenesená",J428,0)</f>
        <v>0</v>
      </c>
      <c r="BH428" s="136">
        <f>IF(N428="sníž. přenesená",J428,0)</f>
        <v>0</v>
      </c>
      <c r="BI428" s="136">
        <f>IF(N428="nulová",J428,0)</f>
        <v>0</v>
      </c>
      <c r="BJ428" s="17" t="s">
        <v>74</v>
      </c>
      <c r="BK428" s="136">
        <f>ROUND(I428*H428,2)</f>
        <v>0</v>
      </c>
      <c r="BL428" s="17" t="s">
        <v>228</v>
      </c>
      <c r="BM428" s="135" t="s">
        <v>569</v>
      </c>
    </row>
    <row r="429" spans="2:51" s="12" customFormat="1" ht="12">
      <c r="B429" s="141"/>
      <c r="D429" s="142" t="s">
        <v>139</v>
      </c>
      <c r="F429" s="144" t="s">
        <v>570</v>
      </c>
      <c r="H429" s="145">
        <v>0.001</v>
      </c>
      <c r="I429" s="146"/>
      <c r="L429" s="141"/>
      <c r="M429" s="147"/>
      <c r="T429" s="148"/>
      <c r="AT429" s="143" t="s">
        <v>139</v>
      </c>
      <c r="AU429" s="143" t="s">
        <v>78</v>
      </c>
      <c r="AV429" s="12" t="s">
        <v>78</v>
      </c>
      <c r="AW429" s="12" t="s">
        <v>4</v>
      </c>
      <c r="AX429" s="12" t="s">
        <v>74</v>
      </c>
      <c r="AY429" s="143" t="s">
        <v>128</v>
      </c>
    </row>
    <row r="430" spans="2:65" s="1" customFormat="1" ht="16.5" customHeight="1">
      <c r="B430" s="123"/>
      <c r="C430" s="124" t="s">
        <v>571</v>
      </c>
      <c r="D430" s="124" t="s">
        <v>130</v>
      </c>
      <c r="E430" s="125" t="s">
        <v>572</v>
      </c>
      <c r="F430" s="126" t="s">
        <v>573</v>
      </c>
      <c r="G430" s="127" t="s">
        <v>133</v>
      </c>
      <c r="H430" s="128">
        <v>1.8</v>
      </c>
      <c r="I430" s="129"/>
      <c r="J430" s="130">
        <f>ROUND(I430*H430,2)</f>
        <v>0</v>
      </c>
      <c r="K430" s="126" t="s">
        <v>134</v>
      </c>
      <c r="L430" s="32"/>
      <c r="M430" s="131" t="s">
        <v>3</v>
      </c>
      <c r="N430" s="132" t="s">
        <v>40</v>
      </c>
      <c r="P430" s="133">
        <f>O430*H430</f>
        <v>0</v>
      </c>
      <c r="Q430" s="133">
        <v>0.0004</v>
      </c>
      <c r="R430" s="133">
        <f>Q430*H430</f>
        <v>0.00072</v>
      </c>
      <c r="S430" s="133">
        <v>0</v>
      </c>
      <c r="T430" s="134">
        <f>S430*H430</f>
        <v>0</v>
      </c>
      <c r="AR430" s="135" t="s">
        <v>228</v>
      </c>
      <c r="AT430" s="135" t="s">
        <v>130</v>
      </c>
      <c r="AU430" s="135" t="s">
        <v>78</v>
      </c>
      <c r="AY430" s="17" t="s">
        <v>128</v>
      </c>
      <c r="BE430" s="136">
        <f>IF(N430="základní",J430,0)</f>
        <v>0</v>
      </c>
      <c r="BF430" s="136">
        <f>IF(N430="snížená",J430,0)</f>
        <v>0</v>
      </c>
      <c r="BG430" s="136">
        <f>IF(N430="zákl. přenesená",J430,0)</f>
        <v>0</v>
      </c>
      <c r="BH430" s="136">
        <f>IF(N430="sníž. přenesená",J430,0)</f>
        <v>0</v>
      </c>
      <c r="BI430" s="136">
        <f>IF(N430="nulová",J430,0)</f>
        <v>0</v>
      </c>
      <c r="BJ430" s="17" t="s">
        <v>74</v>
      </c>
      <c r="BK430" s="136">
        <f>ROUND(I430*H430,2)</f>
        <v>0</v>
      </c>
      <c r="BL430" s="17" t="s">
        <v>228</v>
      </c>
      <c r="BM430" s="135" t="s">
        <v>574</v>
      </c>
    </row>
    <row r="431" spans="2:47" s="1" customFormat="1" ht="12">
      <c r="B431" s="32"/>
      <c r="D431" s="137" t="s">
        <v>137</v>
      </c>
      <c r="F431" s="138" t="s">
        <v>575</v>
      </c>
      <c r="I431" s="139"/>
      <c r="L431" s="32"/>
      <c r="M431" s="140"/>
      <c r="T431" s="52"/>
      <c r="AT431" s="17" t="s">
        <v>137</v>
      </c>
      <c r="AU431" s="17" t="s">
        <v>78</v>
      </c>
    </row>
    <row r="432" spans="2:65" s="1" customFormat="1" ht="24.2" customHeight="1">
      <c r="B432" s="123"/>
      <c r="C432" s="163" t="s">
        <v>576</v>
      </c>
      <c r="D432" s="163" t="s">
        <v>292</v>
      </c>
      <c r="E432" s="164" t="s">
        <v>577</v>
      </c>
      <c r="F432" s="165" t="s">
        <v>578</v>
      </c>
      <c r="G432" s="166" t="s">
        <v>133</v>
      </c>
      <c r="H432" s="167">
        <v>2.198</v>
      </c>
      <c r="I432" s="168"/>
      <c r="J432" s="169">
        <f>ROUND(I432*H432,2)</f>
        <v>0</v>
      </c>
      <c r="K432" s="165" t="s">
        <v>134</v>
      </c>
      <c r="L432" s="170"/>
      <c r="M432" s="171" t="s">
        <v>3</v>
      </c>
      <c r="N432" s="172" t="s">
        <v>40</v>
      </c>
      <c r="P432" s="133">
        <f>O432*H432</f>
        <v>0</v>
      </c>
      <c r="Q432" s="133">
        <v>0.00553</v>
      </c>
      <c r="R432" s="133">
        <f>Q432*H432</f>
        <v>0.01215494</v>
      </c>
      <c r="S432" s="133">
        <v>0</v>
      </c>
      <c r="T432" s="134">
        <f>S432*H432</f>
        <v>0</v>
      </c>
      <c r="AR432" s="135" t="s">
        <v>89</v>
      </c>
      <c r="AT432" s="135" t="s">
        <v>292</v>
      </c>
      <c r="AU432" s="135" t="s">
        <v>78</v>
      </c>
      <c r="AY432" s="17" t="s">
        <v>128</v>
      </c>
      <c r="BE432" s="136">
        <f>IF(N432="základní",J432,0)</f>
        <v>0</v>
      </c>
      <c r="BF432" s="136">
        <f>IF(N432="snížená",J432,0)</f>
        <v>0</v>
      </c>
      <c r="BG432" s="136">
        <f>IF(N432="zákl. přenesená",J432,0)</f>
        <v>0</v>
      </c>
      <c r="BH432" s="136">
        <f>IF(N432="sníž. přenesená",J432,0)</f>
        <v>0</v>
      </c>
      <c r="BI432" s="136">
        <f>IF(N432="nulová",J432,0)</f>
        <v>0</v>
      </c>
      <c r="BJ432" s="17" t="s">
        <v>74</v>
      </c>
      <c r="BK432" s="136">
        <f>ROUND(I432*H432,2)</f>
        <v>0</v>
      </c>
      <c r="BL432" s="17" t="s">
        <v>228</v>
      </c>
      <c r="BM432" s="135" t="s">
        <v>579</v>
      </c>
    </row>
    <row r="433" spans="2:51" s="12" customFormat="1" ht="12">
      <c r="B433" s="141"/>
      <c r="D433" s="142" t="s">
        <v>139</v>
      </c>
      <c r="F433" s="144" t="s">
        <v>580</v>
      </c>
      <c r="H433" s="145">
        <v>2.198</v>
      </c>
      <c r="I433" s="146"/>
      <c r="L433" s="141"/>
      <c r="M433" s="147"/>
      <c r="T433" s="148"/>
      <c r="AT433" s="143" t="s">
        <v>139</v>
      </c>
      <c r="AU433" s="143" t="s">
        <v>78</v>
      </c>
      <c r="AV433" s="12" t="s">
        <v>78</v>
      </c>
      <c r="AW433" s="12" t="s">
        <v>4</v>
      </c>
      <c r="AX433" s="12" t="s">
        <v>74</v>
      </c>
      <c r="AY433" s="143" t="s">
        <v>128</v>
      </c>
    </row>
    <row r="434" spans="2:65" s="1" customFormat="1" ht="16.5" customHeight="1">
      <c r="B434" s="123"/>
      <c r="C434" s="124" t="s">
        <v>581</v>
      </c>
      <c r="D434" s="124" t="s">
        <v>130</v>
      </c>
      <c r="E434" s="125" t="s">
        <v>582</v>
      </c>
      <c r="F434" s="126" t="s">
        <v>583</v>
      </c>
      <c r="G434" s="127" t="s">
        <v>584</v>
      </c>
      <c r="H434" s="128">
        <v>4</v>
      </c>
      <c r="I434" s="129"/>
      <c r="J434" s="130">
        <f>ROUND(I434*H434,2)</f>
        <v>0</v>
      </c>
      <c r="K434" s="126" t="s">
        <v>134</v>
      </c>
      <c r="L434" s="32"/>
      <c r="M434" s="131" t="s">
        <v>3</v>
      </c>
      <c r="N434" s="132" t="s">
        <v>40</v>
      </c>
      <c r="P434" s="133">
        <f>O434*H434</f>
        <v>0</v>
      </c>
      <c r="Q434" s="133">
        <v>0.00026</v>
      </c>
      <c r="R434" s="133">
        <f>Q434*H434</f>
        <v>0.00104</v>
      </c>
      <c r="S434" s="133">
        <v>0</v>
      </c>
      <c r="T434" s="134">
        <f>S434*H434</f>
        <v>0</v>
      </c>
      <c r="AR434" s="135" t="s">
        <v>228</v>
      </c>
      <c r="AT434" s="135" t="s">
        <v>130</v>
      </c>
      <c r="AU434" s="135" t="s">
        <v>78</v>
      </c>
      <c r="AY434" s="17" t="s">
        <v>128</v>
      </c>
      <c r="BE434" s="136">
        <f>IF(N434="základní",J434,0)</f>
        <v>0</v>
      </c>
      <c r="BF434" s="136">
        <f>IF(N434="snížená",J434,0)</f>
        <v>0</v>
      </c>
      <c r="BG434" s="136">
        <f>IF(N434="zákl. přenesená",J434,0)</f>
        <v>0</v>
      </c>
      <c r="BH434" s="136">
        <f>IF(N434="sníž. přenesená",J434,0)</f>
        <v>0</v>
      </c>
      <c r="BI434" s="136">
        <f>IF(N434="nulová",J434,0)</f>
        <v>0</v>
      </c>
      <c r="BJ434" s="17" t="s">
        <v>74</v>
      </c>
      <c r="BK434" s="136">
        <f>ROUND(I434*H434,2)</f>
        <v>0</v>
      </c>
      <c r="BL434" s="17" t="s">
        <v>228</v>
      </c>
      <c r="BM434" s="135" t="s">
        <v>585</v>
      </c>
    </row>
    <row r="435" spans="2:47" s="1" customFormat="1" ht="12">
      <c r="B435" s="32"/>
      <c r="D435" s="137" t="s">
        <v>137</v>
      </c>
      <c r="F435" s="138" t="s">
        <v>586</v>
      </c>
      <c r="I435" s="139"/>
      <c r="L435" s="32"/>
      <c r="M435" s="140"/>
      <c r="T435" s="52"/>
      <c r="AT435" s="17" t="s">
        <v>137</v>
      </c>
      <c r="AU435" s="17" t="s">
        <v>78</v>
      </c>
    </row>
    <row r="436" spans="2:65" s="1" customFormat="1" ht="16.5" customHeight="1">
      <c r="B436" s="123"/>
      <c r="C436" s="163" t="s">
        <v>587</v>
      </c>
      <c r="D436" s="163" t="s">
        <v>292</v>
      </c>
      <c r="E436" s="164" t="s">
        <v>588</v>
      </c>
      <c r="F436" s="165" t="s">
        <v>589</v>
      </c>
      <c r="G436" s="166" t="s">
        <v>584</v>
      </c>
      <c r="H436" s="167">
        <v>4</v>
      </c>
      <c r="I436" s="168"/>
      <c r="J436" s="169">
        <f>ROUND(I436*H436,2)</f>
        <v>0</v>
      </c>
      <c r="K436" s="165" t="s">
        <v>134</v>
      </c>
      <c r="L436" s="170"/>
      <c r="M436" s="171" t="s">
        <v>3</v>
      </c>
      <c r="N436" s="172" t="s">
        <v>40</v>
      </c>
      <c r="P436" s="133">
        <f>O436*H436</f>
        <v>0</v>
      </c>
      <c r="Q436" s="133">
        <v>0.00023</v>
      </c>
      <c r="R436" s="133">
        <f>Q436*H436</f>
        <v>0.00092</v>
      </c>
      <c r="S436" s="133">
        <v>0</v>
      </c>
      <c r="T436" s="134">
        <f>S436*H436</f>
        <v>0</v>
      </c>
      <c r="AR436" s="135" t="s">
        <v>89</v>
      </c>
      <c r="AT436" s="135" t="s">
        <v>292</v>
      </c>
      <c r="AU436" s="135" t="s">
        <v>78</v>
      </c>
      <c r="AY436" s="17" t="s">
        <v>128</v>
      </c>
      <c r="BE436" s="136">
        <f>IF(N436="základní",J436,0)</f>
        <v>0</v>
      </c>
      <c r="BF436" s="136">
        <f>IF(N436="snížená",J436,0)</f>
        <v>0</v>
      </c>
      <c r="BG436" s="136">
        <f>IF(N436="zákl. přenesená",J436,0)</f>
        <v>0</v>
      </c>
      <c r="BH436" s="136">
        <f>IF(N436="sníž. přenesená",J436,0)</f>
        <v>0</v>
      </c>
      <c r="BI436" s="136">
        <f>IF(N436="nulová",J436,0)</f>
        <v>0</v>
      </c>
      <c r="BJ436" s="17" t="s">
        <v>74</v>
      </c>
      <c r="BK436" s="136">
        <f>ROUND(I436*H436,2)</f>
        <v>0</v>
      </c>
      <c r="BL436" s="17" t="s">
        <v>228</v>
      </c>
      <c r="BM436" s="135" t="s">
        <v>590</v>
      </c>
    </row>
    <row r="437" spans="2:65" s="1" customFormat="1" ht="24.2" customHeight="1">
      <c r="B437" s="123"/>
      <c r="C437" s="124" t="s">
        <v>591</v>
      </c>
      <c r="D437" s="124" t="s">
        <v>130</v>
      </c>
      <c r="E437" s="125" t="s">
        <v>592</v>
      </c>
      <c r="F437" s="126" t="s">
        <v>593</v>
      </c>
      <c r="G437" s="127" t="s">
        <v>594</v>
      </c>
      <c r="H437" s="173"/>
      <c r="I437" s="129"/>
      <c r="J437" s="130">
        <f>ROUND(I437*H437,2)</f>
        <v>0</v>
      </c>
      <c r="K437" s="126" t="s">
        <v>134</v>
      </c>
      <c r="L437" s="32"/>
      <c r="M437" s="131" t="s">
        <v>3</v>
      </c>
      <c r="N437" s="132" t="s">
        <v>40</v>
      </c>
      <c r="P437" s="133">
        <f>O437*H437</f>
        <v>0</v>
      </c>
      <c r="Q437" s="133">
        <v>0</v>
      </c>
      <c r="R437" s="133">
        <f>Q437*H437</f>
        <v>0</v>
      </c>
      <c r="S437" s="133">
        <v>0</v>
      </c>
      <c r="T437" s="134">
        <f>S437*H437</f>
        <v>0</v>
      </c>
      <c r="AR437" s="135" t="s">
        <v>228</v>
      </c>
      <c r="AT437" s="135" t="s">
        <v>130</v>
      </c>
      <c r="AU437" s="135" t="s">
        <v>78</v>
      </c>
      <c r="AY437" s="17" t="s">
        <v>128</v>
      </c>
      <c r="BE437" s="136">
        <f>IF(N437="základní",J437,0)</f>
        <v>0</v>
      </c>
      <c r="BF437" s="136">
        <f>IF(N437="snížená",J437,0)</f>
        <v>0</v>
      </c>
      <c r="BG437" s="136">
        <f>IF(N437="zákl. přenesená",J437,0)</f>
        <v>0</v>
      </c>
      <c r="BH437" s="136">
        <f>IF(N437="sníž. přenesená",J437,0)</f>
        <v>0</v>
      </c>
      <c r="BI437" s="136">
        <f>IF(N437="nulová",J437,0)</f>
        <v>0</v>
      </c>
      <c r="BJ437" s="17" t="s">
        <v>74</v>
      </c>
      <c r="BK437" s="136">
        <f>ROUND(I437*H437,2)</f>
        <v>0</v>
      </c>
      <c r="BL437" s="17" t="s">
        <v>228</v>
      </c>
      <c r="BM437" s="135" t="s">
        <v>595</v>
      </c>
    </row>
    <row r="438" spans="2:47" s="1" customFormat="1" ht="12">
      <c r="B438" s="32"/>
      <c r="D438" s="137" t="s">
        <v>137</v>
      </c>
      <c r="F438" s="138" t="s">
        <v>596</v>
      </c>
      <c r="I438" s="139"/>
      <c r="L438" s="32"/>
      <c r="M438" s="140"/>
      <c r="T438" s="52"/>
      <c r="AT438" s="17" t="s">
        <v>137</v>
      </c>
      <c r="AU438" s="17" t="s">
        <v>78</v>
      </c>
    </row>
    <row r="439" spans="2:63" s="11" customFormat="1" ht="22.9" customHeight="1">
      <c r="B439" s="111"/>
      <c r="D439" s="112" t="s">
        <v>68</v>
      </c>
      <c r="E439" s="121" t="s">
        <v>597</v>
      </c>
      <c r="F439" s="121" t="s">
        <v>598</v>
      </c>
      <c r="I439" s="114"/>
      <c r="J439" s="122">
        <f>BK439</f>
        <v>0</v>
      </c>
      <c r="L439" s="111"/>
      <c r="M439" s="116"/>
      <c r="P439" s="117">
        <f>SUM(P440:P445)</f>
        <v>0</v>
      </c>
      <c r="R439" s="117">
        <f>SUM(R440:R445)</f>
        <v>0.00196</v>
      </c>
      <c r="T439" s="118">
        <f>SUM(T440:T445)</f>
        <v>0</v>
      </c>
      <c r="AR439" s="112" t="s">
        <v>78</v>
      </c>
      <c r="AT439" s="119" t="s">
        <v>68</v>
      </c>
      <c r="AU439" s="119" t="s">
        <v>74</v>
      </c>
      <c r="AY439" s="112" t="s">
        <v>128</v>
      </c>
      <c r="BK439" s="120">
        <f>SUM(BK440:BK445)</f>
        <v>0</v>
      </c>
    </row>
    <row r="440" spans="2:65" s="1" customFormat="1" ht="16.5" customHeight="1">
      <c r="B440" s="123"/>
      <c r="C440" s="124" t="s">
        <v>599</v>
      </c>
      <c r="D440" s="124" t="s">
        <v>130</v>
      </c>
      <c r="E440" s="125" t="s">
        <v>600</v>
      </c>
      <c r="F440" s="126" t="s">
        <v>601</v>
      </c>
      <c r="G440" s="127" t="s">
        <v>133</v>
      </c>
      <c r="H440" s="128">
        <v>4</v>
      </c>
      <c r="I440" s="129"/>
      <c r="J440" s="130">
        <f>ROUND(I440*H440,2)</f>
        <v>0</v>
      </c>
      <c r="K440" s="126" t="s">
        <v>134</v>
      </c>
      <c r="L440" s="32"/>
      <c r="M440" s="131" t="s">
        <v>3</v>
      </c>
      <c r="N440" s="132" t="s">
        <v>40</v>
      </c>
      <c r="P440" s="133">
        <f>O440*H440</f>
        <v>0</v>
      </c>
      <c r="Q440" s="133">
        <v>0</v>
      </c>
      <c r="R440" s="133">
        <f>Q440*H440</f>
        <v>0</v>
      </c>
      <c r="S440" s="133">
        <v>0</v>
      </c>
      <c r="T440" s="134">
        <f>S440*H440</f>
        <v>0</v>
      </c>
      <c r="AR440" s="135" t="s">
        <v>228</v>
      </c>
      <c r="AT440" s="135" t="s">
        <v>130</v>
      </c>
      <c r="AU440" s="135" t="s">
        <v>78</v>
      </c>
      <c r="AY440" s="17" t="s">
        <v>128</v>
      </c>
      <c r="BE440" s="136">
        <f>IF(N440="základní",J440,0)</f>
        <v>0</v>
      </c>
      <c r="BF440" s="136">
        <f>IF(N440="snížená",J440,0)</f>
        <v>0</v>
      </c>
      <c r="BG440" s="136">
        <f>IF(N440="zákl. přenesená",J440,0)</f>
        <v>0</v>
      </c>
      <c r="BH440" s="136">
        <f>IF(N440="sníž. přenesená",J440,0)</f>
        <v>0</v>
      </c>
      <c r="BI440" s="136">
        <f>IF(N440="nulová",J440,0)</f>
        <v>0</v>
      </c>
      <c r="BJ440" s="17" t="s">
        <v>74</v>
      </c>
      <c r="BK440" s="136">
        <f>ROUND(I440*H440,2)</f>
        <v>0</v>
      </c>
      <c r="BL440" s="17" t="s">
        <v>228</v>
      </c>
      <c r="BM440" s="135" t="s">
        <v>602</v>
      </c>
    </row>
    <row r="441" spans="2:47" s="1" customFormat="1" ht="12">
      <c r="B441" s="32"/>
      <c r="D441" s="137" t="s">
        <v>137</v>
      </c>
      <c r="F441" s="138" t="s">
        <v>603</v>
      </c>
      <c r="I441" s="139"/>
      <c r="L441" s="32"/>
      <c r="M441" s="140"/>
      <c r="T441" s="52"/>
      <c r="AT441" s="17" t="s">
        <v>137</v>
      </c>
      <c r="AU441" s="17" t="s">
        <v>78</v>
      </c>
    </row>
    <row r="442" spans="2:65" s="1" customFormat="1" ht="16.5" customHeight="1">
      <c r="B442" s="123"/>
      <c r="C442" s="124" t="s">
        <v>604</v>
      </c>
      <c r="D442" s="124" t="s">
        <v>130</v>
      </c>
      <c r="E442" s="125" t="s">
        <v>605</v>
      </c>
      <c r="F442" s="126" t="s">
        <v>606</v>
      </c>
      <c r="G442" s="127" t="s">
        <v>133</v>
      </c>
      <c r="H442" s="128">
        <v>4</v>
      </c>
      <c r="I442" s="129"/>
      <c r="J442" s="130">
        <f>ROUND(I442*H442,2)</f>
        <v>0</v>
      </c>
      <c r="K442" s="126" t="s">
        <v>134</v>
      </c>
      <c r="L442" s="32"/>
      <c r="M442" s="131" t="s">
        <v>3</v>
      </c>
      <c r="N442" s="132" t="s">
        <v>40</v>
      </c>
      <c r="P442" s="133">
        <f>O442*H442</f>
        <v>0</v>
      </c>
      <c r="Q442" s="133">
        <v>0.0002</v>
      </c>
      <c r="R442" s="133">
        <f>Q442*H442</f>
        <v>0.0008</v>
      </c>
      <c r="S442" s="133">
        <v>0</v>
      </c>
      <c r="T442" s="134">
        <f>S442*H442</f>
        <v>0</v>
      </c>
      <c r="AR442" s="135" t="s">
        <v>228</v>
      </c>
      <c r="AT442" s="135" t="s">
        <v>130</v>
      </c>
      <c r="AU442" s="135" t="s">
        <v>78</v>
      </c>
      <c r="AY442" s="17" t="s">
        <v>128</v>
      </c>
      <c r="BE442" s="136">
        <f>IF(N442="základní",J442,0)</f>
        <v>0</v>
      </c>
      <c r="BF442" s="136">
        <f>IF(N442="snížená",J442,0)</f>
        <v>0</v>
      </c>
      <c r="BG442" s="136">
        <f>IF(N442="zákl. přenesená",J442,0)</f>
        <v>0</v>
      </c>
      <c r="BH442" s="136">
        <f>IF(N442="sníž. přenesená",J442,0)</f>
        <v>0</v>
      </c>
      <c r="BI442" s="136">
        <f>IF(N442="nulová",J442,0)</f>
        <v>0</v>
      </c>
      <c r="BJ442" s="17" t="s">
        <v>74</v>
      </c>
      <c r="BK442" s="136">
        <f>ROUND(I442*H442,2)</f>
        <v>0</v>
      </c>
      <c r="BL442" s="17" t="s">
        <v>228</v>
      </c>
      <c r="BM442" s="135" t="s">
        <v>607</v>
      </c>
    </row>
    <row r="443" spans="2:47" s="1" customFormat="1" ht="12">
      <c r="B443" s="32"/>
      <c r="D443" s="137" t="s">
        <v>137</v>
      </c>
      <c r="F443" s="138" t="s">
        <v>608</v>
      </c>
      <c r="I443" s="139"/>
      <c r="L443" s="32"/>
      <c r="M443" s="140"/>
      <c r="T443" s="52"/>
      <c r="AT443" s="17" t="s">
        <v>137</v>
      </c>
      <c r="AU443" s="17" t="s">
        <v>78</v>
      </c>
    </row>
    <row r="444" spans="2:65" s="1" customFormat="1" ht="24.2" customHeight="1">
      <c r="B444" s="123"/>
      <c r="C444" s="124" t="s">
        <v>609</v>
      </c>
      <c r="D444" s="124" t="s">
        <v>130</v>
      </c>
      <c r="E444" s="125" t="s">
        <v>610</v>
      </c>
      <c r="F444" s="126" t="s">
        <v>611</v>
      </c>
      <c r="G444" s="127" t="s">
        <v>133</v>
      </c>
      <c r="H444" s="128">
        <v>4</v>
      </c>
      <c r="I444" s="129"/>
      <c r="J444" s="130">
        <f>ROUND(I444*H444,2)</f>
        <v>0</v>
      </c>
      <c r="K444" s="126" t="s">
        <v>134</v>
      </c>
      <c r="L444" s="32"/>
      <c r="M444" s="131" t="s">
        <v>3</v>
      </c>
      <c r="N444" s="132" t="s">
        <v>40</v>
      </c>
      <c r="P444" s="133">
        <f>O444*H444</f>
        <v>0</v>
      </c>
      <c r="Q444" s="133">
        <v>0.00029</v>
      </c>
      <c r="R444" s="133">
        <f>Q444*H444</f>
        <v>0.00116</v>
      </c>
      <c r="S444" s="133">
        <v>0</v>
      </c>
      <c r="T444" s="134">
        <f>S444*H444</f>
        <v>0</v>
      </c>
      <c r="AR444" s="135" t="s">
        <v>228</v>
      </c>
      <c r="AT444" s="135" t="s">
        <v>130</v>
      </c>
      <c r="AU444" s="135" t="s">
        <v>78</v>
      </c>
      <c r="AY444" s="17" t="s">
        <v>128</v>
      </c>
      <c r="BE444" s="136">
        <f>IF(N444="základní",J444,0)</f>
        <v>0</v>
      </c>
      <c r="BF444" s="136">
        <f>IF(N444="snížená",J444,0)</f>
        <v>0</v>
      </c>
      <c r="BG444" s="136">
        <f>IF(N444="zákl. přenesená",J444,0)</f>
        <v>0</v>
      </c>
      <c r="BH444" s="136">
        <f>IF(N444="sníž. přenesená",J444,0)</f>
        <v>0</v>
      </c>
      <c r="BI444" s="136">
        <f>IF(N444="nulová",J444,0)</f>
        <v>0</v>
      </c>
      <c r="BJ444" s="17" t="s">
        <v>74</v>
      </c>
      <c r="BK444" s="136">
        <f>ROUND(I444*H444,2)</f>
        <v>0</v>
      </c>
      <c r="BL444" s="17" t="s">
        <v>228</v>
      </c>
      <c r="BM444" s="135" t="s">
        <v>612</v>
      </c>
    </row>
    <row r="445" spans="2:47" s="1" customFormat="1" ht="12">
      <c r="B445" s="32"/>
      <c r="D445" s="137" t="s">
        <v>137</v>
      </c>
      <c r="F445" s="138" t="s">
        <v>613</v>
      </c>
      <c r="I445" s="139"/>
      <c r="L445" s="32"/>
      <c r="M445" s="140"/>
      <c r="T445" s="52"/>
      <c r="AT445" s="17" t="s">
        <v>137</v>
      </c>
      <c r="AU445" s="17" t="s">
        <v>78</v>
      </c>
    </row>
    <row r="446" spans="2:63" s="11" customFormat="1" ht="25.9" customHeight="1">
      <c r="B446" s="111"/>
      <c r="D446" s="112" t="s">
        <v>68</v>
      </c>
      <c r="E446" s="113" t="s">
        <v>614</v>
      </c>
      <c r="F446" s="113" t="s">
        <v>615</v>
      </c>
      <c r="I446" s="114"/>
      <c r="J446" s="115">
        <f>BK446</f>
        <v>0</v>
      </c>
      <c r="L446" s="111"/>
      <c r="M446" s="116"/>
      <c r="P446" s="117">
        <f>P447+P457+P462</f>
        <v>0</v>
      </c>
      <c r="R446" s="117">
        <f>R447+R457+R462</f>
        <v>0</v>
      </c>
      <c r="T446" s="118">
        <f>T447+T457+T462</f>
        <v>0</v>
      </c>
      <c r="AR446" s="112" t="s">
        <v>157</v>
      </c>
      <c r="AT446" s="119" t="s">
        <v>68</v>
      </c>
      <c r="AU446" s="119" t="s">
        <v>69</v>
      </c>
      <c r="AY446" s="112" t="s">
        <v>128</v>
      </c>
      <c r="BK446" s="120">
        <f>BK447+BK457+BK462</f>
        <v>0</v>
      </c>
    </row>
    <row r="447" spans="2:63" s="11" customFormat="1" ht="22.9" customHeight="1">
      <c r="B447" s="111"/>
      <c r="D447" s="112" t="s">
        <v>68</v>
      </c>
      <c r="E447" s="121" t="s">
        <v>616</v>
      </c>
      <c r="F447" s="121" t="s">
        <v>617</v>
      </c>
      <c r="I447" s="114"/>
      <c r="J447" s="122">
        <f>BK447</f>
        <v>0</v>
      </c>
      <c r="L447" s="111"/>
      <c r="M447" s="116"/>
      <c r="P447" s="117">
        <f>SUM(P448:P456)</f>
        <v>0</v>
      </c>
      <c r="R447" s="117">
        <f>SUM(R448:R456)</f>
        <v>0</v>
      </c>
      <c r="T447" s="118">
        <f>SUM(T448:T456)</f>
        <v>0</v>
      </c>
      <c r="AR447" s="112" t="s">
        <v>157</v>
      </c>
      <c r="AT447" s="119" t="s">
        <v>68</v>
      </c>
      <c r="AU447" s="119" t="s">
        <v>74</v>
      </c>
      <c r="AY447" s="112" t="s">
        <v>128</v>
      </c>
      <c r="BK447" s="120">
        <f>SUM(BK448:BK456)</f>
        <v>0</v>
      </c>
    </row>
    <row r="448" spans="2:65" s="1" customFormat="1" ht="16.5" customHeight="1">
      <c r="B448" s="123"/>
      <c r="C448" s="124" t="s">
        <v>618</v>
      </c>
      <c r="D448" s="124" t="s">
        <v>130</v>
      </c>
      <c r="E448" s="125" t="s">
        <v>619</v>
      </c>
      <c r="F448" s="126" t="s">
        <v>620</v>
      </c>
      <c r="G448" s="127" t="s">
        <v>621</v>
      </c>
      <c r="H448" s="128">
        <v>1</v>
      </c>
      <c r="I448" s="129"/>
      <c r="J448" s="130">
        <f>ROUND(I448*H448,2)</f>
        <v>0</v>
      </c>
      <c r="K448" s="126" t="s">
        <v>3</v>
      </c>
      <c r="L448" s="32"/>
      <c r="M448" s="131" t="s">
        <v>3</v>
      </c>
      <c r="N448" s="132" t="s">
        <v>40</v>
      </c>
      <c r="P448" s="133">
        <f>O448*H448</f>
        <v>0</v>
      </c>
      <c r="Q448" s="133">
        <v>0</v>
      </c>
      <c r="R448" s="133">
        <f>Q448*H448</f>
        <v>0</v>
      </c>
      <c r="S448" s="133">
        <v>0</v>
      </c>
      <c r="T448" s="134">
        <f>S448*H448</f>
        <v>0</v>
      </c>
      <c r="AR448" s="135" t="s">
        <v>622</v>
      </c>
      <c r="AT448" s="135" t="s">
        <v>130</v>
      </c>
      <c r="AU448" s="135" t="s">
        <v>78</v>
      </c>
      <c r="AY448" s="17" t="s">
        <v>128</v>
      </c>
      <c r="BE448" s="136">
        <f>IF(N448="základní",J448,0)</f>
        <v>0</v>
      </c>
      <c r="BF448" s="136">
        <f>IF(N448="snížená",J448,0)</f>
        <v>0</v>
      </c>
      <c r="BG448" s="136">
        <f>IF(N448="zákl. přenesená",J448,0)</f>
        <v>0</v>
      </c>
      <c r="BH448" s="136">
        <f>IF(N448="sníž. přenesená",J448,0)</f>
        <v>0</v>
      </c>
      <c r="BI448" s="136">
        <f>IF(N448="nulová",J448,0)</f>
        <v>0</v>
      </c>
      <c r="BJ448" s="17" t="s">
        <v>74</v>
      </c>
      <c r="BK448" s="136">
        <f>ROUND(I448*H448,2)</f>
        <v>0</v>
      </c>
      <c r="BL448" s="17" t="s">
        <v>622</v>
      </c>
      <c r="BM448" s="135" t="s">
        <v>623</v>
      </c>
    </row>
    <row r="449" spans="2:65" s="1" customFormat="1" ht="16.5" customHeight="1">
      <c r="B449" s="123"/>
      <c r="C449" s="124" t="s">
        <v>624</v>
      </c>
      <c r="D449" s="124" t="s">
        <v>130</v>
      </c>
      <c r="E449" s="125" t="s">
        <v>625</v>
      </c>
      <c r="F449" s="126" t="s">
        <v>626</v>
      </c>
      <c r="G449" s="127" t="s">
        <v>621</v>
      </c>
      <c r="H449" s="128">
        <v>1</v>
      </c>
      <c r="I449" s="129"/>
      <c r="J449" s="130">
        <f>ROUND(I449*H449,2)</f>
        <v>0</v>
      </c>
      <c r="K449" s="126" t="s">
        <v>627</v>
      </c>
      <c r="L449" s="32"/>
      <c r="M449" s="131" t="s">
        <v>3</v>
      </c>
      <c r="N449" s="132" t="s">
        <v>40</v>
      </c>
      <c r="P449" s="133">
        <f>O449*H449</f>
        <v>0</v>
      </c>
      <c r="Q449" s="133">
        <v>0</v>
      </c>
      <c r="R449" s="133">
        <f>Q449*H449</f>
        <v>0</v>
      </c>
      <c r="S449" s="133">
        <v>0</v>
      </c>
      <c r="T449" s="134">
        <f>S449*H449</f>
        <v>0</v>
      </c>
      <c r="AR449" s="135" t="s">
        <v>622</v>
      </c>
      <c r="AT449" s="135" t="s">
        <v>130</v>
      </c>
      <c r="AU449" s="135" t="s">
        <v>78</v>
      </c>
      <c r="AY449" s="17" t="s">
        <v>128</v>
      </c>
      <c r="BE449" s="136">
        <f>IF(N449="základní",J449,0)</f>
        <v>0</v>
      </c>
      <c r="BF449" s="136">
        <f>IF(N449="snížená",J449,0)</f>
        <v>0</v>
      </c>
      <c r="BG449" s="136">
        <f>IF(N449="zákl. přenesená",J449,0)</f>
        <v>0</v>
      </c>
      <c r="BH449" s="136">
        <f>IF(N449="sníž. přenesená",J449,0)</f>
        <v>0</v>
      </c>
      <c r="BI449" s="136">
        <f>IF(N449="nulová",J449,0)</f>
        <v>0</v>
      </c>
      <c r="BJ449" s="17" t="s">
        <v>74</v>
      </c>
      <c r="BK449" s="136">
        <f>ROUND(I449*H449,2)</f>
        <v>0</v>
      </c>
      <c r="BL449" s="17" t="s">
        <v>622</v>
      </c>
      <c r="BM449" s="135" t="s">
        <v>628</v>
      </c>
    </row>
    <row r="450" spans="2:47" s="1" customFormat="1" ht="12">
      <c r="B450" s="32"/>
      <c r="D450" s="137" t="s">
        <v>137</v>
      </c>
      <c r="F450" s="138" t="s">
        <v>629</v>
      </c>
      <c r="I450" s="139"/>
      <c r="L450" s="32"/>
      <c r="M450" s="140"/>
      <c r="T450" s="52"/>
      <c r="AT450" s="17" t="s">
        <v>137</v>
      </c>
      <c r="AU450" s="17" t="s">
        <v>78</v>
      </c>
    </row>
    <row r="451" spans="2:65" s="1" customFormat="1" ht="16.5" customHeight="1">
      <c r="B451" s="123"/>
      <c r="C451" s="124" t="s">
        <v>630</v>
      </c>
      <c r="D451" s="124" t="s">
        <v>130</v>
      </c>
      <c r="E451" s="125" t="s">
        <v>631</v>
      </c>
      <c r="F451" s="126" t="s">
        <v>632</v>
      </c>
      <c r="G451" s="127" t="s">
        <v>621</v>
      </c>
      <c r="H451" s="128">
        <v>1</v>
      </c>
      <c r="I451" s="129"/>
      <c r="J451" s="130">
        <f>ROUND(I451*H451,2)</f>
        <v>0</v>
      </c>
      <c r="K451" s="126" t="s">
        <v>627</v>
      </c>
      <c r="L451" s="32"/>
      <c r="M451" s="131" t="s">
        <v>3</v>
      </c>
      <c r="N451" s="132" t="s">
        <v>40</v>
      </c>
      <c r="P451" s="133">
        <f>O451*H451</f>
        <v>0</v>
      </c>
      <c r="Q451" s="133">
        <v>0</v>
      </c>
      <c r="R451" s="133">
        <f>Q451*H451</f>
        <v>0</v>
      </c>
      <c r="S451" s="133">
        <v>0</v>
      </c>
      <c r="T451" s="134">
        <f>S451*H451</f>
        <v>0</v>
      </c>
      <c r="AR451" s="135" t="s">
        <v>622</v>
      </c>
      <c r="AT451" s="135" t="s">
        <v>130</v>
      </c>
      <c r="AU451" s="135" t="s">
        <v>78</v>
      </c>
      <c r="AY451" s="17" t="s">
        <v>128</v>
      </c>
      <c r="BE451" s="136">
        <f>IF(N451="základní",J451,0)</f>
        <v>0</v>
      </c>
      <c r="BF451" s="136">
        <f>IF(N451="snížená",J451,0)</f>
        <v>0</v>
      </c>
      <c r="BG451" s="136">
        <f>IF(N451="zákl. přenesená",J451,0)</f>
        <v>0</v>
      </c>
      <c r="BH451" s="136">
        <f>IF(N451="sníž. přenesená",J451,0)</f>
        <v>0</v>
      </c>
      <c r="BI451" s="136">
        <f>IF(N451="nulová",J451,0)</f>
        <v>0</v>
      </c>
      <c r="BJ451" s="17" t="s">
        <v>74</v>
      </c>
      <c r="BK451" s="136">
        <f>ROUND(I451*H451,2)</f>
        <v>0</v>
      </c>
      <c r="BL451" s="17" t="s">
        <v>622</v>
      </c>
      <c r="BM451" s="135" t="s">
        <v>633</v>
      </c>
    </row>
    <row r="452" spans="2:47" s="1" customFormat="1" ht="12">
      <c r="B452" s="32"/>
      <c r="D452" s="137" t="s">
        <v>137</v>
      </c>
      <c r="F452" s="138" t="s">
        <v>634</v>
      </c>
      <c r="I452" s="139"/>
      <c r="L452" s="32"/>
      <c r="M452" s="140"/>
      <c r="T452" s="52"/>
      <c r="AT452" s="17" t="s">
        <v>137</v>
      </c>
      <c r="AU452" s="17" t="s">
        <v>78</v>
      </c>
    </row>
    <row r="453" spans="2:65" s="1" customFormat="1" ht="16.5" customHeight="1">
      <c r="B453" s="123"/>
      <c r="C453" s="124" t="s">
        <v>635</v>
      </c>
      <c r="D453" s="124" t="s">
        <v>130</v>
      </c>
      <c r="E453" s="125" t="s">
        <v>636</v>
      </c>
      <c r="F453" s="126" t="s">
        <v>637</v>
      </c>
      <c r="G453" s="127" t="s">
        <v>621</v>
      </c>
      <c r="H453" s="128">
        <v>1</v>
      </c>
      <c r="I453" s="129"/>
      <c r="J453" s="130">
        <f>ROUND(I453*H453,2)</f>
        <v>0</v>
      </c>
      <c r="K453" s="126" t="s">
        <v>627</v>
      </c>
      <c r="L453" s="32"/>
      <c r="M453" s="131" t="s">
        <v>3</v>
      </c>
      <c r="N453" s="132" t="s">
        <v>40</v>
      </c>
      <c r="P453" s="133">
        <f>O453*H453</f>
        <v>0</v>
      </c>
      <c r="Q453" s="133">
        <v>0</v>
      </c>
      <c r="R453" s="133">
        <f>Q453*H453</f>
        <v>0</v>
      </c>
      <c r="S453" s="133">
        <v>0</v>
      </c>
      <c r="T453" s="134">
        <f>S453*H453</f>
        <v>0</v>
      </c>
      <c r="AR453" s="135" t="s">
        <v>622</v>
      </c>
      <c r="AT453" s="135" t="s">
        <v>130</v>
      </c>
      <c r="AU453" s="135" t="s">
        <v>78</v>
      </c>
      <c r="AY453" s="17" t="s">
        <v>128</v>
      </c>
      <c r="BE453" s="136">
        <f>IF(N453="základní",J453,0)</f>
        <v>0</v>
      </c>
      <c r="BF453" s="136">
        <f>IF(N453="snížená",J453,0)</f>
        <v>0</v>
      </c>
      <c r="BG453" s="136">
        <f>IF(N453="zákl. přenesená",J453,0)</f>
        <v>0</v>
      </c>
      <c r="BH453" s="136">
        <f>IF(N453="sníž. přenesená",J453,0)</f>
        <v>0</v>
      </c>
      <c r="BI453" s="136">
        <f>IF(N453="nulová",J453,0)</f>
        <v>0</v>
      </c>
      <c r="BJ453" s="17" t="s">
        <v>74</v>
      </c>
      <c r="BK453" s="136">
        <f>ROUND(I453*H453,2)</f>
        <v>0</v>
      </c>
      <c r="BL453" s="17" t="s">
        <v>622</v>
      </c>
      <c r="BM453" s="135" t="s">
        <v>638</v>
      </c>
    </row>
    <row r="454" spans="2:47" s="1" customFormat="1" ht="12">
      <c r="B454" s="32"/>
      <c r="D454" s="137" t="s">
        <v>137</v>
      </c>
      <c r="F454" s="138" t="s">
        <v>639</v>
      </c>
      <c r="I454" s="139"/>
      <c r="L454" s="32"/>
      <c r="M454" s="140"/>
      <c r="T454" s="52"/>
      <c r="AT454" s="17" t="s">
        <v>137</v>
      </c>
      <c r="AU454" s="17" t="s">
        <v>78</v>
      </c>
    </row>
    <row r="455" spans="2:65" s="1" customFormat="1" ht="16.5" customHeight="1">
      <c r="B455" s="123"/>
      <c r="C455" s="124" t="s">
        <v>640</v>
      </c>
      <c r="D455" s="124" t="s">
        <v>130</v>
      </c>
      <c r="E455" s="125" t="s">
        <v>641</v>
      </c>
      <c r="F455" s="126" t="s">
        <v>642</v>
      </c>
      <c r="G455" s="127" t="s">
        <v>621</v>
      </c>
      <c r="H455" s="128">
        <v>1</v>
      </c>
      <c r="I455" s="129"/>
      <c r="J455" s="130">
        <f>ROUND(I455*H455,2)</f>
        <v>0</v>
      </c>
      <c r="K455" s="126" t="s">
        <v>627</v>
      </c>
      <c r="L455" s="32"/>
      <c r="M455" s="131" t="s">
        <v>3</v>
      </c>
      <c r="N455" s="132" t="s">
        <v>40</v>
      </c>
      <c r="P455" s="133">
        <f>O455*H455</f>
        <v>0</v>
      </c>
      <c r="Q455" s="133">
        <v>0</v>
      </c>
      <c r="R455" s="133">
        <f>Q455*H455</f>
        <v>0</v>
      </c>
      <c r="S455" s="133">
        <v>0</v>
      </c>
      <c r="T455" s="134">
        <f>S455*H455</f>
        <v>0</v>
      </c>
      <c r="AR455" s="135" t="s">
        <v>622</v>
      </c>
      <c r="AT455" s="135" t="s">
        <v>130</v>
      </c>
      <c r="AU455" s="135" t="s">
        <v>78</v>
      </c>
      <c r="AY455" s="17" t="s">
        <v>128</v>
      </c>
      <c r="BE455" s="136">
        <f>IF(N455="základní",J455,0)</f>
        <v>0</v>
      </c>
      <c r="BF455" s="136">
        <f>IF(N455="snížená",J455,0)</f>
        <v>0</v>
      </c>
      <c r="BG455" s="136">
        <f>IF(N455="zákl. přenesená",J455,0)</f>
        <v>0</v>
      </c>
      <c r="BH455" s="136">
        <f>IF(N455="sníž. přenesená",J455,0)</f>
        <v>0</v>
      </c>
      <c r="BI455" s="136">
        <f>IF(N455="nulová",J455,0)</f>
        <v>0</v>
      </c>
      <c r="BJ455" s="17" t="s">
        <v>74</v>
      </c>
      <c r="BK455" s="136">
        <f>ROUND(I455*H455,2)</f>
        <v>0</v>
      </c>
      <c r="BL455" s="17" t="s">
        <v>622</v>
      </c>
      <c r="BM455" s="135" t="s">
        <v>643</v>
      </c>
    </row>
    <row r="456" spans="2:47" s="1" customFormat="1" ht="12">
      <c r="B456" s="32"/>
      <c r="D456" s="137" t="s">
        <v>137</v>
      </c>
      <c r="F456" s="138" t="s">
        <v>644</v>
      </c>
      <c r="I456" s="139"/>
      <c r="L456" s="32"/>
      <c r="M456" s="140"/>
      <c r="T456" s="52"/>
      <c r="AT456" s="17" t="s">
        <v>137</v>
      </c>
      <c r="AU456" s="17" t="s">
        <v>78</v>
      </c>
    </row>
    <row r="457" spans="2:63" s="11" customFormat="1" ht="22.9" customHeight="1">
      <c r="B457" s="111"/>
      <c r="D457" s="112" t="s">
        <v>68</v>
      </c>
      <c r="E457" s="121" t="s">
        <v>645</v>
      </c>
      <c r="F457" s="121" t="s">
        <v>646</v>
      </c>
      <c r="I457" s="114"/>
      <c r="J457" s="122">
        <f>BK457</f>
        <v>0</v>
      </c>
      <c r="L457" s="111"/>
      <c r="M457" s="116"/>
      <c r="P457" s="117">
        <f>SUM(P458:P461)</f>
        <v>0</v>
      </c>
      <c r="R457" s="117">
        <f>SUM(R458:R461)</f>
        <v>0</v>
      </c>
      <c r="T457" s="118">
        <f>SUM(T458:T461)</f>
        <v>0</v>
      </c>
      <c r="AR457" s="112" t="s">
        <v>157</v>
      </c>
      <c r="AT457" s="119" t="s">
        <v>68</v>
      </c>
      <c r="AU457" s="119" t="s">
        <v>74</v>
      </c>
      <c r="AY457" s="112" t="s">
        <v>128</v>
      </c>
      <c r="BK457" s="120">
        <f>SUM(BK458:BK461)</f>
        <v>0</v>
      </c>
    </row>
    <row r="458" spans="2:65" s="1" customFormat="1" ht="16.5" customHeight="1">
      <c r="B458" s="123"/>
      <c r="C458" s="124" t="s">
        <v>647</v>
      </c>
      <c r="D458" s="124" t="s">
        <v>130</v>
      </c>
      <c r="E458" s="125" t="s">
        <v>648</v>
      </c>
      <c r="F458" s="126" t="s">
        <v>646</v>
      </c>
      <c r="G458" s="127" t="s">
        <v>621</v>
      </c>
      <c r="H458" s="128">
        <v>1</v>
      </c>
      <c r="I458" s="129"/>
      <c r="J458" s="130">
        <f>ROUND(I458*H458,2)</f>
        <v>0</v>
      </c>
      <c r="K458" s="126" t="s">
        <v>627</v>
      </c>
      <c r="L458" s="32"/>
      <c r="M458" s="131" t="s">
        <v>3</v>
      </c>
      <c r="N458" s="132" t="s">
        <v>40</v>
      </c>
      <c r="P458" s="133">
        <f>O458*H458</f>
        <v>0</v>
      </c>
      <c r="Q458" s="133">
        <v>0</v>
      </c>
      <c r="R458" s="133">
        <f>Q458*H458</f>
        <v>0</v>
      </c>
      <c r="S458" s="133">
        <v>0</v>
      </c>
      <c r="T458" s="134">
        <f>S458*H458</f>
        <v>0</v>
      </c>
      <c r="AR458" s="135" t="s">
        <v>622</v>
      </c>
      <c r="AT458" s="135" t="s">
        <v>130</v>
      </c>
      <c r="AU458" s="135" t="s">
        <v>78</v>
      </c>
      <c r="AY458" s="17" t="s">
        <v>128</v>
      </c>
      <c r="BE458" s="136">
        <f>IF(N458="základní",J458,0)</f>
        <v>0</v>
      </c>
      <c r="BF458" s="136">
        <f>IF(N458="snížená",J458,0)</f>
        <v>0</v>
      </c>
      <c r="BG458" s="136">
        <f>IF(N458="zákl. přenesená",J458,0)</f>
        <v>0</v>
      </c>
      <c r="BH458" s="136">
        <f>IF(N458="sníž. přenesená",J458,0)</f>
        <v>0</v>
      </c>
      <c r="BI458" s="136">
        <f>IF(N458="nulová",J458,0)</f>
        <v>0</v>
      </c>
      <c r="BJ458" s="17" t="s">
        <v>74</v>
      </c>
      <c r="BK458" s="136">
        <f>ROUND(I458*H458,2)</f>
        <v>0</v>
      </c>
      <c r="BL458" s="17" t="s">
        <v>622</v>
      </c>
      <c r="BM458" s="135" t="s">
        <v>649</v>
      </c>
    </row>
    <row r="459" spans="2:47" s="1" customFormat="1" ht="12">
      <c r="B459" s="32"/>
      <c r="D459" s="137" t="s">
        <v>137</v>
      </c>
      <c r="F459" s="138" t="s">
        <v>650</v>
      </c>
      <c r="I459" s="139"/>
      <c r="L459" s="32"/>
      <c r="M459" s="140"/>
      <c r="T459" s="52"/>
      <c r="AT459" s="17" t="s">
        <v>137</v>
      </c>
      <c r="AU459" s="17" t="s">
        <v>78</v>
      </c>
    </row>
    <row r="460" spans="2:65" s="1" customFormat="1" ht="16.5" customHeight="1">
      <c r="B460" s="123"/>
      <c r="C460" s="124" t="s">
        <v>651</v>
      </c>
      <c r="D460" s="124" t="s">
        <v>130</v>
      </c>
      <c r="E460" s="125" t="s">
        <v>652</v>
      </c>
      <c r="F460" s="126" t="s">
        <v>653</v>
      </c>
      <c r="G460" s="127" t="s">
        <v>621</v>
      </c>
      <c r="H460" s="128">
        <v>1</v>
      </c>
      <c r="I460" s="129"/>
      <c r="J460" s="130">
        <f>ROUND(I460*H460,2)</f>
        <v>0</v>
      </c>
      <c r="K460" s="126" t="s">
        <v>627</v>
      </c>
      <c r="L460" s="32"/>
      <c r="M460" s="131" t="s">
        <v>3</v>
      </c>
      <c r="N460" s="132" t="s">
        <v>40</v>
      </c>
      <c r="P460" s="133">
        <f>O460*H460</f>
        <v>0</v>
      </c>
      <c r="Q460" s="133">
        <v>0</v>
      </c>
      <c r="R460" s="133">
        <f>Q460*H460</f>
        <v>0</v>
      </c>
      <c r="S460" s="133">
        <v>0</v>
      </c>
      <c r="T460" s="134">
        <f>S460*H460</f>
        <v>0</v>
      </c>
      <c r="AR460" s="135" t="s">
        <v>622</v>
      </c>
      <c r="AT460" s="135" t="s">
        <v>130</v>
      </c>
      <c r="AU460" s="135" t="s">
        <v>78</v>
      </c>
      <c r="AY460" s="17" t="s">
        <v>128</v>
      </c>
      <c r="BE460" s="136">
        <f>IF(N460="základní",J460,0)</f>
        <v>0</v>
      </c>
      <c r="BF460" s="136">
        <f>IF(N460="snížená",J460,0)</f>
        <v>0</v>
      </c>
      <c r="BG460" s="136">
        <f>IF(N460="zákl. přenesená",J460,0)</f>
        <v>0</v>
      </c>
      <c r="BH460" s="136">
        <f>IF(N460="sníž. přenesená",J460,0)</f>
        <v>0</v>
      </c>
      <c r="BI460" s="136">
        <f>IF(N460="nulová",J460,0)</f>
        <v>0</v>
      </c>
      <c r="BJ460" s="17" t="s">
        <v>74</v>
      </c>
      <c r="BK460" s="136">
        <f>ROUND(I460*H460,2)</f>
        <v>0</v>
      </c>
      <c r="BL460" s="17" t="s">
        <v>622</v>
      </c>
      <c r="BM460" s="135" t="s">
        <v>654</v>
      </c>
    </row>
    <row r="461" spans="2:47" s="1" customFormat="1" ht="12">
      <c r="B461" s="32"/>
      <c r="D461" s="137" t="s">
        <v>137</v>
      </c>
      <c r="F461" s="138" t="s">
        <v>655</v>
      </c>
      <c r="I461" s="139"/>
      <c r="L461" s="32"/>
      <c r="M461" s="140"/>
      <c r="T461" s="52"/>
      <c r="AT461" s="17" t="s">
        <v>137</v>
      </c>
      <c r="AU461" s="17" t="s">
        <v>78</v>
      </c>
    </row>
    <row r="462" spans="2:63" s="11" customFormat="1" ht="22.9" customHeight="1">
      <c r="B462" s="111"/>
      <c r="D462" s="112" t="s">
        <v>68</v>
      </c>
      <c r="E462" s="121" t="s">
        <v>656</v>
      </c>
      <c r="F462" s="121" t="s">
        <v>657</v>
      </c>
      <c r="I462" s="114"/>
      <c r="J462" s="122">
        <f>BK462</f>
        <v>0</v>
      </c>
      <c r="L462" s="111"/>
      <c r="M462" s="116"/>
      <c r="P462" s="117">
        <f>SUM(P463:P468)</f>
        <v>0</v>
      </c>
      <c r="R462" s="117">
        <f>SUM(R463:R468)</f>
        <v>0</v>
      </c>
      <c r="T462" s="118">
        <f>SUM(T463:T468)</f>
        <v>0</v>
      </c>
      <c r="AR462" s="112" t="s">
        <v>157</v>
      </c>
      <c r="AT462" s="119" t="s">
        <v>68</v>
      </c>
      <c r="AU462" s="119" t="s">
        <v>74</v>
      </c>
      <c r="AY462" s="112" t="s">
        <v>128</v>
      </c>
      <c r="BK462" s="120">
        <f>SUM(BK463:BK468)</f>
        <v>0</v>
      </c>
    </row>
    <row r="463" spans="2:65" s="1" customFormat="1" ht="16.5" customHeight="1">
      <c r="B463" s="123"/>
      <c r="C463" s="124" t="s">
        <v>658</v>
      </c>
      <c r="D463" s="124" t="s">
        <v>130</v>
      </c>
      <c r="E463" s="125" t="s">
        <v>659</v>
      </c>
      <c r="F463" s="126" t="s">
        <v>660</v>
      </c>
      <c r="G463" s="127" t="s">
        <v>621</v>
      </c>
      <c r="H463" s="128">
        <v>1</v>
      </c>
      <c r="I463" s="129"/>
      <c r="J463" s="130">
        <f>ROUND(I463*H463,2)</f>
        <v>0</v>
      </c>
      <c r="K463" s="126" t="s">
        <v>627</v>
      </c>
      <c r="L463" s="32"/>
      <c r="M463" s="131" t="s">
        <v>3</v>
      </c>
      <c r="N463" s="132" t="s">
        <v>40</v>
      </c>
      <c r="P463" s="133">
        <f>O463*H463</f>
        <v>0</v>
      </c>
      <c r="Q463" s="133">
        <v>0</v>
      </c>
      <c r="R463" s="133">
        <f>Q463*H463</f>
        <v>0</v>
      </c>
      <c r="S463" s="133">
        <v>0</v>
      </c>
      <c r="T463" s="134">
        <f>S463*H463</f>
        <v>0</v>
      </c>
      <c r="AR463" s="135" t="s">
        <v>622</v>
      </c>
      <c r="AT463" s="135" t="s">
        <v>130</v>
      </c>
      <c r="AU463" s="135" t="s">
        <v>78</v>
      </c>
      <c r="AY463" s="17" t="s">
        <v>128</v>
      </c>
      <c r="BE463" s="136">
        <f>IF(N463="základní",J463,0)</f>
        <v>0</v>
      </c>
      <c r="BF463" s="136">
        <f>IF(N463="snížená",J463,0)</f>
        <v>0</v>
      </c>
      <c r="BG463" s="136">
        <f>IF(N463="zákl. přenesená",J463,0)</f>
        <v>0</v>
      </c>
      <c r="BH463" s="136">
        <f>IF(N463="sníž. přenesená",J463,0)</f>
        <v>0</v>
      </c>
      <c r="BI463" s="136">
        <f>IF(N463="nulová",J463,0)</f>
        <v>0</v>
      </c>
      <c r="BJ463" s="17" t="s">
        <v>74</v>
      </c>
      <c r="BK463" s="136">
        <f>ROUND(I463*H463,2)</f>
        <v>0</v>
      </c>
      <c r="BL463" s="17" t="s">
        <v>622</v>
      </c>
      <c r="BM463" s="135" t="s">
        <v>661</v>
      </c>
    </row>
    <row r="464" spans="2:47" s="1" customFormat="1" ht="12">
      <c r="B464" s="32"/>
      <c r="D464" s="137" t="s">
        <v>137</v>
      </c>
      <c r="F464" s="138" t="s">
        <v>662</v>
      </c>
      <c r="I464" s="139"/>
      <c r="L464" s="32"/>
      <c r="M464" s="140"/>
      <c r="T464" s="52"/>
      <c r="AT464" s="17" t="s">
        <v>137</v>
      </c>
      <c r="AU464" s="17" t="s">
        <v>78</v>
      </c>
    </row>
    <row r="465" spans="2:65" s="1" customFormat="1" ht="16.5" customHeight="1">
      <c r="B465" s="123"/>
      <c r="C465" s="124" t="s">
        <v>663</v>
      </c>
      <c r="D465" s="124" t="s">
        <v>130</v>
      </c>
      <c r="E465" s="125" t="s">
        <v>664</v>
      </c>
      <c r="F465" s="126" t="s">
        <v>665</v>
      </c>
      <c r="G465" s="127" t="s">
        <v>621</v>
      </c>
      <c r="H465" s="128">
        <v>1</v>
      </c>
      <c r="I465" s="129"/>
      <c r="J465" s="130">
        <f>ROUND(I465*H465,2)</f>
        <v>0</v>
      </c>
      <c r="K465" s="126" t="s">
        <v>627</v>
      </c>
      <c r="L465" s="32"/>
      <c r="M465" s="131" t="s">
        <v>3</v>
      </c>
      <c r="N465" s="132" t="s">
        <v>40</v>
      </c>
      <c r="P465" s="133">
        <f>O465*H465</f>
        <v>0</v>
      </c>
      <c r="Q465" s="133">
        <v>0</v>
      </c>
      <c r="R465" s="133">
        <f>Q465*H465</f>
        <v>0</v>
      </c>
      <c r="S465" s="133">
        <v>0</v>
      </c>
      <c r="T465" s="134">
        <f>S465*H465</f>
        <v>0</v>
      </c>
      <c r="AR465" s="135" t="s">
        <v>622</v>
      </c>
      <c r="AT465" s="135" t="s">
        <v>130</v>
      </c>
      <c r="AU465" s="135" t="s">
        <v>78</v>
      </c>
      <c r="AY465" s="17" t="s">
        <v>128</v>
      </c>
      <c r="BE465" s="136">
        <f>IF(N465="základní",J465,0)</f>
        <v>0</v>
      </c>
      <c r="BF465" s="136">
        <f>IF(N465="snížená",J465,0)</f>
        <v>0</v>
      </c>
      <c r="BG465" s="136">
        <f>IF(N465="zákl. přenesená",J465,0)</f>
        <v>0</v>
      </c>
      <c r="BH465" s="136">
        <f>IF(N465="sníž. přenesená",J465,0)</f>
        <v>0</v>
      </c>
      <c r="BI465" s="136">
        <f>IF(N465="nulová",J465,0)</f>
        <v>0</v>
      </c>
      <c r="BJ465" s="17" t="s">
        <v>74</v>
      </c>
      <c r="BK465" s="136">
        <f>ROUND(I465*H465,2)</f>
        <v>0</v>
      </c>
      <c r="BL465" s="17" t="s">
        <v>622</v>
      </c>
      <c r="BM465" s="135" t="s">
        <v>666</v>
      </c>
    </row>
    <row r="466" spans="2:47" s="1" customFormat="1" ht="12">
      <c r="B466" s="32"/>
      <c r="D466" s="137" t="s">
        <v>137</v>
      </c>
      <c r="F466" s="138" t="s">
        <v>667</v>
      </c>
      <c r="I466" s="139"/>
      <c r="L466" s="32"/>
      <c r="M466" s="140"/>
      <c r="T466" s="52"/>
      <c r="AT466" s="17" t="s">
        <v>137</v>
      </c>
      <c r="AU466" s="17" t="s">
        <v>78</v>
      </c>
    </row>
    <row r="467" spans="2:65" s="1" customFormat="1" ht="16.5" customHeight="1">
      <c r="B467" s="123"/>
      <c r="C467" s="124" t="s">
        <v>668</v>
      </c>
      <c r="D467" s="124" t="s">
        <v>130</v>
      </c>
      <c r="E467" s="125" t="s">
        <v>669</v>
      </c>
      <c r="F467" s="126" t="s">
        <v>670</v>
      </c>
      <c r="G467" s="127" t="s">
        <v>621</v>
      </c>
      <c r="H467" s="128">
        <v>1</v>
      </c>
      <c r="I467" s="129"/>
      <c r="J467" s="130">
        <f>ROUND(I467*H467,2)</f>
        <v>0</v>
      </c>
      <c r="K467" s="126" t="s">
        <v>627</v>
      </c>
      <c r="L467" s="32"/>
      <c r="M467" s="131" t="s">
        <v>3</v>
      </c>
      <c r="N467" s="132" t="s">
        <v>40</v>
      </c>
      <c r="P467" s="133">
        <f>O467*H467</f>
        <v>0</v>
      </c>
      <c r="Q467" s="133">
        <v>0</v>
      </c>
      <c r="R467" s="133">
        <f>Q467*H467</f>
        <v>0</v>
      </c>
      <c r="S467" s="133">
        <v>0</v>
      </c>
      <c r="T467" s="134">
        <f>S467*H467</f>
        <v>0</v>
      </c>
      <c r="AR467" s="135" t="s">
        <v>622</v>
      </c>
      <c r="AT467" s="135" t="s">
        <v>130</v>
      </c>
      <c r="AU467" s="135" t="s">
        <v>78</v>
      </c>
      <c r="AY467" s="17" t="s">
        <v>128</v>
      </c>
      <c r="BE467" s="136">
        <f>IF(N467="základní",J467,0)</f>
        <v>0</v>
      </c>
      <c r="BF467" s="136">
        <f>IF(N467="snížená",J467,0)</f>
        <v>0</v>
      </c>
      <c r="BG467" s="136">
        <f>IF(N467="zákl. přenesená",J467,0)</f>
        <v>0</v>
      </c>
      <c r="BH467" s="136">
        <f>IF(N467="sníž. přenesená",J467,0)</f>
        <v>0</v>
      </c>
      <c r="BI467" s="136">
        <f>IF(N467="nulová",J467,0)</f>
        <v>0</v>
      </c>
      <c r="BJ467" s="17" t="s">
        <v>74</v>
      </c>
      <c r="BK467" s="136">
        <f>ROUND(I467*H467,2)</f>
        <v>0</v>
      </c>
      <c r="BL467" s="17" t="s">
        <v>622</v>
      </c>
      <c r="BM467" s="135" t="s">
        <v>671</v>
      </c>
    </row>
    <row r="468" spans="2:47" s="1" customFormat="1" ht="12">
      <c r="B468" s="32"/>
      <c r="D468" s="137" t="s">
        <v>137</v>
      </c>
      <c r="F468" s="138" t="s">
        <v>672</v>
      </c>
      <c r="I468" s="139"/>
      <c r="L468" s="32"/>
      <c r="M468" s="174"/>
      <c r="N468" s="175"/>
      <c r="O468" s="175"/>
      <c r="P468" s="175"/>
      <c r="Q468" s="175"/>
      <c r="R468" s="175"/>
      <c r="S468" s="175"/>
      <c r="T468" s="176"/>
      <c r="AT468" s="17" t="s">
        <v>137</v>
      </c>
      <c r="AU468" s="17" t="s">
        <v>78</v>
      </c>
    </row>
    <row r="469" spans="2:12" s="1" customFormat="1" ht="6.95" customHeight="1">
      <c r="B469" s="41"/>
      <c r="C469" s="42"/>
      <c r="D469" s="42"/>
      <c r="E469" s="42"/>
      <c r="F469" s="42"/>
      <c r="G469" s="42"/>
      <c r="H469" s="42"/>
      <c r="I469" s="42"/>
      <c r="J469" s="42"/>
      <c r="K469" s="42"/>
      <c r="L469" s="32"/>
    </row>
  </sheetData>
  <autoFilter ref="C89:K468"/>
  <mergeCells count="6">
    <mergeCell ref="E82:H82"/>
    <mergeCell ref="L2:V2"/>
    <mergeCell ref="E7:H7"/>
    <mergeCell ref="E16:H16"/>
    <mergeCell ref="E25:H25"/>
    <mergeCell ref="E46:H46"/>
  </mergeCells>
  <hyperlinks>
    <hyperlink ref="F94" r:id="rId1" display="https://podminky.urs.cz/item/CS_URS_2022_02/113106343"/>
    <hyperlink ref="F99" r:id="rId2" display="https://podminky.urs.cz/item/CS_URS_2022_02/113106391"/>
    <hyperlink ref="F104" r:id="rId3" display="https://podminky.urs.cz/item/CS_URS_2022_02/113107522"/>
    <hyperlink ref="F110" r:id="rId4" display="https://podminky.urs.cz/item/CS_URS_2022_02/113107523"/>
    <hyperlink ref="F115" r:id="rId5" display="https://podminky.urs.cz/item/CS_URS_2022_02/113202111"/>
    <hyperlink ref="F120" r:id="rId6" display="https://podminky.urs.cz/item/CS_URS_2022_02/113204111"/>
    <hyperlink ref="F125" r:id="rId7" display="https://podminky.urs.cz/item/CS_URS_2022_02/119001405"/>
    <hyperlink ref="F130" r:id="rId8" display="https://podminky.urs.cz/item/CS_URS_2022_02/121151203"/>
    <hyperlink ref="F135" r:id="rId9" display="https://podminky.urs.cz/item/CS_URS_2022_02/131251100"/>
    <hyperlink ref="F141" r:id="rId10" display="https://podminky.urs.cz/item/CS_URS_2022_02/132254204"/>
    <hyperlink ref="F148" r:id="rId11" display="https://podminky.urs.cz/item/CS_URS_2022_02/139001101"/>
    <hyperlink ref="F153" r:id="rId12" display="https://podminky.urs.cz/item/CS_URS_2022_02/141721213"/>
    <hyperlink ref="F158" r:id="rId13" display="https://podminky.urs.cz/item/CS_URS_2022_02/151101101"/>
    <hyperlink ref="F165" r:id="rId14" display="https://podminky.urs.cz/item/CS_URS_2022_02/151101111"/>
    <hyperlink ref="F167" r:id="rId15" display="https://podminky.urs.cz/item/CS_URS_2022_02/151101201"/>
    <hyperlink ref="F173" r:id="rId16" display="https://podminky.urs.cz/item/CS_URS_2022_02/151101211"/>
    <hyperlink ref="F175" r:id="rId17" display="https://podminky.urs.cz/item/CS_URS_2022_02/151101301"/>
    <hyperlink ref="F180" r:id="rId18" display="https://podminky.urs.cz/item/CS_URS_2022_02/151101311"/>
    <hyperlink ref="F182" r:id="rId19" display="https://podminky.urs.cz/item/CS_URS_2022_02/162751117"/>
    <hyperlink ref="F187" r:id="rId20" display="https://podminky.urs.cz/item/CS_URS_2022_02/162751119"/>
    <hyperlink ref="F192" r:id="rId21" display="https://podminky.urs.cz/item/CS_URS_2022_02/167151101"/>
    <hyperlink ref="F197" r:id="rId22" display="https://podminky.urs.cz/item/CS_URS_2022_02/171201231"/>
    <hyperlink ref="F202" r:id="rId23" display="https://podminky.urs.cz/item/CS_URS_2022_02/171251201"/>
    <hyperlink ref="F207" r:id="rId24" display="https://podminky.urs.cz/item/CS_URS_2022_02/174151101"/>
    <hyperlink ref="F216" r:id="rId25" display="https://podminky.urs.cz/item/CS_URS_2022_02/175151101"/>
    <hyperlink ref="F227" r:id="rId26" display="https://podminky.urs.cz/item/CS_URS_2022_02/181411131"/>
    <hyperlink ref="F234" r:id="rId27" display="https://podminky.urs.cz/item/CS_URS_2022_02/181951111"/>
    <hyperlink ref="F239" r:id="rId28" display="https://podminky.urs.cz/item/CS_URS_2022_02/181951112"/>
    <hyperlink ref="F245" r:id="rId29" display="https://podminky.urs.cz/item/CS_URS_2022_02/182351023"/>
    <hyperlink ref="F251" r:id="rId30" display="https://podminky.urs.cz/item/CS_URS_2022_02/312311961"/>
    <hyperlink ref="F257" r:id="rId31" display="https://podminky.urs.cz/item/CS_URS_2022_02/451572111"/>
    <hyperlink ref="F267" r:id="rId32" display="https://podminky.urs.cz/item/CS_URS_2022_02/564750101"/>
    <hyperlink ref="F272" r:id="rId33" display="https://podminky.urs.cz/item/CS_URS_2022_02/564841012"/>
    <hyperlink ref="F277" r:id="rId34" display="https://podminky.urs.cz/item/CS_URS_2022_02/564861011"/>
    <hyperlink ref="F282" r:id="rId35" display="https://podminky.urs.cz/item/CS_URS_2022_02/596211110"/>
    <hyperlink ref="F297" r:id="rId36" display="https://podminky.urs.cz/item/CS_URS_2022_02/596412210"/>
    <hyperlink ref="F313" r:id="rId37" display="https://podminky.urs.cz/item/CS_URS_2022_02/612325419"/>
    <hyperlink ref="F328" r:id="rId38" display="https://podminky.urs.cz/item/CS_URS_2022_02/871275811"/>
    <hyperlink ref="F333" r:id="rId39" display="https://podminky.urs.cz/item/CS_URS_2022_02/899914111"/>
    <hyperlink ref="F341" r:id="rId40" display="https://podminky.urs.cz/item/CS_URS_2022_02/916131213"/>
    <hyperlink ref="F348" r:id="rId41" display="https://podminky.urs.cz/item/CS_URS_2022_02/916231213"/>
    <hyperlink ref="F355" r:id="rId42" display="https://podminky.urs.cz/item/CS_URS_2022_02/977151123"/>
    <hyperlink ref="F361" r:id="rId43" display="https://podminky.urs.cz/item/CS_URS_2022_02/979051111"/>
    <hyperlink ref="F366" r:id="rId44" display="https://podminky.urs.cz/item/CS_URS_2022_02/979051121"/>
    <hyperlink ref="F372" r:id="rId45" display="https://podminky.urs.cz/item/CS_URS_2022_02/997013813"/>
    <hyperlink ref="F374" r:id="rId46" display="https://podminky.urs.cz/item/CS_URS_2022_02/997221551"/>
    <hyperlink ref="F379" r:id="rId47" display="https://podminky.urs.cz/item/CS_URS_2022_02/997221559"/>
    <hyperlink ref="F384" r:id="rId48" display="https://podminky.urs.cz/item/CS_URS_2022_02/997221561"/>
    <hyperlink ref="F389" r:id="rId49" display="https://podminky.urs.cz/item/CS_URS_2022_02/997221569"/>
    <hyperlink ref="F394" r:id="rId50" display="https://podminky.urs.cz/item/CS_URS_2022_02/997221571"/>
    <hyperlink ref="F396" r:id="rId51" display="https://podminky.urs.cz/item/CS_URS_2022_02/997221579"/>
    <hyperlink ref="F401" r:id="rId52" display="https://podminky.urs.cz/item/CS_URS_2022_02/997221611"/>
    <hyperlink ref="F407" r:id="rId53" display="https://podminky.urs.cz/item/CS_URS_2022_02/997221612"/>
    <hyperlink ref="F409" r:id="rId54" display="https://podminky.urs.cz/item/CS_URS_2022_02/997221861"/>
    <hyperlink ref="F414" r:id="rId55" display="https://podminky.urs.cz/item/CS_URS_2022_02/997221873"/>
    <hyperlink ref="F420" r:id="rId56" display="https://podminky.urs.cz/item/CS_URS_2022_02/998276101"/>
    <hyperlink ref="F424" r:id="rId57" display="https://podminky.urs.cz/item/CS_URS_2022_02/711112001"/>
    <hyperlink ref="F431" r:id="rId58" display="https://podminky.urs.cz/item/CS_URS_2022_02/711142559"/>
    <hyperlink ref="F435" r:id="rId59" display="https://podminky.urs.cz/item/CS_URS_2022_02/711767278"/>
    <hyperlink ref="F438" r:id="rId60" display="https://podminky.urs.cz/item/CS_URS_2022_02/998711201"/>
    <hyperlink ref="F441" r:id="rId61" display="https://podminky.urs.cz/item/CS_URS_2022_02/784111001"/>
    <hyperlink ref="F443" r:id="rId62" display="https://podminky.urs.cz/item/CS_URS_2022_02/784181101"/>
    <hyperlink ref="F445" r:id="rId63" display="https://podminky.urs.cz/item/CS_URS_2022_02/784221101"/>
    <hyperlink ref="F450" r:id="rId64" display="https://podminky.urs.cz/item/CS_URS_2022_01/012203000"/>
    <hyperlink ref="F452" r:id="rId65" display="https://podminky.urs.cz/item/CS_URS_2022_01/012303000"/>
    <hyperlink ref="F454" r:id="rId66" display="https://podminky.urs.cz/item/CS_URS_2022_01/012403000"/>
    <hyperlink ref="F456" r:id="rId67" display="https://podminky.urs.cz/item/CS_URS_2022_01/013254000"/>
    <hyperlink ref="F459" r:id="rId68" display="https://podminky.urs.cz/item/CS_URS_2022_01/030001000"/>
    <hyperlink ref="F461" r:id="rId69" display="https://podminky.urs.cz/item/CS_URS_2022_01/034303000"/>
    <hyperlink ref="F464" r:id="rId70" display="https://podminky.urs.cz/item/CS_URS_2022_01/041403000"/>
    <hyperlink ref="F466" r:id="rId71" display="https://podminky.urs.cz/item/CS_URS_2022_01/045203000"/>
    <hyperlink ref="F468" r:id="rId72" display="https://podminky.urs.cz/item/CS_URS_2022_01/045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68"/>
  <sheetViews>
    <sheetView showGridLines="0" workbookViewId="0" topLeftCell="A1">
      <selection activeCell="D11" sqref="D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673</v>
      </c>
      <c r="H4" s="20"/>
    </row>
    <row r="5" spans="2:8" ht="12" customHeight="1">
      <c r="B5" s="20"/>
      <c r="C5" s="24" t="s">
        <v>14</v>
      </c>
      <c r="D5" s="298" t="s">
        <v>15</v>
      </c>
      <c r="E5" s="265"/>
      <c r="F5" s="265"/>
      <c r="H5" s="20"/>
    </row>
    <row r="6" spans="2:8" ht="36.95" customHeight="1">
      <c r="B6" s="20"/>
      <c r="C6" s="26" t="s">
        <v>17</v>
      </c>
      <c r="D6" s="295" t="s">
        <v>874</v>
      </c>
      <c r="E6" s="265"/>
      <c r="F6" s="265"/>
      <c r="H6" s="20"/>
    </row>
    <row r="7" spans="2:8" ht="16.5" customHeight="1">
      <c r="B7" s="20"/>
      <c r="C7" s="27" t="s">
        <v>22</v>
      </c>
      <c r="D7" s="49">
        <f>'Rekapitulace stavby'!AN8</f>
        <v>0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3"/>
      <c r="C9" s="104" t="s">
        <v>50</v>
      </c>
      <c r="D9" s="105" t="s">
        <v>51</v>
      </c>
      <c r="E9" s="105" t="s">
        <v>115</v>
      </c>
      <c r="F9" s="106" t="s">
        <v>674</v>
      </c>
      <c r="H9" s="103"/>
    </row>
    <row r="10" spans="2:8" s="1" customFormat="1" ht="26.45" customHeight="1">
      <c r="B10" s="32"/>
      <c r="C10" s="177" t="s">
        <v>15</v>
      </c>
      <c r="D10" s="177" t="s">
        <v>874</v>
      </c>
      <c r="H10" s="32"/>
    </row>
    <row r="11" spans="2:8" s="1" customFormat="1" ht="16.9" customHeight="1">
      <c r="B11" s="32"/>
      <c r="C11" s="178" t="s">
        <v>675</v>
      </c>
      <c r="D11" s="179" t="s">
        <v>3</v>
      </c>
      <c r="E11" s="180" t="s">
        <v>3</v>
      </c>
      <c r="F11" s="181">
        <v>17.6</v>
      </c>
      <c r="H11" s="32"/>
    </row>
    <row r="12" spans="2:8" s="1" customFormat="1" ht="16.9" customHeight="1">
      <c r="B12" s="32"/>
      <c r="C12" s="182" t="s">
        <v>3</v>
      </c>
      <c r="D12" s="182" t="s">
        <v>676</v>
      </c>
      <c r="E12" s="17" t="s">
        <v>3</v>
      </c>
      <c r="F12" s="183">
        <v>17.6</v>
      </c>
      <c r="H12" s="32"/>
    </row>
    <row r="13" spans="2:8" s="1" customFormat="1" ht="16.9" customHeight="1">
      <c r="B13" s="32"/>
      <c r="C13" s="182" t="s">
        <v>675</v>
      </c>
      <c r="D13" s="182" t="s">
        <v>143</v>
      </c>
      <c r="E13" s="17" t="s">
        <v>3</v>
      </c>
      <c r="F13" s="183">
        <v>17.6</v>
      </c>
      <c r="H13" s="32"/>
    </row>
    <row r="14" spans="2:8" s="1" customFormat="1" ht="16.9" customHeight="1">
      <c r="B14" s="32"/>
      <c r="C14" s="178" t="s">
        <v>76</v>
      </c>
      <c r="D14" s="179" t="s">
        <v>3</v>
      </c>
      <c r="E14" s="180" t="s">
        <v>3</v>
      </c>
      <c r="F14" s="181">
        <v>24.096</v>
      </c>
      <c r="H14" s="32"/>
    </row>
    <row r="15" spans="2:8" s="1" customFormat="1" ht="16.9" customHeight="1">
      <c r="B15" s="32"/>
      <c r="C15" s="182" t="s">
        <v>3</v>
      </c>
      <c r="D15" s="182" t="s">
        <v>77</v>
      </c>
      <c r="E15" s="17" t="s">
        <v>3</v>
      </c>
      <c r="F15" s="183">
        <v>24.096</v>
      </c>
      <c r="H15" s="32"/>
    </row>
    <row r="16" spans="2:8" s="1" customFormat="1" ht="16.9" customHeight="1">
      <c r="B16" s="32"/>
      <c r="C16" s="182" t="s">
        <v>76</v>
      </c>
      <c r="D16" s="182" t="s">
        <v>143</v>
      </c>
      <c r="E16" s="17" t="s">
        <v>3</v>
      </c>
      <c r="F16" s="183">
        <v>24.096</v>
      </c>
      <c r="H16" s="32"/>
    </row>
    <row r="17" spans="2:8" s="1" customFormat="1" ht="16.9" customHeight="1">
      <c r="B17" s="32"/>
      <c r="C17" s="184" t="s">
        <v>677</v>
      </c>
      <c r="H17" s="32"/>
    </row>
    <row r="18" spans="2:8" s="1" customFormat="1" ht="16.9" customHeight="1">
      <c r="B18" s="32"/>
      <c r="C18" s="182" t="s">
        <v>540</v>
      </c>
      <c r="D18" s="182" t="s">
        <v>678</v>
      </c>
      <c r="E18" s="17" t="s">
        <v>262</v>
      </c>
      <c r="F18" s="183">
        <v>24.096</v>
      </c>
      <c r="H18" s="32"/>
    </row>
    <row r="19" spans="2:8" s="1" customFormat="1" ht="16.9" customHeight="1">
      <c r="B19" s="32"/>
      <c r="C19" s="182" t="s">
        <v>509</v>
      </c>
      <c r="D19" s="182" t="s">
        <v>679</v>
      </c>
      <c r="E19" s="17" t="s">
        <v>262</v>
      </c>
      <c r="F19" s="183">
        <v>24.096</v>
      </c>
      <c r="H19" s="32"/>
    </row>
    <row r="20" spans="2:8" s="1" customFormat="1" ht="16.9" customHeight="1">
      <c r="B20" s="32"/>
      <c r="C20" s="182" t="s">
        <v>514</v>
      </c>
      <c r="D20" s="182" t="s">
        <v>680</v>
      </c>
      <c r="E20" s="17" t="s">
        <v>262</v>
      </c>
      <c r="F20" s="183">
        <v>457.824</v>
      </c>
      <c r="H20" s="32"/>
    </row>
    <row r="21" spans="2:8" s="1" customFormat="1" ht="16.9" customHeight="1">
      <c r="B21" s="32"/>
      <c r="C21" s="182" t="s">
        <v>530</v>
      </c>
      <c r="D21" s="182" t="s">
        <v>681</v>
      </c>
      <c r="E21" s="17" t="s">
        <v>262</v>
      </c>
      <c r="F21" s="183">
        <v>69.992</v>
      </c>
      <c r="H21" s="32"/>
    </row>
    <row r="22" spans="2:8" s="1" customFormat="1" ht="16.9" customHeight="1">
      <c r="B22" s="32"/>
      <c r="C22" s="178" t="s">
        <v>88</v>
      </c>
      <c r="D22" s="179" t="s">
        <v>3</v>
      </c>
      <c r="E22" s="180" t="s">
        <v>3</v>
      </c>
      <c r="F22" s="181">
        <v>32</v>
      </c>
      <c r="H22" s="32"/>
    </row>
    <row r="23" spans="2:8" s="1" customFormat="1" ht="16.9" customHeight="1">
      <c r="B23" s="32"/>
      <c r="C23" s="182" t="s">
        <v>3</v>
      </c>
      <c r="D23" s="182" t="s">
        <v>187</v>
      </c>
      <c r="E23" s="17" t="s">
        <v>3</v>
      </c>
      <c r="F23" s="183">
        <v>16</v>
      </c>
      <c r="H23" s="32"/>
    </row>
    <row r="24" spans="2:8" s="1" customFormat="1" ht="16.9" customHeight="1">
      <c r="B24" s="32"/>
      <c r="C24" s="182" t="s">
        <v>3</v>
      </c>
      <c r="D24" s="182" t="s">
        <v>188</v>
      </c>
      <c r="E24" s="17" t="s">
        <v>3</v>
      </c>
      <c r="F24" s="183">
        <v>16</v>
      </c>
      <c r="H24" s="32"/>
    </row>
    <row r="25" spans="2:8" s="1" customFormat="1" ht="16.9" customHeight="1">
      <c r="B25" s="32"/>
      <c r="C25" s="182" t="s">
        <v>88</v>
      </c>
      <c r="D25" s="182" t="s">
        <v>143</v>
      </c>
      <c r="E25" s="17" t="s">
        <v>3</v>
      </c>
      <c r="F25" s="183">
        <v>32</v>
      </c>
      <c r="H25" s="32"/>
    </row>
    <row r="26" spans="2:8" s="1" customFormat="1" ht="16.9" customHeight="1">
      <c r="B26" s="32"/>
      <c r="C26" s="184" t="s">
        <v>677</v>
      </c>
      <c r="H26" s="32"/>
    </row>
    <row r="27" spans="2:8" s="1" customFormat="1" ht="16.9" customHeight="1">
      <c r="B27" s="32"/>
      <c r="C27" s="182" t="s">
        <v>182</v>
      </c>
      <c r="D27" s="182" t="s">
        <v>682</v>
      </c>
      <c r="E27" s="17" t="s">
        <v>184</v>
      </c>
      <c r="F27" s="183">
        <v>32</v>
      </c>
      <c r="H27" s="32"/>
    </row>
    <row r="28" spans="2:8" s="1" customFormat="1" ht="16.9" customHeight="1">
      <c r="B28" s="32"/>
      <c r="C28" s="182" t="s">
        <v>198</v>
      </c>
      <c r="D28" s="182" t="s">
        <v>683</v>
      </c>
      <c r="E28" s="17" t="s">
        <v>184</v>
      </c>
      <c r="F28" s="183">
        <v>63.655</v>
      </c>
      <c r="H28" s="32"/>
    </row>
    <row r="29" spans="2:8" s="1" customFormat="1" ht="16.9" customHeight="1">
      <c r="B29" s="32"/>
      <c r="C29" s="182" t="s">
        <v>234</v>
      </c>
      <c r="D29" s="182" t="s">
        <v>684</v>
      </c>
      <c r="E29" s="17" t="s">
        <v>184</v>
      </c>
      <c r="F29" s="183">
        <v>32</v>
      </c>
      <c r="H29" s="32"/>
    </row>
    <row r="30" spans="2:8" s="1" customFormat="1" ht="16.9" customHeight="1">
      <c r="B30" s="32"/>
      <c r="C30" s="182" t="s">
        <v>254</v>
      </c>
      <c r="D30" s="182" t="s">
        <v>255</v>
      </c>
      <c r="E30" s="17" t="s">
        <v>184</v>
      </c>
      <c r="F30" s="183">
        <v>119.2</v>
      </c>
      <c r="H30" s="32"/>
    </row>
    <row r="31" spans="2:8" s="1" customFormat="1" ht="16.9" customHeight="1">
      <c r="B31" s="32"/>
      <c r="C31" s="178" t="s">
        <v>79</v>
      </c>
      <c r="D31" s="179" t="s">
        <v>3</v>
      </c>
      <c r="E31" s="180" t="s">
        <v>3</v>
      </c>
      <c r="F31" s="181">
        <v>45.896</v>
      </c>
      <c r="H31" s="32"/>
    </row>
    <row r="32" spans="2:8" s="1" customFormat="1" ht="16.9" customHeight="1">
      <c r="B32" s="32"/>
      <c r="C32" s="182" t="s">
        <v>3</v>
      </c>
      <c r="D32" s="182" t="s">
        <v>80</v>
      </c>
      <c r="E32" s="17" t="s">
        <v>3</v>
      </c>
      <c r="F32" s="183">
        <v>45.896</v>
      </c>
      <c r="H32" s="32"/>
    </row>
    <row r="33" spans="2:8" s="1" customFormat="1" ht="16.9" customHeight="1">
      <c r="B33" s="32"/>
      <c r="C33" s="182" t="s">
        <v>79</v>
      </c>
      <c r="D33" s="182" t="s">
        <v>143</v>
      </c>
      <c r="E33" s="17" t="s">
        <v>3</v>
      </c>
      <c r="F33" s="183">
        <v>45.896</v>
      </c>
      <c r="H33" s="32"/>
    </row>
    <row r="34" spans="2:8" s="1" customFormat="1" ht="16.9" customHeight="1">
      <c r="B34" s="32"/>
      <c r="C34" s="184" t="s">
        <v>677</v>
      </c>
      <c r="H34" s="32"/>
    </row>
    <row r="35" spans="2:8" s="1" customFormat="1" ht="16.9" customHeight="1">
      <c r="B35" s="32"/>
      <c r="C35" s="182" t="s">
        <v>545</v>
      </c>
      <c r="D35" s="182" t="s">
        <v>546</v>
      </c>
      <c r="E35" s="17" t="s">
        <v>262</v>
      </c>
      <c r="F35" s="183">
        <v>45.896</v>
      </c>
      <c r="H35" s="32"/>
    </row>
    <row r="36" spans="2:8" s="1" customFormat="1" ht="16.9" customHeight="1">
      <c r="B36" s="32"/>
      <c r="C36" s="182" t="s">
        <v>498</v>
      </c>
      <c r="D36" s="182" t="s">
        <v>685</v>
      </c>
      <c r="E36" s="17" t="s">
        <v>262</v>
      </c>
      <c r="F36" s="183">
        <v>45.896</v>
      </c>
      <c r="H36" s="32"/>
    </row>
    <row r="37" spans="2:8" s="1" customFormat="1" ht="16.9" customHeight="1">
      <c r="B37" s="32"/>
      <c r="C37" s="182" t="s">
        <v>503</v>
      </c>
      <c r="D37" s="182" t="s">
        <v>686</v>
      </c>
      <c r="E37" s="17" t="s">
        <v>262</v>
      </c>
      <c r="F37" s="183">
        <v>872.024</v>
      </c>
      <c r="H37" s="32"/>
    </row>
    <row r="38" spans="2:8" s="1" customFormat="1" ht="16.9" customHeight="1">
      <c r="B38" s="32"/>
      <c r="C38" s="182" t="s">
        <v>530</v>
      </c>
      <c r="D38" s="182" t="s">
        <v>681</v>
      </c>
      <c r="E38" s="17" t="s">
        <v>262</v>
      </c>
      <c r="F38" s="183">
        <v>69.992</v>
      </c>
      <c r="H38" s="32"/>
    </row>
    <row r="39" spans="2:8" s="1" customFormat="1" ht="16.9" customHeight="1">
      <c r="B39" s="32"/>
      <c r="C39" s="178" t="s">
        <v>82</v>
      </c>
      <c r="D39" s="179" t="s">
        <v>3</v>
      </c>
      <c r="E39" s="180" t="s">
        <v>3</v>
      </c>
      <c r="F39" s="181">
        <v>119.2</v>
      </c>
      <c r="H39" s="32"/>
    </row>
    <row r="40" spans="2:8" s="1" customFormat="1" ht="16.9" customHeight="1">
      <c r="B40" s="32"/>
      <c r="C40" s="182" t="s">
        <v>3</v>
      </c>
      <c r="D40" s="182" t="s">
        <v>258</v>
      </c>
      <c r="E40" s="17" t="s">
        <v>3</v>
      </c>
      <c r="F40" s="183">
        <v>119.2</v>
      </c>
      <c r="H40" s="32"/>
    </row>
    <row r="41" spans="2:8" s="1" customFormat="1" ht="16.9" customHeight="1">
      <c r="B41" s="32"/>
      <c r="C41" s="182" t="s">
        <v>82</v>
      </c>
      <c r="D41" s="182" t="s">
        <v>143</v>
      </c>
      <c r="E41" s="17" t="s">
        <v>3</v>
      </c>
      <c r="F41" s="183">
        <v>119.2</v>
      </c>
      <c r="H41" s="32"/>
    </row>
    <row r="42" spans="2:8" s="1" customFormat="1" ht="16.9" customHeight="1">
      <c r="B42" s="32"/>
      <c r="C42" s="184" t="s">
        <v>677</v>
      </c>
      <c r="H42" s="32"/>
    </row>
    <row r="43" spans="2:8" s="1" customFormat="1" ht="16.9" customHeight="1">
      <c r="B43" s="32"/>
      <c r="C43" s="182" t="s">
        <v>254</v>
      </c>
      <c r="D43" s="182" t="s">
        <v>255</v>
      </c>
      <c r="E43" s="17" t="s">
        <v>184</v>
      </c>
      <c r="F43" s="183">
        <v>119.2</v>
      </c>
      <c r="H43" s="32"/>
    </row>
    <row r="44" spans="2:8" s="1" customFormat="1" ht="16.9" customHeight="1">
      <c r="B44" s="32"/>
      <c r="C44" s="182" t="s">
        <v>244</v>
      </c>
      <c r="D44" s="182" t="s">
        <v>245</v>
      </c>
      <c r="E44" s="17" t="s">
        <v>184</v>
      </c>
      <c r="F44" s="183">
        <v>119.2</v>
      </c>
      <c r="H44" s="32"/>
    </row>
    <row r="45" spans="2:8" s="1" customFormat="1" ht="16.9" customHeight="1">
      <c r="B45" s="32"/>
      <c r="C45" s="182" t="s">
        <v>249</v>
      </c>
      <c r="D45" s="182" t="s">
        <v>250</v>
      </c>
      <c r="E45" s="17" t="s">
        <v>184</v>
      </c>
      <c r="F45" s="183">
        <v>1192</v>
      </c>
      <c r="H45" s="32"/>
    </row>
    <row r="46" spans="2:8" s="1" customFormat="1" ht="16.9" customHeight="1">
      <c r="B46" s="32"/>
      <c r="C46" s="182" t="s">
        <v>260</v>
      </c>
      <c r="D46" s="182" t="s">
        <v>261</v>
      </c>
      <c r="E46" s="17" t="s">
        <v>262</v>
      </c>
      <c r="F46" s="183">
        <v>220.52</v>
      </c>
      <c r="H46" s="32"/>
    </row>
    <row r="47" spans="2:8" s="1" customFormat="1" ht="16.9" customHeight="1">
      <c r="B47" s="32"/>
      <c r="C47" s="182" t="s">
        <v>267</v>
      </c>
      <c r="D47" s="182" t="s">
        <v>268</v>
      </c>
      <c r="E47" s="17" t="s">
        <v>184</v>
      </c>
      <c r="F47" s="183">
        <v>119.2</v>
      </c>
      <c r="H47" s="32"/>
    </row>
    <row r="48" spans="2:8" s="1" customFormat="1" ht="16.9" customHeight="1">
      <c r="B48" s="32"/>
      <c r="C48" s="178" t="s">
        <v>84</v>
      </c>
      <c r="D48" s="179" t="s">
        <v>3</v>
      </c>
      <c r="E48" s="180" t="s">
        <v>3</v>
      </c>
      <c r="F48" s="181">
        <v>98.712</v>
      </c>
      <c r="H48" s="32"/>
    </row>
    <row r="49" spans="2:8" s="1" customFormat="1" ht="16.9" customHeight="1">
      <c r="B49" s="32"/>
      <c r="C49" s="178" t="s">
        <v>90</v>
      </c>
      <c r="D49" s="179" t="s">
        <v>3</v>
      </c>
      <c r="E49" s="180" t="s">
        <v>3</v>
      </c>
      <c r="F49" s="181">
        <v>222.62</v>
      </c>
      <c r="H49" s="32"/>
    </row>
    <row r="50" spans="2:8" s="1" customFormat="1" ht="16.9" customHeight="1">
      <c r="B50" s="32"/>
      <c r="C50" s="182" t="s">
        <v>3</v>
      </c>
      <c r="D50" s="182" t="s">
        <v>194</v>
      </c>
      <c r="E50" s="17" t="s">
        <v>3</v>
      </c>
      <c r="F50" s="183">
        <v>55.08</v>
      </c>
      <c r="H50" s="32"/>
    </row>
    <row r="51" spans="2:8" s="1" customFormat="1" ht="16.9" customHeight="1">
      <c r="B51" s="32"/>
      <c r="C51" s="182" t="s">
        <v>3</v>
      </c>
      <c r="D51" s="182" t="s">
        <v>195</v>
      </c>
      <c r="E51" s="17" t="s">
        <v>3</v>
      </c>
      <c r="F51" s="183">
        <v>107.54</v>
      </c>
      <c r="H51" s="32"/>
    </row>
    <row r="52" spans="2:8" s="1" customFormat="1" ht="16.9" customHeight="1">
      <c r="B52" s="32"/>
      <c r="C52" s="182" t="s">
        <v>3</v>
      </c>
      <c r="D52" s="182" t="s">
        <v>196</v>
      </c>
      <c r="E52" s="17" t="s">
        <v>3</v>
      </c>
      <c r="F52" s="183">
        <v>60</v>
      </c>
      <c r="H52" s="32"/>
    </row>
    <row r="53" spans="2:8" s="1" customFormat="1" ht="16.9" customHeight="1">
      <c r="B53" s="32"/>
      <c r="C53" s="182" t="s">
        <v>90</v>
      </c>
      <c r="D53" s="182" t="s">
        <v>143</v>
      </c>
      <c r="E53" s="17" t="s">
        <v>3</v>
      </c>
      <c r="F53" s="183">
        <v>222.62</v>
      </c>
      <c r="H53" s="32"/>
    </row>
    <row r="54" spans="2:8" s="1" customFormat="1" ht="16.9" customHeight="1">
      <c r="B54" s="32"/>
      <c r="C54" s="184" t="s">
        <v>677</v>
      </c>
      <c r="H54" s="32"/>
    </row>
    <row r="55" spans="2:8" s="1" customFormat="1" ht="16.9" customHeight="1">
      <c r="B55" s="32"/>
      <c r="C55" s="182" t="s">
        <v>190</v>
      </c>
      <c r="D55" s="182" t="s">
        <v>687</v>
      </c>
      <c r="E55" s="17" t="s">
        <v>184</v>
      </c>
      <c r="F55" s="183">
        <v>222.62</v>
      </c>
      <c r="H55" s="32"/>
    </row>
    <row r="56" spans="2:8" s="1" customFormat="1" ht="16.9" customHeight="1">
      <c r="B56" s="32"/>
      <c r="C56" s="182" t="s">
        <v>198</v>
      </c>
      <c r="D56" s="182" t="s">
        <v>683</v>
      </c>
      <c r="E56" s="17" t="s">
        <v>184</v>
      </c>
      <c r="F56" s="183">
        <v>63.655</v>
      </c>
      <c r="H56" s="32"/>
    </row>
    <row r="57" spans="2:8" s="1" customFormat="1" ht="16.9" customHeight="1">
      <c r="B57" s="32"/>
      <c r="C57" s="182" t="s">
        <v>254</v>
      </c>
      <c r="D57" s="182" t="s">
        <v>255</v>
      </c>
      <c r="E57" s="17" t="s">
        <v>184</v>
      </c>
      <c r="F57" s="183">
        <v>119.2</v>
      </c>
      <c r="H57" s="32"/>
    </row>
    <row r="58" spans="2:8" s="1" customFormat="1" ht="16.9" customHeight="1">
      <c r="B58" s="32"/>
      <c r="C58" s="178" t="s">
        <v>86</v>
      </c>
      <c r="D58" s="179" t="s">
        <v>3</v>
      </c>
      <c r="E58" s="180" t="s">
        <v>3</v>
      </c>
      <c r="F58" s="181">
        <v>135.42</v>
      </c>
      <c r="H58" s="32"/>
    </row>
    <row r="59" spans="2:8" s="1" customFormat="1" ht="16.9" customHeight="1">
      <c r="B59" s="32"/>
      <c r="C59" s="182" t="s">
        <v>3</v>
      </c>
      <c r="D59" s="182" t="s">
        <v>276</v>
      </c>
      <c r="E59" s="17" t="s">
        <v>3</v>
      </c>
      <c r="F59" s="183">
        <v>8</v>
      </c>
      <c r="H59" s="32"/>
    </row>
    <row r="60" spans="2:8" s="1" customFormat="1" ht="16.9" customHeight="1">
      <c r="B60" s="32"/>
      <c r="C60" s="182" t="s">
        <v>3</v>
      </c>
      <c r="D60" s="182" t="s">
        <v>277</v>
      </c>
      <c r="E60" s="17" t="s">
        <v>3</v>
      </c>
      <c r="F60" s="183">
        <v>8</v>
      </c>
      <c r="H60" s="32"/>
    </row>
    <row r="61" spans="2:8" s="1" customFormat="1" ht="16.9" customHeight="1">
      <c r="B61" s="32"/>
      <c r="C61" s="182" t="s">
        <v>3</v>
      </c>
      <c r="D61" s="182" t="s">
        <v>278</v>
      </c>
      <c r="E61" s="17" t="s">
        <v>3</v>
      </c>
      <c r="F61" s="183">
        <v>29.16</v>
      </c>
      <c r="H61" s="32"/>
    </row>
    <row r="62" spans="2:8" s="1" customFormat="1" ht="16.9" customHeight="1">
      <c r="B62" s="32"/>
      <c r="C62" s="182" t="s">
        <v>3</v>
      </c>
      <c r="D62" s="182" t="s">
        <v>279</v>
      </c>
      <c r="E62" s="17" t="s">
        <v>3</v>
      </c>
      <c r="F62" s="183">
        <v>62.26</v>
      </c>
      <c r="H62" s="32"/>
    </row>
    <row r="63" spans="2:8" s="1" customFormat="1" ht="16.9" customHeight="1">
      <c r="B63" s="32"/>
      <c r="C63" s="182" t="s">
        <v>3</v>
      </c>
      <c r="D63" s="182" t="s">
        <v>280</v>
      </c>
      <c r="E63" s="17" t="s">
        <v>3</v>
      </c>
      <c r="F63" s="183">
        <v>28</v>
      </c>
      <c r="H63" s="32"/>
    </row>
    <row r="64" spans="2:8" s="1" customFormat="1" ht="16.9" customHeight="1">
      <c r="B64" s="32"/>
      <c r="C64" s="182" t="s">
        <v>86</v>
      </c>
      <c r="D64" s="182" t="s">
        <v>143</v>
      </c>
      <c r="E64" s="17" t="s">
        <v>3</v>
      </c>
      <c r="F64" s="183">
        <v>135.42</v>
      </c>
      <c r="H64" s="32"/>
    </row>
    <row r="65" spans="2:8" s="1" customFormat="1" ht="16.9" customHeight="1">
      <c r="B65" s="32"/>
      <c r="C65" s="184" t="s">
        <v>677</v>
      </c>
      <c r="H65" s="32"/>
    </row>
    <row r="66" spans="2:8" s="1" customFormat="1" ht="16.9" customHeight="1">
      <c r="B66" s="32"/>
      <c r="C66" s="182" t="s">
        <v>272</v>
      </c>
      <c r="D66" s="182" t="s">
        <v>273</v>
      </c>
      <c r="E66" s="17" t="s">
        <v>184</v>
      </c>
      <c r="F66" s="183">
        <v>135.42</v>
      </c>
      <c r="H66" s="32"/>
    </row>
    <row r="67" spans="2:8" s="1" customFormat="1" ht="16.9" customHeight="1">
      <c r="B67" s="32"/>
      <c r="C67" s="182" t="s">
        <v>254</v>
      </c>
      <c r="D67" s="182" t="s">
        <v>255</v>
      </c>
      <c r="E67" s="17" t="s">
        <v>184</v>
      </c>
      <c r="F67" s="183">
        <v>119.2</v>
      </c>
      <c r="H67" s="32"/>
    </row>
    <row r="68" spans="2:8" s="1" customFormat="1" ht="7.35" customHeight="1">
      <c r="B68" s="41"/>
      <c r="C68" s="42"/>
      <c r="D68" s="42"/>
      <c r="E68" s="42"/>
      <c r="F68" s="42"/>
      <c r="G68" s="42"/>
      <c r="H68" s="32"/>
    </row>
    <row r="69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5" customWidth="1"/>
    <col min="2" max="2" width="1.7109375" style="185" customWidth="1"/>
    <col min="3" max="4" width="5.00390625" style="185" customWidth="1"/>
    <col min="5" max="5" width="11.7109375" style="185" customWidth="1"/>
    <col min="6" max="6" width="9.140625" style="185" customWidth="1"/>
    <col min="7" max="7" width="5.00390625" style="185" customWidth="1"/>
    <col min="8" max="8" width="77.8515625" style="185" customWidth="1"/>
    <col min="9" max="10" width="20.00390625" style="185" customWidth="1"/>
    <col min="11" max="11" width="1.7109375" style="185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5" customFormat="1" ht="45" customHeight="1">
      <c r="B3" s="189"/>
      <c r="C3" s="305" t="s">
        <v>688</v>
      </c>
      <c r="D3" s="305"/>
      <c r="E3" s="305"/>
      <c r="F3" s="305"/>
      <c r="G3" s="305"/>
      <c r="H3" s="305"/>
      <c r="I3" s="305"/>
      <c r="J3" s="305"/>
      <c r="K3" s="190"/>
    </row>
    <row r="4" spans="2:11" ht="25.5" customHeight="1">
      <c r="B4" s="191"/>
      <c r="C4" s="306" t="s">
        <v>689</v>
      </c>
      <c r="D4" s="306"/>
      <c r="E4" s="306"/>
      <c r="F4" s="306"/>
      <c r="G4" s="306"/>
      <c r="H4" s="306"/>
      <c r="I4" s="306"/>
      <c r="J4" s="306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04" t="s">
        <v>690</v>
      </c>
      <c r="D6" s="304"/>
      <c r="E6" s="304"/>
      <c r="F6" s="304"/>
      <c r="G6" s="304"/>
      <c r="H6" s="304"/>
      <c r="I6" s="304"/>
      <c r="J6" s="304"/>
      <c r="K6" s="192"/>
    </row>
    <row r="7" spans="2:11" ht="15" customHeight="1">
      <c r="B7" s="195"/>
      <c r="C7" s="304" t="s">
        <v>691</v>
      </c>
      <c r="D7" s="304"/>
      <c r="E7" s="304"/>
      <c r="F7" s="304"/>
      <c r="G7" s="304"/>
      <c r="H7" s="304"/>
      <c r="I7" s="304"/>
      <c r="J7" s="304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04" t="s">
        <v>692</v>
      </c>
      <c r="D9" s="304"/>
      <c r="E9" s="304"/>
      <c r="F9" s="304"/>
      <c r="G9" s="304"/>
      <c r="H9" s="304"/>
      <c r="I9" s="304"/>
      <c r="J9" s="304"/>
      <c r="K9" s="192"/>
    </row>
    <row r="10" spans="2:11" ht="15" customHeight="1">
      <c r="B10" s="195"/>
      <c r="C10" s="194"/>
      <c r="D10" s="304" t="s">
        <v>693</v>
      </c>
      <c r="E10" s="304"/>
      <c r="F10" s="304"/>
      <c r="G10" s="304"/>
      <c r="H10" s="304"/>
      <c r="I10" s="304"/>
      <c r="J10" s="304"/>
      <c r="K10" s="192"/>
    </row>
    <row r="11" spans="2:11" ht="15" customHeight="1">
      <c r="B11" s="195"/>
      <c r="C11" s="196"/>
      <c r="D11" s="304" t="s">
        <v>694</v>
      </c>
      <c r="E11" s="304"/>
      <c r="F11" s="304"/>
      <c r="G11" s="304"/>
      <c r="H11" s="304"/>
      <c r="I11" s="304"/>
      <c r="J11" s="304"/>
      <c r="K11" s="192"/>
    </row>
    <row r="12" spans="2:11" ht="1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ht="15" customHeight="1">
      <c r="B13" s="195"/>
      <c r="C13" s="196"/>
      <c r="D13" s="197" t="s">
        <v>695</v>
      </c>
      <c r="E13" s="194"/>
      <c r="F13" s="194"/>
      <c r="G13" s="194"/>
      <c r="H13" s="194"/>
      <c r="I13" s="194"/>
      <c r="J13" s="194"/>
      <c r="K13" s="192"/>
    </row>
    <row r="14" spans="2:11" ht="12.7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ht="15" customHeight="1">
      <c r="B15" s="195"/>
      <c r="C15" s="196"/>
      <c r="D15" s="304" t="s">
        <v>696</v>
      </c>
      <c r="E15" s="304"/>
      <c r="F15" s="304"/>
      <c r="G15" s="304"/>
      <c r="H15" s="304"/>
      <c r="I15" s="304"/>
      <c r="J15" s="304"/>
      <c r="K15" s="192"/>
    </row>
    <row r="16" spans="2:11" ht="15" customHeight="1">
      <c r="B16" s="195"/>
      <c r="C16" s="196"/>
      <c r="D16" s="304" t="s">
        <v>697</v>
      </c>
      <c r="E16" s="304"/>
      <c r="F16" s="304"/>
      <c r="G16" s="304"/>
      <c r="H16" s="304"/>
      <c r="I16" s="304"/>
      <c r="J16" s="304"/>
      <c r="K16" s="192"/>
    </row>
    <row r="17" spans="2:11" ht="15" customHeight="1">
      <c r="B17" s="195"/>
      <c r="C17" s="196"/>
      <c r="D17" s="304" t="s">
        <v>698</v>
      </c>
      <c r="E17" s="304"/>
      <c r="F17" s="304"/>
      <c r="G17" s="304"/>
      <c r="H17" s="304"/>
      <c r="I17" s="304"/>
      <c r="J17" s="304"/>
      <c r="K17" s="192"/>
    </row>
    <row r="18" spans="2:11" ht="15" customHeight="1">
      <c r="B18" s="195"/>
      <c r="C18" s="196"/>
      <c r="D18" s="196"/>
      <c r="E18" s="198" t="s">
        <v>73</v>
      </c>
      <c r="F18" s="304" t="s">
        <v>699</v>
      </c>
      <c r="G18" s="304"/>
      <c r="H18" s="304"/>
      <c r="I18" s="304"/>
      <c r="J18" s="304"/>
      <c r="K18" s="192"/>
    </row>
    <row r="19" spans="2:11" ht="15" customHeight="1">
      <c r="B19" s="195"/>
      <c r="C19" s="196"/>
      <c r="D19" s="196"/>
      <c r="E19" s="198" t="s">
        <v>700</v>
      </c>
      <c r="F19" s="304" t="s">
        <v>701</v>
      </c>
      <c r="G19" s="304"/>
      <c r="H19" s="304"/>
      <c r="I19" s="304"/>
      <c r="J19" s="304"/>
      <c r="K19" s="192"/>
    </row>
    <row r="20" spans="2:11" ht="15" customHeight="1">
      <c r="B20" s="195"/>
      <c r="C20" s="196"/>
      <c r="D20" s="196"/>
      <c r="E20" s="198" t="s">
        <v>702</v>
      </c>
      <c r="F20" s="304" t="s">
        <v>703</v>
      </c>
      <c r="G20" s="304"/>
      <c r="H20" s="304"/>
      <c r="I20" s="304"/>
      <c r="J20" s="304"/>
      <c r="K20" s="192"/>
    </row>
    <row r="21" spans="2:11" ht="15" customHeight="1">
      <c r="B21" s="195"/>
      <c r="C21" s="196"/>
      <c r="D21" s="196"/>
      <c r="E21" s="198" t="s">
        <v>704</v>
      </c>
      <c r="F21" s="304" t="s">
        <v>705</v>
      </c>
      <c r="G21" s="304"/>
      <c r="H21" s="304"/>
      <c r="I21" s="304"/>
      <c r="J21" s="304"/>
      <c r="K21" s="192"/>
    </row>
    <row r="22" spans="2:11" ht="15" customHeight="1">
      <c r="B22" s="195"/>
      <c r="C22" s="196"/>
      <c r="D22" s="196"/>
      <c r="E22" s="198" t="s">
        <v>706</v>
      </c>
      <c r="F22" s="304" t="s">
        <v>707</v>
      </c>
      <c r="G22" s="304"/>
      <c r="H22" s="304"/>
      <c r="I22" s="304"/>
      <c r="J22" s="304"/>
      <c r="K22" s="192"/>
    </row>
    <row r="23" spans="2:11" ht="15" customHeight="1">
      <c r="B23" s="195"/>
      <c r="C23" s="196"/>
      <c r="D23" s="196"/>
      <c r="E23" s="198" t="s">
        <v>708</v>
      </c>
      <c r="F23" s="304" t="s">
        <v>709</v>
      </c>
      <c r="G23" s="304"/>
      <c r="H23" s="304"/>
      <c r="I23" s="304"/>
      <c r="J23" s="304"/>
      <c r="K23" s="192"/>
    </row>
    <row r="24" spans="2:11" ht="12.75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ht="15" customHeight="1">
      <c r="B25" s="195"/>
      <c r="C25" s="304" t="s">
        <v>710</v>
      </c>
      <c r="D25" s="304"/>
      <c r="E25" s="304"/>
      <c r="F25" s="304"/>
      <c r="G25" s="304"/>
      <c r="H25" s="304"/>
      <c r="I25" s="304"/>
      <c r="J25" s="304"/>
      <c r="K25" s="192"/>
    </row>
    <row r="26" spans="2:11" ht="15" customHeight="1">
      <c r="B26" s="195"/>
      <c r="C26" s="304" t="s">
        <v>711</v>
      </c>
      <c r="D26" s="304"/>
      <c r="E26" s="304"/>
      <c r="F26" s="304"/>
      <c r="G26" s="304"/>
      <c r="H26" s="304"/>
      <c r="I26" s="304"/>
      <c r="J26" s="304"/>
      <c r="K26" s="192"/>
    </row>
    <row r="27" spans="2:11" ht="15" customHeight="1">
      <c r="B27" s="195"/>
      <c r="C27" s="194"/>
      <c r="D27" s="304" t="s">
        <v>712</v>
      </c>
      <c r="E27" s="304"/>
      <c r="F27" s="304"/>
      <c r="G27" s="304"/>
      <c r="H27" s="304"/>
      <c r="I27" s="304"/>
      <c r="J27" s="304"/>
      <c r="K27" s="192"/>
    </row>
    <row r="28" spans="2:11" ht="15" customHeight="1">
      <c r="B28" s="195"/>
      <c r="C28" s="196"/>
      <c r="D28" s="304" t="s">
        <v>713</v>
      </c>
      <c r="E28" s="304"/>
      <c r="F28" s="304"/>
      <c r="G28" s="304"/>
      <c r="H28" s="304"/>
      <c r="I28" s="304"/>
      <c r="J28" s="304"/>
      <c r="K28" s="192"/>
    </row>
    <row r="29" spans="2:11" ht="12.7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ht="15" customHeight="1">
      <c r="B30" s="195"/>
      <c r="C30" s="196"/>
      <c r="D30" s="304" t="s">
        <v>714</v>
      </c>
      <c r="E30" s="304"/>
      <c r="F30" s="304"/>
      <c r="G30" s="304"/>
      <c r="H30" s="304"/>
      <c r="I30" s="304"/>
      <c r="J30" s="304"/>
      <c r="K30" s="192"/>
    </row>
    <row r="31" spans="2:11" ht="15" customHeight="1">
      <c r="B31" s="195"/>
      <c r="C31" s="196"/>
      <c r="D31" s="304" t="s">
        <v>715</v>
      </c>
      <c r="E31" s="304"/>
      <c r="F31" s="304"/>
      <c r="G31" s="304"/>
      <c r="H31" s="304"/>
      <c r="I31" s="304"/>
      <c r="J31" s="304"/>
      <c r="K31" s="192"/>
    </row>
    <row r="32" spans="2:11" ht="12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ht="15" customHeight="1">
      <c r="B33" s="195"/>
      <c r="C33" s="196"/>
      <c r="D33" s="304" t="s">
        <v>716</v>
      </c>
      <c r="E33" s="304"/>
      <c r="F33" s="304"/>
      <c r="G33" s="304"/>
      <c r="H33" s="304"/>
      <c r="I33" s="304"/>
      <c r="J33" s="304"/>
      <c r="K33" s="192"/>
    </row>
    <row r="34" spans="2:11" ht="15" customHeight="1">
      <c r="B34" s="195"/>
      <c r="C34" s="196"/>
      <c r="D34" s="304" t="s">
        <v>717</v>
      </c>
      <c r="E34" s="304"/>
      <c r="F34" s="304"/>
      <c r="G34" s="304"/>
      <c r="H34" s="304"/>
      <c r="I34" s="304"/>
      <c r="J34" s="304"/>
      <c r="K34" s="192"/>
    </row>
    <row r="35" spans="2:11" ht="15" customHeight="1">
      <c r="B35" s="195"/>
      <c r="C35" s="196"/>
      <c r="D35" s="304" t="s">
        <v>718</v>
      </c>
      <c r="E35" s="304"/>
      <c r="F35" s="304"/>
      <c r="G35" s="304"/>
      <c r="H35" s="304"/>
      <c r="I35" s="304"/>
      <c r="J35" s="304"/>
      <c r="K35" s="192"/>
    </row>
    <row r="36" spans="2:11" ht="15" customHeight="1">
      <c r="B36" s="195"/>
      <c r="C36" s="196"/>
      <c r="D36" s="194"/>
      <c r="E36" s="197" t="s">
        <v>114</v>
      </c>
      <c r="F36" s="194"/>
      <c r="G36" s="304" t="s">
        <v>719</v>
      </c>
      <c r="H36" s="304"/>
      <c r="I36" s="304"/>
      <c r="J36" s="304"/>
      <c r="K36" s="192"/>
    </row>
    <row r="37" spans="2:11" ht="30.75" customHeight="1">
      <c r="B37" s="195"/>
      <c r="C37" s="196"/>
      <c r="D37" s="194"/>
      <c r="E37" s="197" t="s">
        <v>720</v>
      </c>
      <c r="F37" s="194"/>
      <c r="G37" s="304" t="s">
        <v>721</v>
      </c>
      <c r="H37" s="304"/>
      <c r="I37" s="304"/>
      <c r="J37" s="304"/>
      <c r="K37" s="192"/>
    </row>
    <row r="38" spans="2:11" ht="15" customHeight="1">
      <c r="B38" s="195"/>
      <c r="C38" s="196"/>
      <c r="D38" s="194"/>
      <c r="E38" s="197" t="s">
        <v>50</v>
      </c>
      <c r="F38" s="194"/>
      <c r="G38" s="304" t="s">
        <v>722</v>
      </c>
      <c r="H38" s="304"/>
      <c r="I38" s="304"/>
      <c r="J38" s="304"/>
      <c r="K38" s="192"/>
    </row>
    <row r="39" spans="2:11" ht="15" customHeight="1">
      <c r="B39" s="195"/>
      <c r="C39" s="196"/>
      <c r="D39" s="194"/>
      <c r="E39" s="197" t="s">
        <v>51</v>
      </c>
      <c r="F39" s="194"/>
      <c r="G39" s="304" t="s">
        <v>723</v>
      </c>
      <c r="H39" s="304"/>
      <c r="I39" s="304"/>
      <c r="J39" s="304"/>
      <c r="K39" s="192"/>
    </row>
    <row r="40" spans="2:11" ht="15" customHeight="1">
      <c r="B40" s="195"/>
      <c r="C40" s="196"/>
      <c r="D40" s="194"/>
      <c r="E40" s="197" t="s">
        <v>115</v>
      </c>
      <c r="F40" s="194"/>
      <c r="G40" s="304" t="s">
        <v>724</v>
      </c>
      <c r="H40" s="304"/>
      <c r="I40" s="304"/>
      <c r="J40" s="304"/>
      <c r="K40" s="192"/>
    </row>
    <row r="41" spans="2:11" ht="15" customHeight="1">
      <c r="B41" s="195"/>
      <c r="C41" s="196"/>
      <c r="D41" s="194"/>
      <c r="E41" s="197" t="s">
        <v>116</v>
      </c>
      <c r="F41" s="194"/>
      <c r="G41" s="304" t="s">
        <v>725</v>
      </c>
      <c r="H41" s="304"/>
      <c r="I41" s="304"/>
      <c r="J41" s="304"/>
      <c r="K41" s="192"/>
    </row>
    <row r="42" spans="2:11" ht="15" customHeight="1">
      <c r="B42" s="195"/>
      <c r="C42" s="196"/>
      <c r="D42" s="194"/>
      <c r="E42" s="197" t="s">
        <v>726</v>
      </c>
      <c r="F42" s="194"/>
      <c r="G42" s="304" t="s">
        <v>727</v>
      </c>
      <c r="H42" s="304"/>
      <c r="I42" s="304"/>
      <c r="J42" s="304"/>
      <c r="K42" s="192"/>
    </row>
    <row r="43" spans="2:11" ht="15" customHeight="1">
      <c r="B43" s="195"/>
      <c r="C43" s="196"/>
      <c r="D43" s="194"/>
      <c r="E43" s="197"/>
      <c r="F43" s="194"/>
      <c r="G43" s="304" t="s">
        <v>728</v>
      </c>
      <c r="H43" s="304"/>
      <c r="I43" s="304"/>
      <c r="J43" s="304"/>
      <c r="K43" s="192"/>
    </row>
    <row r="44" spans="2:11" ht="15" customHeight="1">
      <c r="B44" s="195"/>
      <c r="C44" s="196"/>
      <c r="D44" s="194"/>
      <c r="E44" s="197" t="s">
        <v>729</v>
      </c>
      <c r="F44" s="194"/>
      <c r="G44" s="304" t="s">
        <v>730</v>
      </c>
      <c r="H44" s="304"/>
      <c r="I44" s="304"/>
      <c r="J44" s="304"/>
      <c r="K44" s="192"/>
    </row>
    <row r="45" spans="2:11" ht="15" customHeight="1">
      <c r="B45" s="195"/>
      <c r="C45" s="196"/>
      <c r="D45" s="194"/>
      <c r="E45" s="197" t="s">
        <v>118</v>
      </c>
      <c r="F45" s="194"/>
      <c r="G45" s="304" t="s">
        <v>731</v>
      </c>
      <c r="H45" s="304"/>
      <c r="I45" s="304"/>
      <c r="J45" s="304"/>
      <c r="K45" s="192"/>
    </row>
    <row r="46" spans="2:11" ht="12.75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ht="15" customHeight="1">
      <c r="B47" s="195"/>
      <c r="C47" s="196"/>
      <c r="D47" s="304" t="s">
        <v>732</v>
      </c>
      <c r="E47" s="304"/>
      <c r="F47" s="304"/>
      <c r="G47" s="304"/>
      <c r="H47" s="304"/>
      <c r="I47" s="304"/>
      <c r="J47" s="304"/>
      <c r="K47" s="192"/>
    </row>
    <row r="48" spans="2:11" ht="15" customHeight="1">
      <c r="B48" s="195"/>
      <c r="C48" s="196"/>
      <c r="D48" s="196"/>
      <c r="E48" s="304" t="s">
        <v>733</v>
      </c>
      <c r="F48" s="304"/>
      <c r="G48" s="304"/>
      <c r="H48" s="304"/>
      <c r="I48" s="304"/>
      <c r="J48" s="304"/>
      <c r="K48" s="192"/>
    </row>
    <row r="49" spans="2:11" ht="15" customHeight="1">
      <c r="B49" s="195"/>
      <c r="C49" s="196"/>
      <c r="D49" s="196"/>
      <c r="E49" s="304" t="s">
        <v>734</v>
      </c>
      <c r="F49" s="304"/>
      <c r="G49" s="304"/>
      <c r="H49" s="304"/>
      <c r="I49" s="304"/>
      <c r="J49" s="304"/>
      <c r="K49" s="192"/>
    </row>
    <row r="50" spans="2:11" ht="15" customHeight="1">
      <c r="B50" s="195"/>
      <c r="C50" s="196"/>
      <c r="D50" s="196"/>
      <c r="E50" s="304" t="s">
        <v>735</v>
      </c>
      <c r="F50" s="304"/>
      <c r="G50" s="304"/>
      <c r="H50" s="304"/>
      <c r="I50" s="304"/>
      <c r="J50" s="304"/>
      <c r="K50" s="192"/>
    </row>
    <row r="51" spans="2:11" ht="15" customHeight="1">
      <c r="B51" s="195"/>
      <c r="C51" s="196"/>
      <c r="D51" s="304" t="s">
        <v>736</v>
      </c>
      <c r="E51" s="304"/>
      <c r="F51" s="304"/>
      <c r="G51" s="304"/>
      <c r="H51" s="304"/>
      <c r="I51" s="304"/>
      <c r="J51" s="304"/>
      <c r="K51" s="192"/>
    </row>
    <row r="52" spans="2:11" ht="25.5" customHeight="1">
      <c r="B52" s="191"/>
      <c r="C52" s="306" t="s">
        <v>737</v>
      </c>
      <c r="D52" s="306"/>
      <c r="E52" s="306"/>
      <c r="F52" s="306"/>
      <c r="G52" s="306"/>
      <c r="H52" s="306"/>
      <c r="I52" s="306"/>
      <c r="J52" s="306"/>
      <c r="K52" s="192"/>
    </row>
    <row r="53" spans="2:1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ht="15" customHeight="1">
      <c r="B54" s="191"/>
      <c r="C54" s="304" t="s">
        <v>738</v>
      </c>
      <c r="D54" s="304"/>
      <c r="E54" s="304"/>
      <c r="F54" s="304"/>
      <c r="G54" s="304"/>
      <c r="H54" s="304"/>
      <c r="I54" s="304"/>
      <c r="J54" s="304"/>
      <c r="K54" s="192"/>
    </row>
    <row r="55" spans="2:11" ht="15" customHeight="1">
      <c r="B55" s="191"/>
      <c r="C55" s="304" t="s">
        <v>739</v>
      </c>
      <c r="D55" s="304"/>
      <c r="E55" s="304"/>
      <c r="F55" s="304"/>
      <c r="G55" s="304"/>
      <c r="H55" s="304"/>
      <c r="I55" s="304"/>
      <c r="J55" s="304"/>
      <c r="K55" s="192"/>
    </row>
    <row r="56" spans="2:11" ht="12.75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ht="15" customHeight="1">
      <c r="B57" s="191"/>
      <c r="C57" s="304" t="s">
        <v>740</v>
      </c>
      <c r="D57" s="304"/>
      <c r="E57" s="304"/>
      <c r="F57" s="304"/>
      <c r="G57" s="304"/>
      <c r="H57" s="304"/>
      <c r="I57" s="304"/>
      <c r="J57" s="304"/>
      <c r="K57" s="192"/>
    </row>
    <row r="58" spans="2:11" ht="15" customHeight="1">
      <c r="B58" s="191"/>
      <c r="C58" s="196"/>
      <c r="D58" s="304" t="s">
        <v>741</v>
      </c>
      <c r="E58" s="304"/>
      <c r="F58" s="304"/>
      <c r="G58" s="304"/>
      <c r="H58" s="304"/>
      <c r="I58" s="304"/>
      <c r="J58" s="304"/>
      <c r="K58" s="192"/>
    </row>
    <row r="59" spans="2:11" ht="15" customHeight="1">
      <c r="B59" s="191"/>
      <c r="C59" s="196"/>
      <c r="D59" s="304" t="s">
        <v>742</v>
      </c>
      <c r="E59" s="304"/>
      <c r="F59" s="304"/>
      <c r="G59" s="304"/>
      <c r="H59" s="304"/>
      <c r="I59" s="304"/>
      <c r="J59" s="304"/>
      <c r="K59" s="192"/>
    </row>
    <row r="60" spans="2:11" ht="15" customHeight="1">
      <c r="B60" s="191"/>
      <c r="C60" s="196"/>
      <c r="D60" s="304" t="s">
        <v>743</v>
      </c>
      <c r="E60" s="304"/>
      <c r="F60" s="304"/>
      <c r="G60" s="304"/>
      <c r="H60" s="304"/>
      <c r="I60" s="304"/>
      <c r="J60" s="304"/>
      <c r="K60" s="192"/>
    </row>
    <row r="61" spans="2:11" ht="15" customHeight="1">
      <c r="B61" s="191"/>
      <c r="C61" s="196"/>
      <c r="D61" s="304" t="s">
        <v>744</v>
      </c>
      <c r="E61" s="304"/>
      <c r="F61" s="304"/>
      <c r="G61" s="304"/>
      <c r="H61" s="304"/>
      <c r="I61" s="304"/>
      <c r="J61" s="304"/>
      <c r="K61" s="192"/>
    </row>
    <row r="62" spans="2:11" ht="15" customHeight="1">
      <c r="B62" s="191"/>
      <c r="C62" s="196"/>
      <c r="D62" s="308" t="s">
        <v>745</v>
      </c>
      <c r="E62" s="308"/>
      <c r="F62" s="308"/>
      <c r="G62" s="308"/>
      <c r="H62" s="308"/>
      <c r="I62" s="308"/>
      <c r="J62" s="308"/>
      <c r="K62" s="192"/>
    </row>
    <row r="63" spans="2:11" ht="15" customHeight="1">
      <c r="B63" s="191"/>
      <c r="C63" s="196"/>
      <c r="D63" s="304" t="s">
        <v>746</v>
      </c>
      <c r="E63" s="304"/>
      <c r="F63" s="304"/>
      <c r="G63" s="304"/>
      <c r="H63" s="304"/>
      <c r="I63" s="304"/>
      <c r="J63" s="304"/>
      <c r="K63" s="192"/>
    </row>
    <row r="64" spans="2:11" ht="12.75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ht="15" customHeight="1">
      <c r="B65" s="191"/>
      <c r="C65" s="196"/>
      <c r="D65" s="304" t="s">
        <v>747</v>
      </c>
      <c r="E65" s="304"/>
      <c r="F65" s="304"/>
      <c r="G65" s="304"/>
      <c r="H65" s="304"/>
      <c r="I65" s="304"/>
      <c r="J65" s="304"/>
      <c r="K65" s="192"/>
    </row>
    <row r="66" spans="2:11" ht="15" customHeight="1">
      <c r="B66" s="191"/>
      <c r="C66" s="196"/>
      <c r="D66" s="308" t="s">
        <v>748</v>
      </c>
      <c r="E66" s="308"/>
      <c r="F66" s="308"/>
      <c r="G66" s="308"/>
      <c r="H66" s="308"/>
      <c r="I66" s="308"/>
      <c r="J66" s="308"/>
      <c r="K66" s="192"/>
    </row>
    <row r="67" spans="2:11" ht="15" customHeight="1">
      <c r="B67" s="191"/>
      <c r="C67" s="196"/>
      <c r="D67" s="304" t="s">
        <v>749</v>
      </c>
      <c r="E67" s="304"/>
      <c r="F67" s="304"/>
      <c r="G67" s="304"/>
      <c r="H67" s="304"/>
      <c r="I67" s="304"/>
      <c r="J67" s="304"/>
      <c r="K67" s="192"/>
    </row>
    <row r="68" spans="2:11" ht="15" customHeight="1">
      <c r="B68" s="191"/>
      <c r="C68" s="196"/>
      <c r="D68" s="304" t="s">
        <v>750</v>
      </c>
      <c r="E68" s="304"/>
      <c r="F68" s="304"/>
      <c r="G68" s="304"/>
      <c r="H68" s="304"/>
      <c r="I68" s="304"/>
      <c r="J68" s="304"/>
      <c r="K68" s="192"/>
    </row>
    <row r="69" spans="2:11" ht="15" customHeight="1">
      <c r="B69" s="191"/>
      <c r="C69" s="196"/>
      <c r="D69" s="304" t="s">
        <v>751</v>
      </c>
      <c r="E69" s="304"/>
      <c r="F69" s="304"/>
      <c r="G69" s="304"/>
      <c r="H69" s="304"/>
      <c r="I69" s="304"/>
      <c r="J69" s="304"/>
      <c r="K69" s="192"/>
    </row>
    <row r="70" spans="2:11" ht="15" customHeight="1">
      <c r="B70" s="191"/>
      <c r="C70" s="196"/>
      <c r="D70" s="304" t="s">
        <v>752</v>
      </c>
      <c r="E70" s="304"/>
      <c r="F70" s="304"/>
      <c r="G70" s="304"/>
      <c r="H70" s="304"/>
      <c r="I70" s="304"/>
      <c r="J70" s="304"/>
      <c r="K70" s="192"/>
    </row>
    <row r="71" spans="2:11" ht="12.75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ht="18.7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18.7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ht="7.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ht="45" customHeight="1">
      <c r="B75" s="208"/>
      <c r="C75" s="307" t="s">
        <v>753</v>
      </c>
      <c r="D75" s="307"/>
      <c r="E75" s="307"/>
      <c r="F75" s="307"/>
      <c r="G75" s="307"/>
      <c r="H75" s="307"/>
      <c r="I75" s="307"/>
      <c r="J75" s="307"/>
      <c r="K75" s="209"/>
    </row>
    <row r="76" spans="2:11" ht="17.25" customHeight="1">
      <c r="B76" s="208"/>
      <c r="C76" s="210" t="s">
        <v>754</v>
      </c>
      <c r="D76" s="210"/>
      <c r="E76" s="210"/>
      <c r="F76" s="210" t="s">
        <v>755</v>
      </c>
      <c r="G76" s="211"/>
      <c r="H76" s="210" t="s">
        <v>51</v>
      </c>
      <c r="I76" s="210" t="s">
        <v>54</v>
      </c>
      <c r="J76" s="210" t="s">
        <v>756</v>
      </c>
      <c r="K76" s="209"/>
    </row>
    <row r="77" spans="2:11" ht="17.25" customHeight="1">
      <c r="B77" s="208"/>
      <c r="C77" s="212" t="s">
        <v>757</v>
      </c>
      <c r="D77" s="212"/>
      <c r="E77" s="212"/>
      <c r="F77" s="213" t="s">
        <v>758</v>
      </c>
      <c r="G77" s="214"/>
      <c r="H77" s="212"/>
      <c r="I77" s="212"/>
      <c r="J77" s="212" t="s">
        <v>759</v>
      </c>
      <c r="K77" s="209"/>
    </row>
    <row r="78" spans="2:1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ht="15" customHeight="1">
      <c r="B79" s="208"/>
      <c r="C79" s="197" t="s">
        <v>50</v>
      </c>
      <c r="D79" s="217"/>
      <c r="E79" s="217"/>
      <c r="F79" s="218" t="s">
        <v>760</v>
      </c>
      <c r="G79" s="219"/>
      <c r="H79" s="197" t="s">
        <v>761</v>
      </c>
      <c r="I79" s="197" t="s">
        <v>762</v>
      </c>
      <c r="J79" s="197">
        <v>20</v>
      </c>
      <c r="K79" s="209"/>
    </row>
    <row r="80" spans="2:11" ht="15" customHeight="1">
      <c r="B80" s="208"/>
      <c r="C80" s="197" t="s">
        <v>763</v>
      </c>
      <c r="D80" s="197"/>
      <c r="E80" s="197"/>
      <c r="F80" s="218" t="s">
        <v>760</v>
      </c>
      <c r="G80" s="219"/>
      <c r="H80" s="197" t="s">
        <v>764</v>
      </c>
      <c r="I80" s="197" t="s">
        <v>762</v>
      </c>
      <c r="J80" s="197">
        <v>120</v>
      </c>
      <c r="K80" s="209"/>
    </row>
    <row r="81" spans="2:11" ht="15" customHeight="1">
      <c r="B81" s="220"/>
      <c r="C81" s="197" t="s">
        <v>765</v>
      </c>
      <c r="D81" s="197"/>
      <c r="E81" s="197"/>
      <c r="F81" s="218" t="s">
        <v>766</v>
      </c>
      <c r="G81" s="219"/>
      <c r="H81" s="197" t="s">
        <v>767</v>
      </c>
      <c r="I81" s="197" t="s">
        <v>762</v>
      </c>
      <c r="J81" s="197">
        <v>50</v>
      </c>
      <c r="K81" s="209"/>
    </row>
    <row r="82" spans="2:11" ht="15" customHeight="1">
      <c r="B82" s="220"/>
      <c r="C82" s="197" t="s">
        <v>768</v>
      </c>
      <c r="D82" s="197"/>
      <c r="E82" s="197"/>
      <c r="F82" s="218" t="s">
        <v>760</v>
      </c>
      <c r="G82" s="219"/>
      <c r="H82" s="197" t="s">
        <v>769</v>
      </c>
      <c r="I82" s="197" t="s">
        <v>770</v>
      </c>
      <c r="J82" s="197"/>
      <c r="K82" s="209"/>
    </row>
    <row r="83" spans="2:11" ht="15" customHeight="1">
      <c r="B83" s="220"/>
      <c r="C83" s="197" t="s">
        <v>771</v>
      </c>
      <c r="D83" s="197"/>
      <c r="E83" s="197"/>
      <c r="F83" s="218" t="s">
        <v>766</v>
      </c>
      <c r="G83" s="197"/>
      <c r="H83" s="197" t="s">
        <v>772</v>
      </c>
      <c r="I83" s="197" t="s">
        <v>762</v>
      </c>
      <c r="J83" s="197">
        <v>15</v>
      </c>
      <c r="K83" s="209"/>
    </row>
    <row r="84" spans="2:11" ht="15" customHeight="1">
      <c r="B84" s="220"/>
      <c r="C84" s="197" t="s">
        <v>773</v>
      </c>
      <c r="D84" s="197"/>
      <c r="E84" s="197"/>
      <c r="F84" s="218" t="s">
        <v>766</v>
      </c>
      <c r="G84" s="197"/>
      <c r="H84" s="197" t="s">
        <v>774</v>
      </c>
      <c r="I84" s="197" t="s">
        <v>762</v>
      </c>
      <c r="J84" s="197">
        <v>15</v>
      </c>
      <c r="K84" s="209"/>
    </row>
    <row r="85" spans="2:11" ht="15" customHeight="1">
      <c r="B85" s="220"/>
      <c r="C85" s="197" t="s">
        <v>775</v>
      </c>
      <c r="D85" s="197"/>
      <c r="E85" s="197"/>
      <c r="F85" s="218" t="s">
        <v>766</v>
      </c>
      <c r="G85" s="197"/>
      <c r="H85" s="197" t="s">
        <v>776</v>
      </c>
      <c r="I85" s="197" t="s">
        <v>762</v>
      </c>
      <c r="J85" s="197">
        <v>20</v>
      </c>
      <c r="K85" s="209"/>
    </row>
    <row r="86" spans="2:11" ht="15" customHeight="1">
      <c r="B86" s="220"/>
      <c r="C86" s="197" t="s">
        <v>777</v>
      </c>
      <c r="D86" s="197"/>
      <c r="E86" s="197"/>
      <c r="F86" s="218" t="s">
        <v>766</v>
      </c>
      <c r="G86" s="197"/>
      <c r="H86" s="197" t="s">
        <v>778</v>
      </c>
      <c r="I86" s="197" t="s">
        <v>762</v>
      </c>
      <c r="J86" s="197">
        <v>20</v>
      </c>
      <c r="K86" s="209"/>
    </row>
    <row r="87" spans="2:11" ht="15" customHeight="1">
      <c r="B87" s="220"/>
      <c r="C87" s="197" t="s">
        <v>779</v>
      </c>
      <c r="D87" s="197"/>
      <c r="E87" s="197"/>
      <c r="F87" s="218" t="s">
        <v>766</v>
      </c>
      <c r="G87" s="219"/>
      <c r="H87" s="197" t="s">
        <v>780</v>
      </c>
      <c r="I87" s="197" t="s">
        <v>762</v>
      </c>
      <c r="J87" s="197">
        <v>50</v>
      </c>
      <c r="K87" s="209"/>
    </row>
    <row r="88" spans="2:11" ht="15" customHeight="1">
      <c r="B88" s="220"/>
      <c r="C88" s="197" t="s">
        <v>781</v>
      </c>
      <c r="D88" s="197"/>
      <c r="E88" s="197"/>
      <c r="F88" s="218" t="s">
        <v>766</v>
      </c>
      <c r="G88" s="219"/>
      <c r="H88" s="197" t="s">
        <v>782</v>
      </c>
      <c r="I88" s="197" t="s">
        <v>762</v>
      </c>
      <c r="J88" s="197">
        <v>20</v>
      </c>
      <c r="K88" s="209"/>
    </row>
    <row r="89" spans="2:11" ht="15" customHeight="1">
      <c r="B89" s="220"/>
      <c r="C89" s="197" t="s">
        <v>783</v>
      </c>
      <c r="D89" s="197"/>
      <c r="E89" s="197"/>
      <c r="F89" s="218" t="s">
        <v>766</v>
      </c>
      <c r="G89" s="219"/>
      <c r="H89" s="197" t="s">
        <v>784</v>
      </c>
      <c r="I89" s="197" t="s">
        <v>762</v>
      </c>
      <c r="J89" s="197">
        <v>20</v>
      </c>
      <c r="K89" s="209"/>
    </row>
    <row r="90" spans="2:11" ht="15" customHeight="1">
      <c r="B90" s="220"/>
      <c r="C90" s="197" t="s">
        <v>785</v>
      </c>
      <c r="D90" s="197"/>
      <c r="E90" s="197"/>
      <c r="F90" s="218" t="s">
        <v>766</v>
      </c>
      <c r="G90" s="219"/>
      <c r="H90" s="197" t="s">
        <v>786</v>
      </c>
      <c r="I90" s="197" t="s">
        <v>762</v>
      </c>
      <c r="J90" s="197">
        <v>50</v>
      </c>
      <c r="K90" s="209"/>
    </row>
    <row r="91" spans="2:11" ht="15" customHeight="1">
      <c r="B91" s="220"/>
      <c r="C91" s="197" t="s">
        <v>787</v>
      </c>
      <c r="D91" s="197"/>
      <c r="E91" s="197"/>
      <c r="F91" s="218" t="s">
        <v>766</v>
      </c>
      <c r="G91" s="219"/>
      <c r="H91" s="197" t="s">
        <v>787</v>
      </c>
      <c r="I91" s="197" t="s">
        <v>762</v>
      </c>
      <c r="J91" s="197">
        <v>50</v>
      </c>
      <c r="K91" s="209"/>
    </row>
    <row r="92" spans="2:11" ht="15" customHeight="1">
      <c r="B92" s="220"/>
      <c r="C92" s="197" t="s">
        <v>788</v>
      </c>
      <c r="D92" s="197"/>
      <c r="E92" s="197"/>
      <c r="F92" s="218" t="s">
        <v>766</v>
      </c>
      <c r="G92" s="219"/>
      <c r="H92" s="197" t="s">
        <v>789</v>
      </c>
      <c r="I92" s="197" t="s">
        <v>762</v>
      </c>
      <c r="J92" s="197">
        <v>255</v>
      </c>
      <c r="K92" s="209"/>
    </row>
    <row r="93" spans="2:11" ht="15" customHeight="1">
      <c r="B93" s="220"/>
      <c r="C93" s="197" t="s">
        <v>790</v>
      </c>
      <c r="D93" s="197"/>
      <c r="E93" s="197"/>
      <c r="F93" s="218" t="s">
        <v>760</v>
      </c>
      <c r="G93" s="219"/>
      <c r="H93" s="197" t="s">
        <v>791</v>
      </c>
      <c r="I93" s="197" t="s">
        <v>792</v>
      </c>
      <c r="J93" s="197"/>
      <c r="K93" s="209"/>
    </row>
    <row r="94" spans="2:11" ht="15" customHeight="1">
      <c r="B94" s="220"/>
      <c r="C94" s="197" t="s">
        <v>793</v>
      </c>
      <c r="D94" s="197"/>
      <c r="E94" s="197"/>
      <c r="F94" s="218" t="s">
        <v>760</v>
      </c>
      <c r="G94" s="219"/>
      <c r="H94" s="197" t="s">
        <v>794</v>
      </c>
      <c r="I94" s="197" t="s">
        <v>795</v>
      </c>
      <c r="J94" s="197"/>
      <c r="K94" s="209"/>
    </row>
    <row r="95" spans="2:11" ht="15" customHeight="1">
      <c r="B95" s="220"/>
      <c r="C95" s="197" t="s">
        <v>796</v>
      </c>
      <c r="D95" s="197"/>
      <c r="E95" s="197"/>
      <c r="F95" s="218" t="s">
        <v>760</v>
      </c>
      <c r="G95" s="219"/>
      <c r="H95" s="197" t="s">
        <v>796</v>
      </c>
      <c r="I95" s="197" t="s">
        <v>795</v>
      </c>
      <c r="J95" s="197"/>
      <c r="K95" s="209"/>
    </row>
    <row r="96" spans="2:11" ht="15" customHeight="1">
      <c r="B96" s="220"/>
      <c r="C96" s="197" t="s">
        <v>35</v>
      </c>
      <c r="D96" s="197"/>
      <c r="E96" s="197"/>
      <c r="F96" s="218" t="s">
        <v>760</v>
      </c>
      <c r="G96" s="219"/>
      <c r="H96" s="197" t="s">
        <v>797</v>
      </c>
      <c r="I96" s="197" t="s">
        <v>795</v>
      </c>
      <c r="J96" s="197"/>
      <c r="K96" s="209"/>
    </row>
    <row r="97" spans="2:11" ht="15" customHeight="1">
      <c r="B97" s="220"/>
      <c r="C97" s="197" t="s">
        <v>45</v>
      </c>
      <c r="D97" s="197"/>
      <c r="E97" s="197"/>
      <c r="F97" s="218" t="s">
        <v>760</v>
      </c>
      <c r="G97" s="219"/>
      <c r="H97" s="197" t="s">
        <v>798</v>
      </c>
      <c r="I97" s="197" t="s">
        <v>795</v>
      </c>
      <c r="J97" s="197"/>
      <c r="K97" s="209"/>
    </row>
    <row r="98" spans="2:11" ht="1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ht="18.7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ht="18.7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ht="7.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ht="45" customHeight="1">
      <c r="B102" s="208"/>
      <c r="C102" s="307" t="s">
        <v>799</v>
      </c>
      <c r="D102" s="307"/>
      <c r="E102" s="307"/>
      <c r="F102" s="307"/>
      <c r="G102" s="307"/>
      <c r="H102" s="307"/>
      <c r="I102" s="307"/>
      <c r="J102" s="307"/>
      <c r="K102" s="209"/>
    </row>
    <row r="103" spans="2:11" ht="17.25" customHeight="1">
      <c r="B103" s="208"/>
      <c r="C103" s="210" t="s">
        <v>754</v>
      </c>
      <c r="D103" s="210"/>
      <c r="E103" s="210"/>
      <c r="F103" s="210" t="s">
        <v>755</v>
      </c>
      <c r="G103" s="211"/>
      <c r="H103" s="210" t="s">
        <v>51</v>
      </c>
      <c r="I103" s="210" t="s">
        <v>54</v>
      </c>
      <c r="J103" s="210" t="s">
        <v>756</v>
      </c>
      <c r="K103" s="209"/>
    </row>
    <row r="104" spans="2:11" ht="17.25" customHeight="1">
      <c r="B104" s="208"/>
      <c r="C104" s="212" t="s">
        <v>757</v>
      </c>
      <c r="D104" s="212"/>
      <c r="E104" s="212"/>
      <c r="F104" s="213" t="s">
        <v>758</v>
      </c>
      <c r="G104" s="214"/>
      <c r="H104" s="212"/>
      <c r="I104" s="212"/>
      <c r="J104" s="212" t="s">
        <v>759</v>
      </c>
      <c r="K104" s="209"/>
    </row>
    <row r="105" spans="2:11" ht="5.25" customHeight="1">
      <c r="B105" s="208"/>
      <c r="C105" s="210"/>
      <c r="D105" s="210"/>
      <c r="E105" s="210"/>
      <c r="F105" s="210"/>
      <c r="G105" s="226"/>
      <c r="H105" s="210"/>
      <c r="I105" s="210"/>
      <c r="J105" s="210"/>
      <c r="K105" s="209"/>
    </row>
    <row r="106" spans="2:11" ht="15" customHeight="1">
      <c r="B106" s="208"/>
      <c r="C106" s="197" t="s">
        <v>50</v>
      </c>
      <c r="D106" s="217"/>
      <c r="E106" s="217"/>
      <c r="F106" s="218" t="s">
        <v>760</v>
      </c>
      <c r="G106" s="197"/>
      <c r="H106" s="197" t="s">
        <v>800</v>
      </c>
      <c r="I106" s="197" t="s">
        <v>762</v>
      </c>
      <c r="J106" s="197">
        <v>20</v>
      </c>
      <c r="K106" s="209"/>
    </row>
    <row r="107" spans="2:11" ht="15" customHeight="1">
      <c r="B107" s="208"/>
      <c r="C107" s="197" t="s">
        <v>763</v>
      </c>
      <c r="D107" s="197"/>
      <c r="E107" s="197"/>
      <c r="F107" s="218" t="s">
        <v>760</v>
      </c>
      <c r="G107" s="197"/>
      <c r="H107" s="197" t="s">
        <v>800</v>
      </c>
      <c r="I107" s="197" t="s">
        <v>762</v>
      </c>
      <c r="J107" s="197">
        <v>120</v>
      </c>
      <c r="K107" s="209"/>
    </row>
    <row r="108" spans="2:11" ht="15" customHeight="1">
      <c r="B108" s="220"/>
      <c r="C108" s="197" t="s">
        <v>765</v>
      </c>
      <c r="D108" s="197"/>
      <c r="E108" s="197"/>
      <c r="F108" s="218" t="s">
        <v>766</v>
      </c>
      <c r="G108" s="197"/>
      <c r="H108" s="197" t="s">
        <v>800</v>
      </c>
      <c r="I108" s="197" t="s">
        <v>762</v>
      </c>
      <c r="J108" s="197">
        <v>50</v>
      </c>
      <c r="K108" s="209"/>
    </row>
    <row r="109" spans="2:11" ht="15" customHeight="1">
      <c r="B109" s="220"/>
      <c r="C109" s="197" t="s">
        <v>768</v>
      </c>
      <c r="D109" s="197"/>
      <c r="E109" s="197"/>
      <c r="F109" s="218" t="s">
        <v>760</v>
      </c>
      <c r="G109" s="197"/>
      <c r="H109" s="197" t="s">
        <v>800</v>
      </c>
      <c r="I109" s="197" t="s">
        <v>770</v>
      </c>
      <c r="J109" s="197"/>
      <c r="K109" s="209"/>
    </row>
    <row r="110" spans="2:11" ht="15" customHeight="1">
      <c r="B110" s="220"/>
      <c r="C110" s="197" t="s">
        <v>779</v>
      </c>
      <c r="D110" s="197"/>
      <c r="E110" s="197"/>
      <c r="F110" s="218" t="s">
        <v>766</v>
      </c>
      <c r="G110" s="197"/>
      <c r="H110" s="197" t="s">
        <v>800</v>
      </c>
      <c r="I110" s="197" t="s">
        <v>762</v>
      </c>
      <c r="J110" s="197">
        <v>50</v>
      </c>
      <c r="K110" s="209"/>
    </row>
    <row r="111" spans="2:11" ht="15" customHeight="1">
      <c r="B111" s="220"/>
      <c r="C111" s="197" t="s">
        <v>787</v>
      </c>
      <c r="D111" s="197"/>
      <c r="E111" s="197"/>
      <c r="F111" s="218" t="s">
        <v>766</v>
      </c>
      <c r="G111" s="197"/>
      <c r="H111" s="197" t="s">
        <v>800</v>
      </c>
      <c r="I111" s="197" t="s">
        <v>762</v>
      </c>
      <c r="J111" s="197">
        <v>50</v>
      </c>
      <c r="K111" s="209"/>
    </row>
    <row r="112" spans="2:11" ht="15" customHeight="1">
      <c r="B112" s="220"/>
      <c r="C112" s="197" t="s">
        <v>785</v>
      </c>
      <c r="D112" s="197"/>
      <c r="E112" s="197"/>
      <c r="F112" s="218" t="s">
        <v>766</v>
      </c>
      <c r="G112" s="197"/>
      <c r="H112" s="197" t="s">
        <v>800</v>
      </c>
      <c r="I112" s="197" t="s">
        <v>762</v>
      </c>
      <c r="J112" s="197">
        <v>50</v>
      </c>
      <c r="K112" s="209"/>
    </row>
    <row r="113" spans="2:11" ht="15" customHeight="1">
      <c r="B113" s="220"/>
      <c r="C113" s="197" t="s">
        <v>50</v>
      </c>
      <c r="D113" s="197"/>
      <c r="E113" s="197"/>
      <c r="F113" s="218" t="s">
        <v>760</v>
      </c>
      <c r="G113" s="197"/>
      <c r="H113" s="197" t="s">
        <v>801</v>
      </c>
      <c r="I113" s="197" t="s">
        <v>762</v>
      </c>
      <c r="J113" s="197">
        <v>20</v>
      </c>
      <c r="K113" s="209"/>
    </row>
    <row r="114" spans="2:11" ht="15" customHeight="1">
      <c r="B114" s="220"/>
      <c r="C114" s="197" t="s">
        <v>802</v>
      </c>
      <c r="D114" s="197"/>
      <c r="E114" s="197"/>
      <c r="F114" s="218" t="s">
        <v>760</v>
      </c>
      <c r="G114" s="197"/>
      <c r="H114" s="197" t="s">
        <v>803</v>
      </c>
      <c r="I114" s="197" t="s">
        <v>762</v>
      </c>
      <c r="J114" s="197">
        <v>120</v>
      </c>
      <c r="K114" s="209"/>
    </row>
    <row r="115" spans="2:11" ht="15" customHeight="1">
      <c r="B115" s="220"/>
      <c r="C115" s="197" t="s">
        <v>35</v>
      </c>
      <c r="D115" s="197"/>
      <c r="E115" s="197"/>
      <c r="F115" s="218" t="s">
        <v>760</v>
      </c>
      <c r="G115" s="197"/>
      <c r="H115" s="197" t="s">
        <v>804</v>
      </c>
      <c r="I115" s="197" t="s">
        <v>795</v>
      </c>
      <c r="J115" s="197"/>
      <c r="K115" s="209"/>
    </row>
    <row r="116" spans="2:11" ht="15" customHeight="1">
      <c r="B116" s="220"/>
      <c r="C116" s="197" t="s">
        <v>45</v>
      </c>
      <c r="D116" s="197"/>
      <c r="E116" s="197"/>
      <c r="F116" s="218" t="s">
        <v>760</v>
      </c>
      <c r="G116" s="197"/>
      <c r="H116" s="197" t="s">
        <v>805</v>
      </c>
      <c r="I116" s="197" t="s">
        <v>795</v>
      </c>
      <c r="J116" s="197"/>
      <c r="K116" s="209"/>
    </row>
    <row r="117" spans="2:11" ht="15" customHeight="1">
      <c r="B117" s="220"/>
      <c r="C117" s="197" t="s">
        <v>54</v>
      </c>
      <c r="D117" s="197"/>
      <c r="E117" s="197"/>
      <c r="F117" s="218" t="s">
        <v>760</v>
      </c>
      <c r="G117" s="197"/>
      <c r="H117" s="197" t="s">
        <v>806</v>
      </c>
      <c r="I117" s="197" t="s">
        <v>807</v>
      </c>
      <c r="J117" s="197"/>
      <c r="K117" s="209"/>
    </row>
    <row r="118" spans="2:11" ht="1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ht="18.75" customHeight="1"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2:11" ht="18.7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ht="7.5" customHeight="1"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2:11" ht="45" customHeight="1">
      <c r="B122" s="234"/>
      <c r="C122" s="305" t="s">
        <v>808</v>
      </c>
      <c r="D122" s="305"/>
      <c r="E122" s="305"/>
      <c r="F122" s="305"/>
      <c r="G122" s="305"/>
      <c r="H122" s="305"/>
      <c r="I122" s="305"/>
      <c r="J122" s="305"/>
      <c r="K122" s="235"/>
    </row>
    <row r="123" spans="2:11" ht="17.25" customHeight="1">
      <c r="B123" s="236"/>
      <c r="C123" s="210" t="s">
        <v>754</v>
      </c>
      <c r="D123" s="210"/>
      <c r="E123" s="210"/>
      <c r="F123" s="210" t="s">
        <v>755</v>
      </c>
      <c r="G123" s="211"/>
      <c r="H123" s="210" t="s">
        <v>51</v>
      </c>
      <c r="I123" s="210" t="s">
        <v>54</v>
      </c>
      <c r="J123" s="210" t="s">
        <v>756</v>
      </c>
      <c r="K123" s="237"/>
    </row>
    <row r="124" spans="2:11" ht="17.25" customHeight="1">
      <c r="B124" s="236"/>
      <c r="C124" s="212" t="s">
        <v>757</v>
      </c>
      <c r="D124" s="212"/>
      <c r="E124" s="212"/>
      <c r="F124" s="213" t="s">
        <v>758</v>
      </c>
      <c r="G124" s="214"/>
      <c r="H124" s="212"/>
      <c r="I124" s="212"/>
      <c r="J124" s="212" t="s">
        <v>759</v>
      </c>
      <c r="K124" s="237"/>
    </row>
    <row r="125" spans="2:11" ht="5.25" customHeight="1">
      <c r="B125" s="238"/>
      <c r="C125" s="215"/>
      <c r="D125" s="215"/>
      <c r="E125" s="215"/>
      <c r="F125" s="215"/>
      <c r="G125" s="239"/>
      <c r="H125" s="215"/>
      <c r="I125" s="215"/>
      <c r="J125" s="215"/>
      <c r="K125" s="240"/>
    </row>
    <row r="126" spans="2:11" ht="15" customHeight="1">
      <c r="B126" s="238"/>
      <c r="C126" s="197" t="s">
        <v>763</v>
      </c>
      <c r="D126" s="217"/>
      <c r="E126" s="217"/>
      <c r="F126" s="218" t="s">
        <v>760</v>
      </c>
      <c r="G126" s="197"/>
      <c r="H126" s="197" t="s">
        <v>800</v>
      </c>
      <c r="I126" s="197" t="s">
        <v>762</v>
      </c>
      <c r="J126" s="197">
        <v>120</v>
      </c>
      <c r="K126" s="241"/>
    </row>
    <row r="127" spans="2:11" ht="15" customHeight="1">
      <c r="B127" s="238"/>
      <c r="C127" s="197" t="s">
        <v>809</v>
      </c>
      <c r="D127" s="197"/>
      <c r="E127" s="197"/>
      <c r="F127" s="218" t="s">
        <v>760</v>
      </c>
      <c r="G127" s="197"/>
      <c r="H127" s="197" t="s">
        <v>810</v>
      </c>
      <c r="I127" s="197" t="s">
        <v>762</v>
      </c>
      <c r="J127" s="197" t="s">
        <v>811</v>
      </c>
      <c r="K127" s="241"/>
    </row>
    <row r="128" spans="2:11" ht="15" customHeight="1">
      <c r="B128" s="238"/>
      <c r="C128" s="197" t="s">
        <v>708</v>
      </c>
      <c r="D128" s="197"/>
      <c r="E128" s="197"/>
      <c r="F128" s="218" t="s">
        <v>760</v>
      </c>
      <c r="G128" s="197"/>
      <c r="H128" s="197" t="s">
        <v>812</v>
      </c>
      <c r="I128" s="197" t="s">
        <v>762</v>
      </c>
      <c r="J128" s="197" t="s">
        <v>811</v>
      </c>
      <c r="K128" s="241"/>
    </row>
    <row r="129" spans="2:11" ht="15" customHeight="1">
      <c r="B129" s="238"/>
      <c r="C129" s="197" t="s">
        <v>771</v>
      </c>
      <c r="D129" s="197"/>
      <c r="E129" s="197"/>
      <c r="F129" s="218" t="s">
        <v>766</v>
      </c>
      <c r="G129" s="197"/>
      <c r="H129" s="197" t="s">
        <v>772</v>
      </c>
      <c r="I129" s="197" t="s">
        <v>762</v>
      </c>
      <c r="J129" s="197">
        <v>15</v>
      </c>
      <c r="K129" s="241"/>
    </row>
    <row r="130" spans="2:11" ht="15" customHeight="1">
      <c r="B130" s="238"/>
      <c r="C130" s="197" t="s">
        <v>773</v>
      </c>
      <c r="D130" s="197"/>
      <c r="E130" s="197"/>
      <c r="F130" s="218" t="s">
        <v>766</v>
      </c>
      <c r="G130" s="197"/>
      <c r="H130" s="197" t="s">
        <v>774</v>
      </c>
      <c r="I130" s="197" t="s">
        <v>762</v>
      </c>
      <c r="J130" s="197">
        <v>15</v>
      </c>
      <c r="K130" s="241"/>
    </row>
    <row r="131" spans="2:11" ht="15" customHeight="1">
      <c r="B131" s="238"/>
      <c r="C131" s="197" t="s">
        <v>775</v>
      </c>
      <c r="D131" s="197"/>
      <c r="E131" s="197"/>
      <c r="F131" s="218" t="s">
        <v>766</v>
      </c>
      <c r="G131" s="197"/>
      <c r="H131" s="197" t="s">
        <v>776</v>
      </c>
      <c r="I131" s="197" t="s">
        <v>762</v>
      </c>
      <c r="J131" s="197">
        <v>20</v>
      </c>
      <c r="K131" s="241"/>
    </row>
    <row r="132" spans="2:11" ht="15" customHeight="1">
      <c r="B132" s="238"/>
      <c r="C132" s="197" t="s">
        <v>777</v>
      </c>
      <c r="D132" s="197"/>
      <c r="E132" s="197"/>
      <c r="F132" s="218" t="s">
        <v>766</v>
      </c>
      <c r="G132" s="197"/>
      <c r="H132" s="197" t="s">
        <v>778</v>
      </c>
      <c r="I132" s="197" t="s">
        <v>762</v>
      </c>
      <c r="J132" s="197">
        <v>20</v>
      </c>
      <c r="K132" s="241"/>
    </row>
    <row r="133" spans="2:11" ht="15" customHeight="1">
      <c r="B133" s="238"/>
      <c r="C133" s="197" t="s">
        <v>765</v>
      </c>
      <c r="D133" s="197"/>
      <c r="E133" s="197"/>
      <c r="F133" s="218" t="s">
        <v>766</v>
      </c>
      <c r="G133" s="197"/>
      <c r="H133" s="197" t="s">
        <v>800</v>
      </c>
      <c r="I133" s="197" t="s">
        <v>762</v>
      </c>
      <c r="J133" s="197">
        <v>50</v>
      </c>
      <c r="K133" s="241"/>
    </row>
    <row r="134" spans="2:11" ht="15" customHeight="1">
      <c r="B134" s="238"/>
      <c r="C134" s="197" t="s">
        <v>779</v>
      </c>
      <c r="D134" s="197"/>
      <c r="E134" s="197"/>
      <c r="F134" s="218" t="s">
        <v>766</v>
      </c>
      <c r="G134" s="197"/>
      <c r="H134" s="197" t="s">
        <v>800</v>
      </c>
      <c r="I134" s="197" t="s">
        <v>762</v>
      </c>
      <c r="J134" s="197">
        <v>50</v>
      </c>
      <c r="K134" s="241"/>
    </row>
    <row r="135" spans="2:11" ht="15" customHeight="1">
      <c r="B135" s="238"/>
      <c r="C135" s="197" t="s">
        <v>785</v>
      </c>
      <c r="D135" s="197"/>
      <c r="E135" s="197"/>
      <c r="F135" s="218" t="s">
        <v>766</v>
      </c>
      <c r="G135" s="197"/>
      <c r="H135" s="197" t="s">
        <v>800</v>
      </c>
      <c r="I135" s="197" t="s">
        <v>762</v>
      </c>
      <c r="J135" s="197">
        <v>50</v>
      </c>
      <c r="K135" s="241"/>
    </row>
    <row r="136" spans="2:11" ht="15" customHeight="1">
      <c r="B136" s="238"/>
      <c r="C136" s="197" t="s">
        <v>787</v>
      </c>
      <c r="D136" s="197"/>
      <c r="E136" s="197"/>
      <c r="F136" s="218" t="s">
        <v>766</v>
      </c>
      <c r="G136" s="197"/>
      <c r="H136" s="197" t="s">
        <v>800</v>
      </c>
      <c r="I136" s="197" t="s">
        <v>762</v>
      </c>
      <c r="J136" s="197">
        <v>50</v>
      </c>
      <c r="K136" s="241"/>
    </row>
    <row r="137" spans="2:11" ht="15" customHeight="1">
      <c r="B137" s="238"/>
      <c r="C137" s="197" t="s">
        <v>788</v>
      </c>
      <c r="D137" s="197"/>
      <c r="E137" s="197"/>
      <c r="F137" s="218" t="s">
        <v>766</v>
      </c>
      <c r="G137" s="197"/>
      <c r="H137" s="197" t="s">
        <v>813</v>
      </c>
      <c r="I137" s="197" t="s">
        <v>762</v>
      </c>
      <c r="J137" s="197">
        <v>255</v>
      </c>
      <c r="K137" s="241"/>
    </row>
    <row r="138" spans="2:11" ht="15" customHeight="1">
      <c r="B138" s="238"/>
      <c r="C138" s="197" t="s">
        <v>790</v>
      </c>
      <c r="D138" s="197"/>
      <c r="E138" s="197"/>
      <c r="F138" s="218" t="s">
        <v>760</v>
      </c>
      <c r="G138" s="197"/>
      <c r="H138" s="197" t="s">
        <v>814</v>
      </c>
      <c r="I138" s="197" t="s">
        <v>792</v>
      </c>
      <c r="J138" s="197"/>
      <c r="K138" s="241"/>
    </row>
    <row r="139" spans="2:11" ht="15" customHeight="1">
      <c r="B139" s="238"/>
      <c r="C139" s="197" t="s">
        <v>793</v>
      </c>
      <c r="D139" s="197"/>
      <c r="E139" s="197"/>
      <c r="F139" s="218" t="s">
        <v>760</v>
      </c>
      <c r="G139" s="197"/>
      <c r="H139" s="197" t="s">
        <v>815</v>
      </c>
      <c r="I139" s="197" t="s">
        <v>795</v>
      </c>
      <c r="J139" s="197"/>
      <c r="K139" s="241"/>
    </row>
    <row r="140" spans="2:11" ht="15" customHeight="1">
      <c r="B140" s="238"/>
      <c r="C140" s="197" t="s">
        <v>796</v>
      </c>
      <c r="D140" s="197"/>
      <c r="E140" s="197"/>
      <c r="F140" s="218" t="s">
        <v>760</v>
      </c>
      <c r="G140" s="197"/>
      <c r="H140" s="197" t="s">
        <v>796</v>
      </c>
      <c r="I140" s="197" t="s">
        <v>795</v>
      </c>
      <c r="J140" s="197"/>
      <c r="K140" s="241"/>
    </row>
    <row r="141" spans="2:11" ht="15" customHeight="1">
      <c r="B141" s="238"/>
      <c r="C141" s="197" t="s">
        <v>35</v>
      </c>
      <c r="D141" s="197"/>
      <c r="E141" s="197"/>
      <c r="F141" s="218" t="s">
        <v>760</v>
      </c>
      <c r="G141" s="197"/>
      <c r="H141" s="197" t="s">
        <v>816</v>
      </c>
      <c r="I141" s="197" t="s">
        <v>795</v>
      </c>
      <c r="J141" s="197"/>
      <c r="K141" s="241"/>
    </row>
    <row r="142" spans="2:11" ht="15" customHeight="1">
      <c r="B142" s="238"/>
      <c r="C142" s="197" t="s">
        <v>817</v>
      </c>
      <c r="D142" s="197"/>
      <c r="E142" s="197"/>
      <c r="F142" s="218" t="s">
        <v>760</v>
      </c>
      <c r="G142" s="197"/>
      <c r="H142" s="197" t="s">
        <v>818</v>
      </c>
      <c r="I142" s="197" t="s">
        <v>795</v>
      </c>
      <c r="J142" s="197"/>
      <c r="K142" s="241"/>
    </row>
    <row r="143" spans="2:11" ht="15" customHeight="1"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2:11" ht="18.75" customHeight="1"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2:11" ht="18.7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ht="7.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ht="45" customHeight="1">
      <c r="B147" s="208"/>
      <c r="C147" s="307" t="s">
        <v>819</v>
      </c>
      <c r="D147" s="307"/>
      <c r="E147" s="307"/>
      <c r="F147" s="307"/>
      <c r="G147" s="307"/>
      <c r="H147" s="307"/>
      <c r="I147" s="307"/>
      <c r="J147" s="307"/>
      <c r="K147" s="209"/>
    </row>
    <row r="148" spans="2:11" ht="17.25" customHeight="1">
      <c r="B148" s="208"/>
      <c r="C148" s="210" t="s">
        <v>754</v>
      </c>
      <c r="D148" s="210"/>
      <c r="E148" s="210"/>
      <c r="F148" s="210" t="s">
        <v>755</v>
      </c>
      <c r="G148" s="211"/>
      <c r="H148" s="210" t="s">
        <v>51</v>
      </c>
      <c r="I148" s="210" t="s">
        <v>54</v>
      </c>
      <c r="J148" s="210" t="s">
        <v>756</v>
      </c>
      <c r="K148" s="209"/>
    </row>
    <row r="149" spans="2:11" ht="17.25" customHeight="1">
      <c r="B149" s="208"/>
      <c r="C149" s="212" t="s">
        <v>757</v>
      </c>
      <c r="D149" s="212"/>
      <c r="E149" s="212"/>
      <c r="F149" s="213" t="s">
        <v>758</v>
      </c>
      <c r="G149" s="214"/>
      <c r="H149" s="212"/>
      <c r="I149" s="212"/>
      <c r="J149" s="212" t="s">
        <v>759</v>
      </c>
      <c r="K149" s="209"/>
    </row>
    <row r="150" spans="2:11" ht="5.25" customHeight="1">
      <c r="B150" s="220"/>
      <c r="C150" s="215"/>
      <c r="D150" s="215"/>
      <c r="E150" s="215"/>
      <c r="F150" s="215"/>
      <c r="G150" s="216"/>
      <c r="H150" s="215"/>
      <c r="I150" s="215"/>
      <c r="J150" s="215"/>
      <c r="K150" s="241"/>
    </row>
    <row r="151" spans="2:11" ht="15" customHeight="1">
      <c r="B151" s="220"/>
      <c r="C151" s="245" t="s">
        <v>763</v>
      </c>
      <c r="D151" s="197"/>
      <c r="E151" s="197"/>
      <c r="F151" s="246" t="s">
        <v>760</v>
      </c>
      <c r="G151" s="197"/>
      <c r="H151" s="245" t="s">
        <v>800</v>
      </c>
      <c r="I151" s="245" t="s">
        <v>762</v>
      </c>
      <c r="J151" s="245">
        <v>120</v>
      </c>
      <c r="K151" s="241"/>
    </row>
    <row r="152" spans="2:11" ht="15" customHeight="1">
      <c r="B152" s="220"/>
      <c r="C152" s="245" t="s">
        <v>809</v>
      </c>
      <c r="D152" s="197"/>
      <c r="E152" s="197"/>
      <c r="F152" s="246" t="s">
        <v>760</v>
      </c>
      <c r="G152" s="197"/>
      <c r="H152" s="245" t="s">
        <v>820</v>
      </c>
      <c r="I152" s="245" t="s">
        <v>762</v>
      </c>
      <c r="J152" s="245" t="s">
        <v>811</v>
      </c>
      <c r="K152" s="241"/>
    </row>
    <row r="153" spans="2:11" ht="15" customHeight="1">
      <c r="B153" s="220"/>
      <c r="C153" s="245" t="s">
        <v>708</v>
      </c>
      <c r="D153" s="197"/>
      <c r="E153" s="197"/>
      <c r="F153" s="246" t="s">
        <v>760</v>
      </c>
      <c r="G153" s="197"/>
      <c r="H153" s="245" t="s">
        <v>821</v>
      </c>
      <c r="I153" s="245" t="s">
        <v>762</v>
      </c>
      <c r="J153" s="245" t="s">
        <v>811</v>
      </c>
      <c r="K153" s="241"/>
    </row>
    <row r="154" spans="2:11" ht="15" customHeight="1">
      <c r="B154" s="220"/>
      <c r="C154" s="245" t="s">
        <v>765</v>
      </c>
      <c r="D154" s="197"/>
      <c r="E154" s="197"/>
      <c r="F154" s="246" t="s">
        <v>766</v>
      </c>
      <c r="G154" s="197"/>
      <c r="H154" s="245" t="s">
        <v>800</v>
      </c>
      <c r="I154" s="245" t="s">
        <v>762</v>
      </c>
      <c r="J154" s="245">
        <v>50</v>
      </c>
      <c r="K154" s="241"/>
    </row>
    <row r="155" spans="2:11" ht="15" customHeight="1">
      <c r="B155" s="220"/>
      <c r="C155" s="245" t="s">
        <v>768</v>
      </c>
      <c r="D155" s="197"/>
      <c r="E155" s="197"/>
      <c r="F155" s="246" t="s">
        <v>760</v>
      </c>
      <c r="G155" s="197"/>
      <c r="H155" s="245" t="s">
        <v>800</v>
      </c>
      <c r="I155" s="245" t="s">
        <v>770</v>
      </c>
      <c r="J155" s="245"/>
      <c r="K155" s="241"/>
    </row>
    <row r="156" spans="2:11" ht="15" customHeight="1">
      <c r="B156" s="220"/>
      <c r="C156" s="245" t="s">
        <v>779</v>
      </c>
      <c r="D156" s="197"/>
      <c r="E156" s="197"/>
      <c r="F156" s="246" t="s">
        <v>766</v>
      </c>
      <c r="G156" s="197"/>
      <c r="H156" s="245" t="s">
        <v>800</v>
      </c>
      <c r="I156" s="245" t="s">
        <v>762</v>
      </c>
      <c r="J156" s="245">
        <v>50</v>
      </c>
      <c r="K156" s="241"/>
    </row>
    <row r="157" spans="2:11" ht="15" customHeight="1">
      <c r="B157" s="220"/>
      <c r="C157" s="245" t="s">
        <v>787</v>
      </c>
      <c r="D157" s="197"/>
      <c r="E157" s="197"/>
      <c r="F157" s="246" t="s">
        <v>766</v>
      </c>
      <c r="G157" s="197"/>
      <c r="H157" s="245" t="s">
        <v>800</v>
      </c>
      <c r="I157" s="245" t="s">
        <v>762</v>
      </c>
      <c r="J157" s="245">
        <v>50</v>
      </c>
      <c r="K157" s="241"/>
    </row>
    <row r="158" spans="2:11" ht="15" customHeight="1">
      <c r="B158" s="220"/>
      <c r="C158" s="245" t="s">
        <v>785</v>
      </c>
      <c r="D158" s="197"/>
      <c r="E158" s="197"/>
      <c r="F158" s="246" t="s">
        <v>766</v>
      </c>
      <c r="G158" s="197"/>
      <c r="H158" s="245" t="s">
        <v>800</v>
      </c>
      <c r="I158" s="245" t="s">
        <v>762</v>
      </c>
      <c r="J158" s="245">
        <v>50</v>
      </c>
      <c r="K158" s="241"/>
    </row>
    <row r="159" spans="2:11" ht="15" customHeight="1">
      <c r="B159" s="220"/>
      <c r="C159" s="245" t="s">
        <v>93</v>
      </c>
      <c r="D159" s="197"/>
      <c r="E159" s="197"/>
      <c r="F159" s="246" t="s">
        <v>760</v>
      </c>
      <c r="G159" s="197"/>
      <c r="H159" s="245" t="s">
        <v>822</v>
      </c>
      <c r="I159" s="245" t="s">
        <v>762</v>
      </c>
      <c r="J159" s="245" t="s">
        <v>823</v>
      </c>
      <c r="K159" s="241"/>
    </row>
    <row r="160" spans="2:11" ht="15" customHeight="1">
      <c r="B160" s="220"/>
      <c r="C160" s="245" t="s">
        <v>824</v>
      </c>
      <c r="D160" s="197"/>
      <c r="E160" s="197"/>
      <c r="F160" s="246" t="s">
        <v>760</v>
      </c>
      <c r="G160" s="197"/>
      <c r="H160" s="245" t="s">
        <v>825</v>
      </c>
      <c r="I160" s="245" t="s">
        <v>795</v>
      </c>
      <c r="J160" s="245"/>
      <c r="K160" s="241"/>
    </row>
    <row r="161" spans="2:11" ht="15" customHeight="1"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2:11" ht="18.75" customHeight="1"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2:11" ht="18.7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ht="7.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ht="45" customHeight="1">
      <c r="B165" s="189"/>
      <c r="C165" s="305" t="s">
        <v>826</v>
      </c>
      <c r="D165" s="305"/>
      <c r="E165" s="305"/>
      <c r="F165" s="305"/>
      <c r="G165" s="305"/>
      <c r="H165" s="305"/>
      <c r="I165" s="305"/>
      <c r="J165" s="305"/>
      <c r="K165" s="190"/>
    </row>
    <row r="166" spans="2:11" ht="17.25" customHeight="1">
      <c r="B166" s="189"/>
      <c r="C166" s="210" t="s">
        <v>754</v>
      </c>
      <c r="D166" s="210"/>
      <c r="E166" s="210"/>
      <c r="F166" s="210" t="s">
        <v>755</v>
      </c>
      <c r="G166" s="250"/>
      <c r="H166" s="251" t="s">
        <v>51</v>
      </c>
      <c r="I166" s="251" t="s">
        <v>54</v>
      </c>
      <c r="J166" s="210" t="s">
        <v>756</v>
      </c>
      <c r="K166" s="190"/>
    </row>
    <row r="167" spans="2:11" ht="17.25" customHeight="1">
      <c r="B167" s="191"/>
      <c r="C167" s="212" t="s">
        <v>757</v>
      </c>
      <c r="D167" s="212"/>
      <c r="E167" s="212"/>
      <c r="F167" s="213" t="s">
        <v>758</v>
      </c>
      <c r="G167" s="252"/>
      <c r="H167" s="253"/>
      <c r="I167" s="253"/>
      <c r="J167" s="212" t="s">
        <v>759</v>
      </c>
      <c r="K167" s="192"/>
    </row>
    <row r="168" spans="2:11" ht="5.25" customHeight="1">
      <c r="B168" s="220"/>
      <c r="C168" s="215"/>
      <c r="D168" s="215"/>
      <c r="E168" s="215"/>
      <c r="F168" s="215"/>
      <c r="G168" s="216"/>
      <c r="H168" s="215"/>
      <c r="I168" s="215"/>
      <c r="J168" s="215"/>
      <c r="K168" s="241"/>
    </row>
    <row r="169" spans="2:11" ht="15" customHeight="1">
      <c r="B169" s="220"/>
      <c r="C169" s="197" t="s">
        <v>763</v>
      </c>
      <c r="D169" s="197"/>
      <c r="E169" s="197"/>
      <c r="F169" s="218" t="s">
        <v>760</v>
      </c>
      <c r="G169" s="197"/>
      <c r="H169" s="197" t="s">
        <v>800</v>
      </c>
      <c r="I169" s="197" t="s">
        <v>762</v>
      </c>
      <c r="J169" s="197">
        <v>120</v>
      </c>
      <c r="K169" s="241"/>
    </row>
    <row r="170" spans="2:11" ht="15" customHeight="1">
      <c r="B170" s="220"/>
      <c r="C170" s="197" t="s">
        <v>809</v>
      </c>
      <c r="D170" s="197"/>
      <c r="E170" s="197"/>
      <c r="F170" s="218" t="s">
        <v>760</v>
      </c>
      <c r="G170" s="197"/>
      <c r="H170" s="197" t="s">
        <v>810</v>
      </c>
      <c r="I170" s="197" t="s">
        <v>762</v>
      </c>
      <c r="J170" s="197" t="s">
        <v>811</v>
      </c>
      <c r="K170" s="241"/>
    </row>
    <row r="171" spans="2:11" ht="15" customHeight="1">
      <c r="B171" s="220"/>
      <c r="C171" s="197" t="s">
        <v>708</v>
      </c>
      <c r="D171" s="197"/>
      <c r="E171" s="197"/>
      <c r="F171" s="218" t="s">
        <v>760</v>
      </c>
      <c r="G171" s="197"/>
      <c r="H171" s="197" t="s">
        <v>827</v>
      </c>
      <c r="I171" s="197" t="s">
        <v>762</v>
      </c>
      <c r="J171" s="197" t="s">
        <v>811</v>
      </c>
      <c r="K171" s="241"/>
    </row>
    <row r="172" spans="2:11" ht="15" customHeight="1">
      <c r="B172" s="220"/>
      <c r="C172" s="197" t="s">
        <v>765</v>
      </c>
      <c r="D172" s="197"/>
      <c r="E172" s="197"/>
      <c r="F172" s="218" t="s">
        <v>766</v>
      </c>
      <c r="G172" s="197"/>
      <c r="H172" s="197" t="s">
        <v>827</v>
      </c>
      <c r="I172" s="197" t="s">
        <v>762</v>
      </c>
      <c r="J172" s="197">
        <v>50</v>
      </c>
      <c r="K172" s="241"/>
    </row>
    <row r="173" spans="2:11" ht="15" customHeight="1">
      <c r="B173" s="220"/>
      <c r="C173" s="197" t="s">
        <v>768</v>
      </c>
      <c r="D173" s="197"/>
      <c r="E173" s="197"/>
      <c r="F173" s="218" t="s">
        <v>760</v>
      </c>
      <c r="G173" s="197"/>
      <c r="H173" s="197" t="s">
        <v>827</v>
      </c>
      <c r="I173" s="197" t="s">
        <v>770</v>
      </c>
      <c r="J173" s="197"/>
      <c r="K173" s="241"/>
    </row>
    <row r="174" spans="2:11" ht="15" customHeight="1">
      <c r="B174" s="220"/>
      <c r="C174" s="197" t="s">
        <v>779</v>
      </c>
      <c r="D174" s="197"/>
      <c r="E174" s="197"/>
      <c r="F174" s="218" t="s">
        <v>766</v>
      </c>
      <c r="G174" s="197"/>
      <c r="H174" s="197" t="s">
        <v>827</v>
      </c>
      <c r="I174" s="197" t="s">
        <v>762</v>
      </c>
      <c r="J174" s="197">
        <v>50</v>
      </c>
      <c r="K174" s="241"/>
    </row>
    <row r="175" spans="2:11" ht="15" customHeight="1">
      <c r="B175" s="220"/>
      <c r="C175" s="197" t="s">
        <v>787</v>
      </c>
      <c r="D175" s="197"/>
      <c r="E175" s="197"/>
      <c r="F175" s="218" t="s">
        <v>766</v>
      </c>
      <c r="G175" s="197"/>
      <c r="H175" s="197" t="s">
        <v>827</v>
      </c>
      <c r="I175" s="197" t="s">
        <v>762</v>
      </c>
      <c r="J175" s="197">
        <v>50</v>
      </c>
      <c r="K175" s="241"/>
    </row>
    <row r="176" spans="2:11" ht="15" customHeight="1">
      <c r="B176" s="220"/>
      <c r="C176" s="197" t="s">
        <v>785</v>
      </c>
      <c r="D176" s="197"/>
      <c r="E176" s="197"/>
      <c r="F176" s="218" t="s">
        <v>766</v>
      </c>
      <c r="G176" s="197"/>
      <c r="H176" s="197" t="s">
        <v>827</v>
      </c>
      <c r="I176" s="197" t="s">
        <v>762</v>
      </c>
      <c r="J176" s="197">
        <v>50</v>
      </c>
      <c r="K176" s="241"/>
    </row>
    <row r="177" spans="2:11" ht="15" customHeight="1">
      <c r="B177" s="220"/>
      <c r="C177" s="197" t="s">
        <v>114</v>
      </c>
      <c r="D177" s="197"/>
      <c r="E177" s="197"/>
      <c r="F177" s="218" t="s">
        <v>760</v>
      </c>
      <c r="G177" s="197"/>
      <c r="H177" s="197" t="s">
        <v>828</v>
      </c>
      <c r="I177" s="197" t="s">
        <v>829</v>
      </c>
      <c r="J177" s="197"/>
      <c r="K177" s="241"/>
    </row>
    <row r="178" spans="2:11" ht="15" customHeight="1">
      <c r="B178" s="220"/>
      <c r="C178" s="197" t="s">
        <v>54</v>
      </c>
      <c r="D178" s="197"/>
      <c r="E178" s="197"/>
      <c r="F178" s="218" t="s">
        <v>760</v>
      </c>
      <c r="G178" s="197"/>
      <c r="H178" s="197" t="s">
        <v>830</v>
      </c>
      <c r="I178" s="197" t="s">
        <v>831</v>
      </c>
      <c r="J178" s="197">
        <v>1</v>
      </c>
      <c r="K178" s="241"/>
    </row>
    <row r="179" spans="2:11" ht="15" customHeight="1">
      <c r="B179" s="220"/>
      <c r="C179" s="197" t="s">
        <v>50</v>
      </c>
      <c r="D179" s="197"/>
      <c r="E179" s="197"/>
      <c r="F179" s="218" t="s">
        <v>760</v>
      </c>
      <c r="G179" s="197"/>
      <c r="H179" s="197" t="s">
        <v>832</v>
      </c>
      <c r="I179" s="197" t="s">
        <v>762</v>
      </c>
      <c r="J179" s="197">
        <v>20</v>
      </c>
      <c r="K179" s="241"/>
    </row>
    <row r="180" spans="2:11" ht="15" customHeight="1">
      <c r="B180" s="220"/>
      <c r="C180" s="197" t="s">
        <v>51</v>
      </c>
      <c r="D180" s="197"/>
      <c r="E180" s="197"/>
      <c r="F180" s="218" t="s">
        <v>760</v>
      </c>
      <c r="G180" s="197"/>
      <c r="H180" s="197" t="s">
        <v>833</v>
      </c>
      <c r="I180" s="197" t="s">
        <v>762</v>
      </c>
      <c r="J180" s="197">
        <v>255</v>
      </c>
      <c r="K180" s="241"/>
    </row>
    <row r="181" spans="2:11" ht="15" customHeight="1">
      <c r="B181" s="220"/>
      <c r="C181" s="197" t="s">
        <v>115</v>
      </c>
      <c r="D181" s="197"/>
      <c r="E181" s="197"/>
      <c r="F181" s="218" t="s">
        <v>760</v>
      </c>
      <c r="G181" s="197"/>
      <c r="H181" s="197" t="s">
        <v>724</v>
      </c>
      <c r="I181" s="197" t="s">
        <v>762</v>
      </c>
      <c r="J181" s="197">
        <v>10</v>
      </c>
      <c r="K181" s="241"/>
    </row>
    <row r="182" spans="2:11" ht="15" customHeight="1">
      <c r="B182" s="220"/>
      <c r="C182" s="197" t="s">
        <v>116</v>
      </c>
      <c r="D182" s="197"/>
      <c r="E182" s="197"/>
      <c r="F182" s="218" t="s">
        <v>760</v>
      </c>
      <c r="G182" s="197"/>
      <c r="H182" s="197" t="s">
        <v>834</v>
      </c>
      <c r="I182" s="197" t="s">
        <v>795</v>
      </c>
      <c r="J182" s="197"/>
      <c r="K182" s="241"/>
    </row>
    <row r="183" spans="2:11" ht="15" customHeight="1">
      <c r="B183" s="220"/>
      <c r="C183" s="197" t="s">
        <v>835</v>
      </c>
      <c r="D183" s="197"/>
      <c r="E183" s="197"/>
      <c r="F183" s="218" t="s">
        <v>760</v>
      </c>
      <c r="G183" s="197"/>
      <c r="H183" s="197" t="s">
        <v>836</v>
      </c>
      <c r="I183" s="197" t="s">
        <v>795</v>
      </c>
      <c r="J183" s="197"/>
      <c r="K183" s="241"/>
    </row>
    <row r="184" spans="2:11" ht="15" customHeight="1">
      <c r="B184" s="220"/>
      <c r="C184" s="197" t="s">
        <v>824</v>
      </c>
      <c r="D184" s="197"/>
      <c r="E184" s="197"/>
      <c r="F184" s="218" t="s">
        <v>760</v>
      </c>
      <c r="G184" s="197"/>
      <c r="H184" s="197" t="s">
        <v>837</v>
      </c>
      <c r="I184" s="197" t="s">
        <v>795</v>
      </c>
      <c r="J184" s="197"/>
      <c r="K184" s="241"/>
    </row>
    <row r="185" spans="2:11" ht="15" customHeight="1">
      <c r="B185" s="220"/>
      <c r="C185" s="197" t="s">
        <v>118</v>
      </c>
      <c r="D185" s="197"/>
      <c r="E185" s="197"/>
      <c r="F185" s="218" t="s">
        <v>766</v>
      </c>
      <c r="G185" s="197"/>
      <c r="H185" s="197" t="s">
        <v>838</v>
      </c>
      <c r="I185" s="197" t="s">
        <v>762</v>
      </c>
      <c r="J185" s="197">
        <v>50</v>
      </c>
      <c r="K185" s="241"/>
    </row>
    <row r="186" spans="2:11" ht="15" customHeight="1">
      <c r="B186" s="220"/>
      <c r="C186" s="197" t="s">
        <v>839</v>
      </c>
      <c r="D186" s="197"/>
      <c r="E186" s="197"/>
      <c r="F186" s="218" t="s">
        <v>766</v>
      </c>
      <c r="G186" s="197"/>
      <c r="H186" s="197" t="s">
        <v>840</v>
      </c>
      <c r="I186" s="197" t="s">
        <v>841</v>
      </c>
      <c r="J186" s="197"/>
      <c r="K186" s="241"/>
    </row>
    <row r="187" spans="2:11" ht="15" customHeight="1">
      <c r="B187" s="220"/>
      <c r="C187" s="197" t="s">
        <v>842</v>
      </c>
      <c r="D187" s="197"/>
      <c r="E187" s="197"/>
      <c r="F187" s="218" t="s">
        <v>766</v>
      </c>
      <c r="G187" s="197"/>
      <c r="H187" s="197" t="s">
        <v>843</v>
      </c>
      <c r="I187" s="197" t="s">
        <v>841</v>
      </c>
      <c r="J187" s="197"/>
      <c r="K187" s="241"/>
    </row>
    <row r="188" spans="2:11" ht="15" customHeight="1">
      <c r="B188" s="220"/>
      <c r="C188" s="197" t="s">
        <v>844</v>
      </c>
      <c r="D188" s="197"/>
      <c r="E188" s="197"/>
      <c r="F188" s="218" t="s">
        <v>766</v>
      </c>
      <c r="G188" s="197"/>
      <c r="H188" s="197" t="s">
        <v>845</v>
      </c>
      <c r="I188" s="197" t="s">
        <v>841</v>
      </c>
      <c r="J188" s="197"/>
      <c r="K188" s="241"/>
    </row>
    <row r="189" spans="2:11" ht="15" customHeight="1">
      <c r="B189" s="220"/>
      <c r="C189" s="254" t="s">
        <v>846</v>
      </c>
      <c r="D189" s="197"/>
      <c r="E189" s="197"/>
      <c r="F189" s="218" t="s">
        <v>766</v>
      </c>
      <c r="G189" s="197"/>
      <c r="H189" s="197" t="s">
        <v>847</v>
      </c>
      <c r="I189" s="197" t="s">
        <v>848</v>
      </c>
      <c r="J189" s="255" t="s">
        <v>849</v>
      </c>
      <c r="K189" s="241"/>
    </row>
    <row r="190" spans="2:11" ht="15" customHeight="1">
      <c r="B190" s="220"/>
      <c r="C190" s="254" t="s">
        <v>39</v>
      </c>
      <c r="D190" s="197"/>
      <c r="E190" s="197"/>
      <c r="F190" s="218" t="s">
        <v>760</v>
      </c>
      <c r="G190" s="197"/>
      <c r="H190" s="194" t="s">
        <v>850</v>
      </c>
      <c r="I190" s="197" t="s">
        <v>851</v>
      </c>
      <c r="J190" s="197"/>
      <c r="K190" s="241"/>
    </row>
    <row r="191" spans="2:11" ht="15" customHeight="1">
      <c r="B191" s="220"/>
      <c r="C191" s="254" t="s">
        <v>852</v>
      </c>
      <c r="D191" s="197"/>
      <c r="E191" s="197"/>
      <c r="F191" s="218" t="s">
        <v>760</v>
      </c>
      <c r="G191" s="197"/>
      <c r="H191" s="197" t="s">
        <v>853</v>
      </c>
      <c r="I191" s="197" t="s">
        <v>795</v>
      </c>
      <c r="J191" s="197"/>
      <c r="K191" s="241"/>
    </row>
    <row r="192" spans="2:11" ht="15" customHeight="1">
      <c r="B192" s="220"/>
      <c r="C192" s="254" t="s">
        <v>854</v>
      </c>
      <c r="D192" s="197"/>
      <c r="E192" s="197"/>
      <c r="F192" s="218" t="s">
        <v>760</v>
      </c>
      <c r="G192" s="197"/>
      <c r="H192" s="197" t="s">
        <v>855</v>
      </c>
      <c r="I192" s="197" t="s">
        <v>795</v>
      </c>
      <c r="J192" s="197"/>
      <c r="K192" s="241"/>
    </row>
    <row r="193" spans="2:11" ht="15" customHeight="1">
      <c r="B193" s="220"/>
      <c r="C193" s="254" t="s">
        <v>856</v>
      </c>
      <c r="D193" s="197"/>
      <c r="E193" s="197"/>
      <c r="F193" s="218" t="s">
        <v>766</v>
      </c>
      <c r="G193" s="197"/>
      <c r="H193" s="197" t="s">
        <v>857</v>
      </c>
      <c r="I193" s="197" t="s">
        <v>795</v>
      </c>
      <c r="J193" s="197"/>
      <c r="K193" s="241"/>
    </row>
    <row r="194" spans="2:11" ht="15" customHeight="1">
      <c r="B194" s="247"/>
      <c r="C194" s="256"/>
      <c r="D194" s="227"/>
      <c r="E194" s="227"/>
      <c r="F194" s="227"/>
      <c r="G194" s="227"/>
      <c r="H194" s="227"/>
      <c r="I194" s="227"/>
      <c r="J194" s="227"/>
      <c r="K194" s="248"/>
    </row>
    <row r="195" spans="2:11" ht="18.75" customHeight="1">
      <c r="B195" s="229"/>
      <c r="C195" s="239"/>
      <c r="D195" s="239"/>
      <c r="E195" s="239"/>
      <c r="F195" s="249"/>
      <c r="G195" s="239"/>
      <c r="H195" s="239"/>
      <c r="I195" s="239"/>
      <c r="J195" s="239"/>
      <c r="K195" s="229"/>
    </row>
    <row r="196" spans="2:11" ht="18.75" customHeight="1"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2:11" ht="18.75" customHeight="1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</row>
    <row r="198" spans="2:11" ht="13.5">
      <c r="B198" s="186"/>
      <c r="C198" s="187"/>
      <c r="D198" s="187"/>
      <c r="E198" s="187"/>
      <c r="F198" s="187"/>
      <c r="G198" s="187"/>
      <c r="H198" s="187"/>
      <c r="I198" s="187"/>
      <c r="J198" s="187"/>
      <c r="K198" s="188"/>
    </row>
    <row r="199" spans="2:11" ht="21">
      <c r="B199" s="189"/>
      <c r="C199" s="305" t="s">
        <v>858</v>
      </c>
      <c r="D199" s="305"/>
      <c r="E199" s="305"/>
      <c r="F199" s="305"/>
      <c r="G199" s="305"/>
      <c r="H199" s="305"/>
      <c r="I199" s="305"/>
      <c r="J199" s="305"/>
      <c r="K199" s="190"/>
    </row>
    <row r="200" spans="2:11" ht="25.5" customHeight="1">
      <c r="B200" s="189"/>
      <c r="C200" s="257" t="s">
        <v>859</v>
      </c>
      <c r="D200" s="257"/>
      <c r="E200" s="257"/>
      <c r="F200" s="257" t="s">
        <v>860</v>
      </c>
      <c r="G200" s="258"/>
      <c r="H200" s="311" t="s">
        <v>861</v>
      </c>
      <c r="I200" s="311"/>
      <c r="J200" s="311"/>
      <c r="K200" s="190"/>
    </row>
    <row r="201" spans="2:11" ht="5.25" customHeight="1">
      <c r="B201" s="220"/>
      <c r="C201" s="215"/>
      <c r="D201" s="215"/>
      <c r="E201" s="215"/>
      <c r="F201" s="215"/>
      <c r="G201" s="239"/>
      <c r="H201" s="215"/>
      <c r="I201" s="215"/>
      <c r="J201" s="215"/>
      <c r="K201" s="241"/>
    </row>
    <row r="202" spans="2:11" ht="15" customHeight="1">
      <c r="B202" s="220"/>
      <c r="C202" s="197" t="s">
        <v>851</v>
      </c>
      <c r="D202" s="197"/>
      <c r="E202" s="197"/>
      <c r="F202" s="218" t="s">
        <v>40</v>
      </c>
      <c r="G202" s="197"/>
      <c r="H202" s="310" t="s">
        <v>862</v>
      </c>
      <c r="I202" s="310"/>
      <c r="J202" s="310"/>
      <c r="K202" s="241"/>
    </row>
    <row r="203" spans="2:11" ht="15" customHeight="1">
      <c r="B203" s="220"/>
      <c r="C203" s="197"/>
      <c r="D203" s="197"/>
      <c r="E203" s="197"/>
      <c r="F203" s="218" t="s">
        <v>41</v>
      </c>
      <c r="G203" s="197"/>
      <c r="H203" s="310" t="s">
        <v>863</v>
      </c>
      <c r="I203" s="310"/>
      <c r="J203" s="310"/>
      <c r="K203" s="241"/>
    </row>
    <row r="204" spans="2:11" ht="15" customHeight="1">
      <c r="B204" s="220"/>
      <c r="C204" s="197"/>
      <c r="D204" s="197"/>
      <c r="E204" s="197"/>
      <c r="F204" s="218" t="s">
        <v>44</v>
      </c>
      <c r="G204" s="197"/>
      <c r="H204" s="310" t="s">
        <v>864</v>
      </c>
      <c r="I204" s="310"/>
      <c r="J204" s="310"/>
      <c r="K204" s="241"/>
    </row>
    <row r="205" spans="2:11" ht="15" customHeight="1">
      <c r="B205" s="220"/>
      <c r="C205" s="197"/>
      <c r="D205" s="197"/>
      <c r="E205" s="197"/>
      <c r="F205" s="218" t="s">
        <v>42</v>
      </c>
      <c r="G205" s="197"/>
      <c r="H205" s="310" t="s">
        <v>865</v>
      </c>
      <c r="I205" s="310"/>
      <c r="J205" s="310"/>
      <c r="K205" s="241"/>
    </row>
    <row r="206" spans="2:11" ht="15" customHeight="1">
      <c r="B206" s="220"/>
      <c r="C206" s="197"/>
      <c r="D206" s="197"/>
      <c r="E206" s="197"/>
      <c r="F206" s="218" t="s">
        <v>43</v>
      </c>
      <c r="G206" s="197"/>
      <c r="H206" s="310" t="s">
        <v>866</v>
      </c>
      <c r="I206" s="310"/>
      <c r="J206" s="310"/>
      <c r="K206" s="241"/>
    </row>
    <row r="207" spans="2:11" ht="15" customHeight="1">
      <c r="B207" s="220"/>
      <c r="C207" s="197"/>
      <c r="D207" s="197"/>
      <c r="E207" s="197"/>
      <c r="F207" s="218"/>
      <c r="G207" s="197"/>
      <c r="H207" s="197"/>
      <c r="I207" s="197"/>
      <c r="J207" s="197"/>
      <c r="K207" s="241"/>
    </row>
    <row r="208" spans="2:11" ht="15" customHeight="1">
      <c r="B208" s="220"/>
      <c r="C208" s="197" t="s">
        <v>807</v>
      </c>
      <c r="D208" s="197"/>
      <c r="E208" s="197"/>
      <c r="F208" s="218" t="s">
        <v>73</v>
      </c>
      <c r="G208" s="197"/>
      <c r="H208" s="310" t="s">
        <v>867</v>
      </c>
      <c r="I208" s="310"/>
      <c r="J208" s="310"/>
      <c r="K208" s="241"/>
    </row>
    <row r="209" spans="2:11" ht="15" customHeight="1">
      <c r="B209" s="220"/>
      <c r="C209" s="197"/>
      <c r="D209" s="197"/>
      <c r="E209" s="197"/>
      <c r="F209" s="218" t="s">
        <v>702</v>
      </c>
      <c r="G209" s="197"/>
      <c r="H209" s="310" t="s">
        <v>703</v>
      </c>
      <c r="I209" s="310"/>
      <c r="J209" s="310"/>
      <c r="K209" s="241"/>
    </row>
    <row r="210" spans="2:11" ht="15" customHeight="1">
      <c r="B210" s="220"/>
      <c r="C210" s="197"/>
      <c r="D210" s="197"/>
      <c r="E210" s="197"/>
      <c r="F210" s="218" t="s">
        <v>700</v>
      </c>
      <c r="G210" s="197"/>
      <c r="H210" s="310" t="s">
        <v>868</v>
      </c>
      <c r="I210" s="310"/>
      <c r="J210" s="310"/>
      <c r="K210" s="241"/>
    </row>
    <row r="211" spans="2:11" ht="15" customHeight="1">
      <c r="B211" s="259"/>
      <c r="C211" s="197"/>
      <c r="D211" s="197"/>
      <c r="E211" s="197"/>
      <c r="F211" s="218" t="s">
        <v>704</v>
      </c>
      <c r="G211" s="254"/>
      <c r="H211" s="309" t="s">
        <v>705</v>
      </c>
      <c r="I211" s="309"/>
      <c r="J211" s="309"/>
      <c r="K211" s="260"/>
    </row>
    <row r="212" spans="2:11" ht="15" customHeight="1">
      <c r="B212" s="259"/>
      <c r="C212" s="197"/>
      <c r="D212" s="197"/>
      <c r="E212" s="197"/>
      <c r="F212" s="218" t="s">
        <v>706</v>
      </c>
      <c r="G212" s="254"/>
      <c r="H212" s="309" t="s">
        <v>869</v>
      </c>
      <c r="I212" s="309"/>
      <c r="J212" s="309"/>
      <c r="K212" s="260"/>
    </row>
    <row r="213" spans="2:11" ht="15" customHeight="1">
      <c r="B213" s="259"/>
      <c r="C213" s="197"/>
      <c r="D213" s="197"/>
      <c r="E213" s="197"/>
      <c r="F213" s="218"/>
      <c r="G213" s="254"/>
      <c r="H213" s="245"/>
      <c r="I213" s="245"/>
      <c r="J213" s="245"/>
      <c r="K213" s="260"/>
    </row>
    <row r="214" spans="2:11" ht="15" customHeight="1">
      <c r="B214" s="259"/>
      <c r="C214" s="197" t="s">
        <v>831</v>
      </c>
      <c r="D214" s="197"/>
      <c r="E214" s="197"/>
      <c r="F214" s="218">
        <v>1</v>
      </c>
      <c r="G214" s="254"/>
      <c r="H214" s="309" t="s">
        <v>870</v>
      </c>
      <c r="I214" s="309"/>
      <c r="J214" s="309"/>
      <c r="K214" s="260"/>
    </row>
    <row r="215" spans="2:11" ht="15" customHeight="1">
      <c r="B215" s="259"/>
      <c r="C215" s="197"/>
      <c r="D215" s="197"/>
      <c r="E215" s="197"/>
      <c r="F215" s="218">
        <v>2</v>
      </c>
      <c r="G215" s="254"/>
      <c r="H215" s="309" t="s">
        <v>871</v>
      </c>
      <c r="I215" s="309"/>
      <c r="J215" s="309"/>
      <c r="K215" s="260"/>
    </row>
    <row r="216" spans="2:11" ht="15" customHeight="1">
      <c r="B216" s="259"/>
      <c r="C216" s="197"/>
      <c r="D216" s="197"/>
      <c r="E216" s="197"/>
      <c r="F216" s="218">
        <v>3</v>
      </c>
      <c r="G216" s="254"/>
      <c r="H216" s="309" t="s">
        <v>872</v>
      </c>
      <c r="I216" s="309"/>
      <c r="J216" s="309"/>
      <c r="K216" s="260"/>
    </row>
    <row r="217" spans="2:11" ht="15" customHeight="1">
      <c r="B217" s="259"/>
      <c r="C217" s="197"/>
      <c r="D217" s="197"/>
      <c r="E217" s="197"/>
      <c r="F217" s="218">
        <v>4</v>
      </c>
      <c r="G217" s="254"/>
      <c r="H217" s="309" t="s">
        <v>873</v>
      </c>
      <c r="I217" s="309"/>
      <c r="J217" s="309"/>
      <c r="K217" s="260"/>
    </row>
    <row r="218" spans="2:11" ht="12.75" customHeight="1">
      <c r="B218" s="261"/>
      <c r="C218" s="262"/>
      <c r="D218" s="262"/>
      <c r="E218" s="262"/>
      <c r="F218" s="262"/>
      <c r="G218" s="262"/>
      <c r="H218" s="262"/>
      <c r="I218" s="262"/>
      <c r="J218" s="262"/>
      <c r="K218" s="26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DESKTOP-0AD2TN2\Marv</dc:creator>
  <cp:keywords/>
  <dc:description/>
  <cp:lastModifiedBy>Administrativa</cp:lastModifiedBy>
  <dcterms:created xsi:type="dcterms:W3CDTF">2022-10-25T18:26:07Z</dcterms:created>
  <dcterms:modified xsi:type="dcterms:W3CDTF">2023-10-24T05:35:49Z</dcterms:modified>
  <cp:category/>
  <cp:version/>
  <cp:contentType/>
  <cp:contentStatus/>
</cp:coreProperties>
</file>