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E16ECF2B-126B-42A9-802C-D6F8A8245F3F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-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01 - 2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01 - 2 Pol'!$A$1:$X$316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06" i="12"/>
  <c r="BA304" i="12"/>
  <c r="BA302" i="12"/>
  <c r="BA295" i="12"/>
  <c r="BA250" i="12"/>
  <c r="BA64" i="12"/>
  <c r="G9" i="12"/>
  <c r="I9" i="12"/>
  <c r="I8" i="12" s="1"/>
  <c r="K9" i="12"/>
  <c r="K8" i="12" s="1"/>
  <c r="M9" i="12"/>
  <c r="O9" i="12"/>
  <c r="Q9" i="12"/>
  <c r="Q8" i="12" s="1"/>
  <c r="V9" i="12"/>
  <c r="V8" i="12" s="1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O8" i="12" s="1"/>
  <c r="Q53" i="12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76" i="12"/>
  <c r="I76" i="12"/>
  <c r="K76" i="12"/>
  <c r="M76" i="12"/>
  <c r="O76" i="12"/>
  <c r="Q76" i="12"/>
  <c r="V76" i="12"/>
  <c r="K128" i="12"/>
  <c r="V128" i="12"/>
  <c r="G129" i="12"/>
  <c r="I129" i="12"/>
  <c r="I128" i="12" s="1"/>
  <c r="K129" i="12"/>
  <c r="M129" i="12"/>
  <c r="O129" i="12"/>
  <c r="Q129" i="12"/>
  <c r="Q128" i="12" s="1"/>
  <c r="V129" i="12"/>
  <c r="G130" i="12"/>
  <c r="M130" i="12" s="1"/>
  <c r="I130" i="12"/>
  <c r="K130" i="12"/>
  <c r="O130" i="12"/>
  <c r="O128" i="12" s="1"/>
  <c r="Q130" i="12"/>
  <c r="V130" i="12"/>
  <c r="G132" i="12"/>
  <c r="G131" i="12" s="1"/>
  <c r="I132" i="12"/>
  <c r="K132" i="12"/>
  <c r="K131" i="12" s="1"/>
  <c r="O132" i="12"/>
  <c r="O131" i="12" s="1"/>
  <c r="Q132" i="12"/>
  <c r="V132" i="12"/>
  <c r="V131" i="12" s="1"/>
  <c r="G134" i="12"/>
  <c r="I134" i="12"/>
  <c r="K134" i="12"/>
  <c r="M134" i="12"/>
  <c r="O134" i="12"/>
  <c r="Q134" i="12"/>
  <c r="V134" i="12"/>
  <c r="G191" i="12"/>
  <c r="M191" i="12" s="1"/>
  <c r="I191" i="12"/>
  <c r="K191" i="12"/>
  <c r="O191" i="12"/>
  <c r="Q191" i="12"/>
  <c r="V191" i="12"/>
  <c r="G203" i="12"/>
  <c r="I203" i="12"/>
  <c r="I131" i="12" s="1"/>
  <c r="K203" i="12"/>
  <c r="M203" i="12"/>
  <c r="O203" i="12"/>
  <c r="Q203" i="12"/>
  <c r="Q131" i="12" s="1"/>
  <c r="V203" i="12"/>
  <c r="G205" i="12"/>
  <c r="K205" i="12"/>
  <c r="O205" i="12"/>
  <c r="V205" i="12"/>
  <c r="G206" i="12"/>
  <c r="I206" i="12"/>
  <c r="I205" i="12" s="1"/>
  <c r="K206" i="12"/>
  <c r="M206" i="12"/>
  <c r="M205" i="12" s="1"/>
  <c r="O206" i="12"/>
  <c r="Q206" i="12"/>
  <c r="Q205" i="12" s="1"/>
  <c r="V206" i="12"/>
  <c r="G248" i="12"/>
  <c r="K248" i="12"/>
  <c r="O248" i="12"/>
  <c r="V248" i="12"/>
  <c r="G249" i="12"/>
  <c r="I249" i="12"/>
  <c r="I248" i="12" s="1"/>
  <c r="K249" i="12"/>
  <c r="M249" i="12"/>
  <c r="M248" i="12" s="1"/>
  <c r="O249" i="12"/>
  <c r="Q249" i="12"/>
  <c r="Q248" i="12" s="1"/>
  <c r="V249" i="12"/>
  <c r="G262" i="12"/>
  <c r="I262" i="12"/>
  <c r="I261" i="12" s="1"/>
  <c r="K262" i="12"/>
  <c r="M262" i="12"/>
  <c r="O262" i="12"/>
  <c r="Q262" i="12"/>
  <c r="Q261" i="12" s="1"/>
  <c r="V262" i="12"/>
  <c r="G264" i="12"/>
  <c r="M264" i="12" s="1"/>
  <c r="I264" i="12"/>
  <c r="K264" i="12"/>
  <c r="O264" i="12"/>
  <c r="O261" i="12" s="1"/>
  <c r="Q264" i="12"/>
  <c r="V264" i="12"/>
  <c r="G268" i="12"/>
  <c r="I268" i="12"/>
  <c r="K268" i="12"/>
  <c r="M268" i="12"/>
  <c r="O268" i="12"/>
  <c r="Q268" i="12"/>
  <c r="V268" i="12"/>
  <c r="G273" i="12"/>
  <c r="M273" i="12" s="1"/>
  <c r="I273" i="12"/>
  <c r="K273" i="12"/>
  <c r="K261" i="12" s="1"/>
  <c r="O273" i="12"/>
  <c r="Q273" i="12"/>
  <c r="V273" i="12"/>
  <c r="V261" i="12" s="1"/>
  <c r="G277" i="12"/>
  <c r="I277" i="12"/>
  <c r="K277" i="12"/>
  <c r="M277" i="12"/>
  <c r="O277" i="12"/>
  <c r="Q277" i="12"/>
  <c r="V277" i="12"/>
  <c r="G281" i="12"/>
  <c r="M281" i="12" s="1"/>
  <c r="I281" i="12"/>
  <c r="K281" i="12"/>
  <c r="O281" i="12"/>
  <c r="Q281" i="12"/>
  <c r="V281" i="12"/>
  <c r="G285" i="12"/>
  <c r="I285" i="12"/>
  <c r="K285" i="12"/>
  <c r="M285" i="12"/>
  <c r="O285" i="12"/>
  <c r="Q285" i="12"/>
  <c r="V285" i="12"/>
  <c r="G290" i="12"/>
  <c r="I290" i="12"/>
  <c r="I289" i="12" s="1"/>
  <c r="K290" i="12"/>
  <c r="M290" i="12"/>
  <c r="O290" i="12"/>
  <c r="Q290" i="12"/>
  <c r="Q289" i="12" s="1"/>
  <c r="V290" i="12"/>
  <c r="G291" i="12"/>
  <c r="M291" i="12" s="1"/>
  <c r="I291" i="12"/>
  <c r="K291" i="12"/>
  <c r="O291" i="12"/>
  <c r="O289" i="12" s="1"/>
  <c r="Q291" i="12"/>
  <c r="V291" i="12"/>
  <c r="G292" i="12"/>
  <c r="I292" i="12"/>
  <c r="K292" i="12"/>
  <c r="M292" i="12"/>
  <c r="O292" i="12"/>
  <c r="Q292" i="12"/>
  <c r="V292" i="12"/>
  <c r="G293" i="12"/>
  <c r="M293" i="12" s="1"/>
  <c r="I293" i="12"/>
  <c r="K293" i="12"/>
  <c r="K289" i="12" s="1"/>
  <c r="O293" i="12"/>
  <c r="Q293" i="12"/>
  <c r="V293" i="12"/>
  <c r="V289" i="12" s="1"/>
  <c r="G294" i="12"/>
  <c r="I294" i="12"/>
  <c r="K294" i="12"/>
  <c r="M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G297" i="12" s="1"/>
  <c r="I298" i="12"/>
  <c r="K298" i="12"/>
  <c r="K297" i="12" s="1"/>
  <c r="O298" i="12"/>
  <c r="O297" i="12" s="1"/>
  <c r="Q298" i="12"/>
  <c r="V298" i="12"/>
  <c r="V297" i="12" s="1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3" i="12"/>
  <c r="I303" i="12"/>
  <c r="I297" i="12" s="1"/>
  <c r="K303" i="12"/>
  <c r="M303" i="12"/>
  <c r="O303" i="12"/>
  <c r="Q303" i="12"/>
  <c r="Q297" i="12" s="1"/>
  <c r="V303" i="12"/>
  <c r="AE306" i="12"/>
  <c r="I20" i="1"/>
  <c r="I19" i="1"/>
  <c r="I18" i="1"/>
  <c r="I17" i="1"/>
  <c r="I16" i="1"/>
  <c r="I57" i="1"/>
  <c r="J55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41" i="1" s="1"/>
  <c r="J28" i="1"/>
  <c r="J26" i="1"/>
  <c r="G38" i="1"/>
  <c r="F38" i="1"/>
  <c r="J23" i="1"/>
  <c r="J24" i="1"/>
  <c r="J25" i="1"/>
  <c r="J27" i="1"/>
  <c r="E24" i="1"/>
  <c r="E26" i="1"/>
  <c r="J54" i="1" l="1"/>
  <c r="I21" i="1"/>
  <c r="J50" i="1"/>
  <c r="J52" i="1"/>
  <c r="J56" i="1"/>
  <c r="J49" i="1"/>
  <c r="J51" i="1"/>
  <c r="J53" i="1"/>
  <c r="G26" i="1"/>
  <c r="A26" i="1"/>
  <c r="A23" i="1"/>
  <c r="G28" i="1"/>
  <c r="H42" i="1"/>
  <c r="M128" i="12"/>
  <c r="M289" i="12"/>
  <c r="M261" i="12"/>
  <c r="M8" i="12"/>
  <c r="G261" i="12"/>
  <c r="G128" i="12"/>
  <c r="G289" i="12"/>
  <c r="M298" i="12"/>
  <c r="M297" i="12" s="1"/>
  <c r="M132" i="12"/>
  <c r="M131" i="12" s="1"/>
  <c r="G8" i="12"/>
  <c r="AF306" i="12"/>
  <c r="J40" i="1"/>
  <c r="J39" i="1"/>
  <c r="J42" i="1" s="1"/>
  <c r="J5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5BDCBB3E-1991-4C0D-8CFB-282907A98D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B98BD1-B833-4BD7-90FC-A4520324ABC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<sst xmlns="http://schemas.openxmlformats.org/spreadsheetml/2006/main" count="931" uniqueCount="279">
  <si>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</si>
  <si>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</si>
  <si>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</si>
  <si>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</si>
  <si>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</si>
  <si>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</si>
  <si>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</si>
  <si>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</si>
  <si>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</si>
  <si>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</si>
  <si>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</si>
  <si>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</si>
  <si>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</si>
  <si>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</si>
  <si>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</si>
  <si>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</si>
  <si>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</si>
  <si>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</si>
  <si>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</si>
  <si>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</si>
  <si>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</si>
  <si>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</si>
  <si>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</si>
  <si>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</si>
  <si>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</si>
  <si>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</si>
  <si>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</si>
  <si>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</si>
  <si>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</si>
  <si>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</si>
  <si>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</si>
  <si>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</si>
  <si>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</si>
  <si>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</si>
  <si>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</si>
  <si>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</si>
  <si>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</si>
  <si>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</si>
  <si>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</si>
  <si>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</si>
  <si>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</si>
  <si>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</si>
  <si>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</si>
  <si>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01 - 2</t>
  </si>
  <si>
    <t>Dominikánský klášter - sanace - část II.</t>
  </si>
  <si>
    <t>SO 01</t>
  </si>
  <si>
    <t>Dominikánský klášter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</si>
  <si>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</si>
  <si>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</si>
  <si>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</si>
  <si>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</si>
  <si>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</si>
  <si>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</si>
  <si>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</si>
  <si>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</si>
  <si>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</si>
  <si>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</si>
  <si>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</si>
  <si>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91</t>
  </si>
  <si>
    <t>Doplňující práce na komunikaci</t>
  </si>
  <si>
    <t>96</t>
  </si>
  <si>
    <t>Bourání konstrukcí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</si>
  <si>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</si>
  <si>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</si>
  <si>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</si>
  <si>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</si>
  <si>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</si>
  <si>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</si>
  <si>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</si>
  <si>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</si>
  <si>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</si>
  <si>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</si>
  <si>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</si>
  <si>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</si>
  <si>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</si>
  <si>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</si>
  <si>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</si>
  <si>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</si>
  <si>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</si>
  <si>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</si>
  <si>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</si>
  <si>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</si>
  <si>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</si>
  <si>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</si>
  <si>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</si>
  <si>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</si>
  <si>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</si>
  <si>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</si>
  <si>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</si>
  <si>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</si>
  <si>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</si>
  <si>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</si>
  <si>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</si>
  <si>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</si>
  <si>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</si>
  <si>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</si>
  <si>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</si>
  <si>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</si>
  <si>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601015103R00</t>
  </si>
  <si>
    <t>Postřik stěn vápenný trass ručně</t>
  </si>
  <si>
    <t>m2</t>
  </si>
  <si>
    <t>RTS 22/ II</t>
  </si>
  <si>
    <t>Práce</t>
  </si>
  <si>
    <t>POL1_</t>
  </si>
  <si>
    <t>m.č. 101 : 18,2*1,50</t>
  </si>
  <si>
    <t>VV</t>
  </si>
  <si>
    <t>m.č. 102 : 5,4*0,50</t>
  </si>
  <si>
    <t>m.č. 103 : 9,0*0,50</t>
  </si>
  <si>
    <t>m.č. 104 : 8,2*0,50</t>
  </si>
  <si>
    <t>m.č. 105 : 8,7*0,50</t>
  </si>
  <si>
    <t>m.č. 106 : 4,2*1,00</t>
  </si>
  <si>
    <t>m.č. 107 : 7,4*0,50</t>
  </si>
  <si>
    <t>m.č. 108 : 5,6*0,50</t>
  </si>
  <si>
    <t>m.č. 109 : 3,6*0,50</t>
  </si>
  <si>
    <t>m.č. 110 : 17,7*0,50</t>
  </si>
  <si>
    <t>m.č. 113 : 23,8*0,50</t>
  </si>
  <si>
    <t>m.č. 114 : 46,1*0,50</t>
  </si>
  <si>
    <t>m.č. 115 : 10,9*0,5</t>
  </si>
  <si>
    <t>m.č. 116 : 11,4*1,50</t>
  </si>
  <si>
    <t>10,8*0,50</t>
  </si>
  <si>
    <t>m.č. 117 : 4,7*0,50</t>
  </si>
  <si>
    <t>m.č. 118 : 4,9*0,50</t>
  </si>
  <si>
    <t>m.č. 119 : 12,7*0,50</t>
  </si>
  <si>
    <t>m.č. 120 : 17,4*2,00</t>
  </si>
  <si>
    <t>m.č. 121 : 12,4*2,00</t>
  </si>
  <si>
    <t>m.č. 122 : 10,1*0,50</t>
  </si>
  <si>
    <t>m.č. 123 : 9,4*1,50</t>
  </si>
  <si>
    <t>m.č. 124 : 6,8*1,50</t>
  </si>
  <si>
    <t>m.č. 125 : 8,4*1,50</t>
  </si>
  <si>
    <t>m.č. 126 : 3,9*1,50</t>
  </si>
  <si>
    <t>m.č. 127 : 11,7*1,50</t>
  </si>
  <si>
    <t>m.č. 128 : 14,4*1,50</t>
  </si>
  <si>
    <t>3,1*3,50</t>
  </si>
  <si>
    <t>m.č. 129 : 3,1*1,50</t>
  </si>
  <si>
    <t>m.č. 130 : 2,0*0,50</t>
  </si>
  <si>
    <t>m.č. 131 : 0,9*0,50</t>
  </si>
  <si>
    <t>m.č. 132 : 6,0*1,00</t>
  </si>
  <si>
    <t>m.č. 133 : 41,8*0,50</t>
  </si>
  <si>
    <t>m.č. 134 : 16,0*0,50</t>
  </si>
  <si>
    <t>m.č. 135 : 14,1*0,50</t>
  </si>
  <si>
    <t>m.č. 136 : 18,1*0,50</t>
  </si>
  <si>
    <t>8,3*1,50</t>
  </si>
  <si>
    <t>m.č. 137 : 63,8*0,50</t>
  </si>
  <si>
    <t>Mezisoučet</t>
  </si>
  <si>
    <t>602015103R00</t>
  </si>
  <si>
    <t>Podhoz stěn vápenný trass ručně</t>
  </si>
  <si>
    <t>Odkaz na mn. položky pořadí 1 : 397,20000</t>
  </si>
  <si>
    <t>602015122R00</t>
  </si>
  <si>
    <t>Přílpatek k omítce trass ručně, tl. 1,0 cm</t>
  </si>
  <si>
    <t>602015122RT7</t>
  </si>
  <si>
    <t>Omítka stěn jádrová trass ručně tloušťka vrstvy 30 mm</t>
  </si>
  <si>
    <t>602015173R00</t>
  </si>
  <si>
    <t>Štuk vnější i vnitřní štuk trass, ručně, tl.3 mm</t>
  </si>
  <si>
    <t>610411129R00</t>
  </si>
  <si>
    <t>Nástřik protisolným roztokem</t>
  </si>
  <si>
    <t>první vrstva</t>
  </si>
  <si>
    <t>POP</t>
  </si>
  <si>
    <t>druhá vrstva</t>
  </si>
  <si>
    <t>Odkaz na mn. položky pořadí 6 : 397,20000</t>
  </si>
  <si>
    <t>R - 61243</t>
  </si>
  <si>
    <t>Odsolení zdiva vápennou omítkovou úpravou</t>
  </si>
  <si>
    <t>Vlastní</t>
  </si>
  <si>
    <t>Indiv</t>
  </si>
  <si>
    <t>Omítka odsolovací nanášená ručně, jednovrstvá tl. 20-30mm, zatřená, hubená vápenná omítka v poměru 1:3:8 (vápno: nastavený přírod. Materiál:písek), zpětné očištění zdiva</t>
  </si>
  <si>
    <t>m.č. S05 : 15,4*3,80</t>
  </si>
  <si>
    <t>m.č. S06 : 24,9*3,80</t>
  </si>
  <si>
    <t>m.č. 121 : 5,6*2,00</t>
  </si>
  <si>
    <t>m.č. 123 : 5,9*1,50</t>
  </si>
  <si>
    <t>m.č. 124 : 3,4*1,50</t>
  </si>
  <si>
    <t>m.č. 127 : 3,4*1,50</t>
  </si>
  <si>
    <t>m.č. 129 : 2,9*1,50</t>
  </si>
  <si>
    <t>San. odsol.2</t>
  </si>
  <si>
    <t>Snížení salinity zdiva propařováním</t>
  </si>
  <si>
    <t>m.č. S01 : 18,9*3,80</t>
  </si>
  <si>
    <t>m.č. S02 : 8,1*3,80</t>
  </si>
  <si>
    <t>m.č. S03 : 14,3*3,80</t>
  </si>
  <si>
    <t>m.č. S05 : 18,1*3,80</t>
  </si>
  <si>
    <t>m.č. S06 : 29,0*3,80</t>
  </si>
  <si>
    <t>6,4*3,50</t>
  </si>
  <si>
    <t>4,7*0,70</t>
  </si>
  <si>
    <t>5,85*2,10</t>
  </si>
  <si>
    <t>m.č. S08 : 21,8*3,80</t>
  </si>
  <si>
    <t>m.č. S09 : 31,8*3,80</t>
  </si>
  <si>
    <t>m.č. S10 : 22,9*3,80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</si>
  <si>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</si>
  <si>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</si>
  <si>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</si>
  <si>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RT1</t>
  </si>
  <si>
    <t>HZS - překotvení instalací v zóně sanace bude útováno dle skutečností</t>
  </si>
  <si>
    <t>216904391R00</t>
  </si>
  <si>
    <t>Příplatek za ruční dočištění ocelovými kartáči</t>
  </si>
  <si>
    <t>Odkaz na mn. položky pořadí 13 : 950,99500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</si>
  <si>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</si>
  <si>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</si>
  <si>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</si>
  <si>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</si>
  <si>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</si>
  <si>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</si>
  <si>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osekání v místě kladné pásové elektrody : -277,0*0,4</t>
  </si>
  <si>
    <t>978011191R00</t>
  </si>
  <si>
    <t>Otlučení omítek vnitřních vápenných - odsolovacích</t>
  </si>
  <si>
    <t>978023411R00</t>
  </si>
  <si>
    <t>Vysekání a úprava spár zdiva cihelného mimo komín.</t>
  </si>
  <si>
    <t>622412312RT1</t>
  </si>
  <si>
    <t>Nátěr stěn vnitřní, slož.1-2 , minerální silikát na hladký povrch</t>
  </si>
  <si>
    <t>včetně penetrace podkladu</t>
  </si>
  <si>
    <t>+ 10% rozsahu vnitřních omítek : 397,2*1,1</t>
  </si>
  <si>
    <t>R - 2101</t>
  </si>
  <si>
    <t>Vysoušení extrémně zavlhlého zdiva nad 10% hm.vl. topnými sál.panely se snížením na hodnitu cca 7,5% hm. vlhkosti</t>
  </si>
  <si>
    <t xml:space="preserve">m2  </t>
  </si>
  <si>
    <t>mikrovln.technol. v kombinaci s topnými sál.panely - vysoušení zdiva na cca 7% hm. vlhkosti, měření vlhkosti gravimetrickou metodou popř. mikrovlnnou technologií</t>
  </si>
  <si>
    <t>m.č. S05 : 15,4*3,8</t>
  </si>
  <si>
    <t>m.č. S06 : 24,9*3,8</t>
  </si>
  <si>
    <t>m.č. 121 : 5,6*2,0</t>
  </si>
  <si>
    <t>m.č. 123 : 5,9*1,5</t>
  </si>
  <si>
    <t>m.č. 124 : 3,4*1,5</t>
  </si>
  <si>
    <t>m.č. 125 : 8,4*1,5</t>
  </si>
  <si>
    <t>m.č. 126 : 3,9*1,5</t>
  </si>
  <si>
    <t>m.č. 127 : 3,4*1,5</t>
  </si>
  <si>
    <t>m.č. 129 : 2,9*1,5</t>
  </si>
  <si>
    <t>jižní fasáda : 14,0*1,0*1,5</t>
  </si>
  <si>
    <t>979011221R00</t>
  </si>
  <si>
    <t>Svislá doprava suti a vybour. hmot za 1.PP nošením</t>
  </si>
  <si>
    <t>t</t>
  </si>
  <si>
    <t>216,955*0,045*1,8</t>
  </si>
  <si>
    <t>979081111R00</t>
  </si>
  <si>
    <t>Odvoz suti a vybour. hmot na skládku do 1 km</t>
  </si>
  <si>
    <t>vnitřní omítky : 1061,795*0,045*1,8</t>
  </si>
  <si>
    <t>odsolovací omítky : 206,19*0,02*1,8</t>
  </si>
  <si>
    <t>osekání v místě kladné pásové elektrody : -277,0*0,4*0,045*1,8</t>
  </si>
  <si>
    <t>979081121R00</t>
  </si>
  <si>
    <t>Příplatek k odvozu za každý další 1 km</t>
  </si>
  <si>
    <t>skladka do 15 km</t>
  </si>
  <si>
    <t>vnitřní omítky : 1061,795*0,045*1,8*15,0</t>
  </si>
  <si>
    <t>odsolovací omítky : 206,19*0,02*1,8*15,0</t>
  </si>
  <si>
    <t>osekání v místě kladné pásové elektrody : -277,0*0,4*0,045*1,8*15,0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</si>
  <si>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</si>
  <si>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</si>
  <si>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</si>
  <si>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</si>
  <si>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</si>
  <si>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</si>
  <si>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</si>
  <si>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</si>
  <si>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</si>
  <si>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</si>
  <si>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</si>
  <si>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</si>
  <si>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</si>
  <si>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</si>
  <si>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</si>
  <si>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</si>
  <si>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</si>
  <si>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</si>
  <si>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00524 R</t>
  </si>
  <si>
    <t>Předání a převzetí díla</t>
  </si>
  <si>
    <t>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</si>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</sst>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2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1767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274</v>
      </c>
      <c r="E5" s="94"/>
      <c r="F5" s="94"/>
      <c r="G5" s="94"/>
      <c r="H5" s="275" t="s">
        <v>42</v>
      </c>
      <c r="I5" s="279" t="s">
        <v>275</v>
      </c>
      <c r="J5" s="8"/>
    </row>
    <row r="6" spans="1:15" ht="15.75" customHeight="1" x14ac:dyDescent="0.2">
      <c r="A6" s="2"/>
      <c r="B6" s="28"/>
      <c r="C6" s="55"/>
      <c r="D6" s="86" t="s">
        <v>276</v>
      </c>
      <c r="E6" s="95"/>
      <c r="F6" s="95"/>
      <c r="G6" s="95"/>
      <c r="H6" s="275" t="s">
        <v>36</v>
      </c>
      <c r="I6" s="276" t="s">
        <v>277</v>
      </c>
      <c r="J6" s="8"/>
    </row>
    <row r="7" spans="1:15" ht="15.75" customHeight="1" x14ac:dyDescent="0.2">
      <c r="A7" s="2"/>
      <c r="B7" s="29"/>
      <c r="C7" s="56"/>
      <c r="D7" s="92" t="s">
        <v>278</v>
      </c>
      <c r="E7" s="92"/>
      <c r="F7" s="92"/>
      <c r="G7" s="92"/>
      <c r="H7" s="277"/>
      <c r="I7" s="278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5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5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SO 01 - 2 Pol'!AE306</f>
        <v>0</v>
      </c>
      <c r="G39" s="149">
        <f>'SO 01 SO 01 - 2 Pol'!AF306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01 SO 01 - 2 Pol'!AE306</f>
        <v>0</v>
      </c>
      <c r="G40" s="155">
        <f>'SO 01 SO 01 - 2 Pol'!AF306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01 - 2 Pol'!AE306</f>
        <v>0</v>
      </c>
      <c r="G41" s="150">
        <f>'SO 01 SO 01 - 2 Pol'!AF306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01 SO 01 - 2 Pol'!G8</f>
        <v>0</v>
      </c>
      <c r="J49" s="189" t="str">
        <f>IF(I57=0,"",I49/I57*100)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01 SO 01 - 2 Pol'!G128</f>
        <v>0</v>
      </c>
      <c r="J50" s="189" t="str">
        <f>IF(I57=0,"",I50/I57*100)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01 SO 01 - 2 Pol'!G131</f>
        <v>0</v>
      </c>
      <c r="J51" s="189" t="str">
        <f>IF(I57=0,"",I51/I57*100)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27</v>
      </c>
      <c r="G52" s="192"/>
      <c r="H52" s="192"/>
      <c r="I52" s="192">
        <f>'SO 01 SO 01 - 2 Pol'!G205</f>
        <v>0</v>
      </c>
      <c r="J52" s="189" t="str">
        <f>IF(I57=0,"",I52/I57*100)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28</v>
      </c>
      <c r="G53" s="192"/>
      <c r="H53" s="192"/>
      <c r="I53" s="192">
        <f>'SO 01 SO 01 - 2 Pol'!G248</f>
        <v>0</v>
      </c>
      <c r="J53" s="189" t="str">
        <f>IF(I57=0,"",I53/I57*100)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68</v>
      </c>
      <c r="G54" s="192"/>
      <c r="H54" s="192"/>
      <c r="I54" s="192">
        <f>'SO 01 SO 01 - 2 Pol'!G261</f>
        <v>0</v>
      </c>
      <c r="J54" s="189" t="str">
        <f>IF(I57=0,"",I54/I57*100)</f>
        <v/>
      </c>
    </row>
    <row r="55" spans="1:10" ht="36.75" customHeight="1" x14ac:dyDescent="0.2">
      <c r="A55" s="178"/>
      <c r="B55" s="183" t="s">
        <v>69</v>
      </c>
      <c r="C55" s="184" t="s">
        <v>29</v>
      </c>
      <c r="D55" s="185"/>
      <c r="E55" s="185"/>
      <c r="F55" s="191" t="s">
        <v>69</v>
      </c>
      <c r="G55" s="192"/>
      <c r="H55" s="192"/>
      <c r="I55" s="192">
        <f>'SO 01 SO 01 - 2 Pol'!G289</f>
        <v>0</v>
      </c>
      <c r="J55" s="189" t="str">
        <f>IF(I57=0,"",I55/I57*100)</f>
        <v/>
      </c>
    </row>
    <row r="56" spans="1:10" ht="36.75" customHeight="1" x14ac:dyDescent="0.2">
      <c r="A56" s="178"/>
      <c r="B56" s="183" t="s">
        <v>70</v>
      </c>
      <c r="C56" s="184" t="s">
        <v>30</v>
      </c>
      <c r="D56" s="185"/>
      <c r="E56" s="185"/>
      <c r="F56" s="191" t="s">
        <v>70</v>
      </c>
      <c r="G56" s="192"/>
      <c r="H56" s="192"/>
      <c r="I56" s="192">
        <f>'SO 01 SO 01 - 2 Pol'!G297</f>
        <v>0</v>
      </c>
      <c r="J56" s="189" t="str">
        <f>IF(I57=0,"",I56/I57*100)</f>
        <v/>
      </c>
    </row>
    <row r="57" spans="1:10" ht="25.5" customHeight="1" x14ac:dyDescent="0.2">
      <c r="A57" s="179"/>
      <c r="B57" s="186" t="s">
        <v>1</v>
      </c>
      <c r="C57" s="187"/>
      <c r="D57" s="188"/>
      <c r="E57" s="188"/>
      <c r="F57" s="193"/>
      <c r="G57" s="194"/>
      <c r="H57" s="194"/>
      <c r="I57" s="194">
        <f>SUM(I49:I56)</f>
        <v>0</v>
      </c>
      <c r="J57" s="190">
        <f>SUM(J49:J56)</f>
        <v>0</v>
      </c>
    </row>
    <row r="58" spans="1:10" x14ac:dyDescent="0.2">
      <c r="F58" s="134"/>
      <c r="G58" s="134"/>
      <c r="H58" s="134"/>
      <c r="I58" s="134"/>
      <c r="J58" s="135"/>
    </row>
    <row r="59" spans="1:10" x14ac:dyDescent="0.2">
      <c r="F59" s="134"/>
      <c r="G59" s="134"/>
      <c r="H59" s="134"/>
      <c r="I59" s="134"/>
      <c r="J59" s="135"/>
    </row>
    <row r="60" spans="1:10" x14ac:dyDescent="0.2">
      <c r="F60" s="134"/>
      <c r="G60" s="134"/>
      <c r="H60" s="134"/>
      <c r="I60" s="134"/>
      <c r="J60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D5:G5"/>
    <mergeCell ref="D6:G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323D-0EE3-48F3-B829-8D32E8801A6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71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72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72</v>
      </c>
      <c r="AG3" t="s">
        <v>73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74</v>
      </c>
    </row>
    <row r="5" spans="1:60" x14ac:dyDescent="0.2">
      <c r="D5" s="10"/>
    </row>
    <row r="6" spans="1:60" ht="38.25" x14ac:dyDescent="0.2">
      <c r="A6" s="207" t="s">
        <v>75</v>
      </c>
      <c r="B6" s="209" t="s">
        <v>76</v>
      </c>
      <c r="C6" s="209" t="s">
        <v>77</v>
      </c>
      <c r="D6" s="208" t="s">
        <v>78</v>
      </c>
      <c r="E6" s="207" t="s">
        <v>79</v>
      </c>
      <c r="F6" s="206" t="s">
        <v>80</v>
      </c>
      <c r="G6" s="207" t="s">
        <v>31</v>
      </c>
      <c r="H6" s="210" t="s">
        <v>32</v>
      </c>
      <c r="I6" s="210" t="s">
        <v>81</v>
      </c>
      <c r="J6" s="210" t="s">
        <v>33</v>
      </c>
      <c r="K6" s="210" t="s">
        <v>82</v>
      </c>
      <c r="L6" s="210" t="s">
        <v>83</v>
      </c>
      <c r="M6" s="210" t="s">
        <v>84</v>
      </c>
      <c r="N6" s="210" t="s">
        <v>85</v>
      </c>
      <c r="O6" s="210" t="s">
        <v>86</v>
      </c>
      <c r="P6" s="210" t="s">
        <v>87</v>
      </c>
      <c r="Q6" s="210" t="s">
        <v>88</v>
      </c>
      <c r="R6" s="210" t="s">
        <v>89</v>
      </c>
      <c r="S6" s="210" t="s">
        <v>90</v>
      </c>
      <c r="T6" s="210" t="s">
        <v>91</v>
      </c>
      <c r="U6" s="210" t="s">
        <v>92</v>
      </c>
      <c r="V6" s="210" t="s">
        <v>93</v>
      </c>
      <c r="W6" s="210" t="s">
        <v>94</v>
      </c>
      <c r="X6" s="210" t="s">
        <v>95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96</v>
      </c>
      <c r="B8" s="240" t="s">
        <v>56</v>
      </c>
      <c r="C8" s="261" t="s">
        <v>57</v>
      </c>
      <c r="D8" s="241"/>
      <c r="E8" s="242"/>
      <c r="F8" s="243"/>
      <c r="G8" s="244">
        <f>SUMIF(AG9:AG127,"&lt;&gt;NOR",G9:G127)</f>
        <v>0</v>
      </c>
      <c r="H8" s="238"/>
      <c r="I8" s="238">
        <f>SUM(I9:I127)</f>
        <v>0</v>
      </c>
      <c r="J8" s="238"/>
      <c r="K8" s="238">
        <f>SUM(K9:K127)</f>
        <v>0</v>
      </c>
      <c r="L8" s="238"/>
      <c r="M8" s="238">
        <f>SUM(M9:M127)</f>
        <v>0</v>
      </c>
      <c r="N8" s="237"/>
      <c r="O8" s="237">
        <f>SUM(O9:O127)</f>
        <v>71.080000000000013</v>
      </c>
      <c r="P8" s="237"/>
      <c r="Q8" s="237">
        <f>SUM(Q9:Q127)</f>
        <v>0</v>
      </c>
      <c r="R8" s="238"/>
      <c r="S8" s="238"/>
      <c r="T8" s="238"/>
      <c r="U8" s="238"/>
      <c r="V8" s="238">
        <f>SUM(V9:V127)</f>
        <v>1126.1000000000001</v>
      </c>
      <c r="W8" s="238"/>
      <c r="X8" s="238"/>
      <c r="AG8" t="s">
        <v>97</v>
      </c>
    </row>
    <row r="9" spans="1:60" outlineLevel="1" x14ac:dyDescent="0.2">
      <c r="A9" s="245">
        <v>1</v>
      </c>
      <c r="B9" s="246" t="s">
        <v>98</v>
      </c>
      <c r="C9" s="262" t="s">
        <v>99</v>
      </c>
      <c r="D9" s="247" t="s">
        <v>100</v>
      </c>
      <c r="E9" s="248">
        <v>397.2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9.9000000000000008E-3</v>
      </c>
      <c r="O9" s="230">
        <f>ROUND(E9*N9,2)</f>
        <v>3.93</v>
      </c>
      <c r="P9" s="230">
        <v>0</v>
      </c>
      <c r="Q9" s="230">
        <f>ROUND(E9*P9,2)</f>
        <v>0</v>
      </c>
      <c r="R9" s="231"/>
      <c r="S9" s="231" t="s">
        <v>101</v>
      </c>
      <c r="T9" s="231" t="s">
        <v>101</v>
      </c>
      <c r="U9" s="231">
        <v>0.13600000000000001</v>
      </c>
      <c r="V9" s="231">
        <f>ROUND(E9*U9,2)</f>
        <v>54.02</v>
      </c>
      <c r="W9" s="231"/>
      <c r="X9" s="231" t="s">
        <v>102</v>
      </c>
      <c r="Y9" s="211"/>
      <c r="Z9" s="211"/>
      <c r="AA9" s="211"/>
      <c r="AB9" s="211"/>
      <c r="AC9" s="211"/>
      <c r="AD9" s="211"/>
      <c r="AE9" s="211"/>
      <c r="AF9" s="211"/>
      <c r="AG9" s="211" t="s">
        <v>103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3" t="s">
        <v>104</v>
      </c>
      <c r="D10" s="233"/>
      <c r="E10" s="234">
        <v>27.3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105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63" t="s">
        <v>106</v>
      </c>
      <c r="D11" s="233"/>
      <c r="E11" s="234">
        <v>2.7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105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3" t="s">
        <v>107</v>
      </c>
      <c r="D12" s="233"/>
      <c r="E12" s="234">
        <v>4.5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3" t="s">
        <v>108</v>
      </c>
      <c r="D13" s="233"/>
      <c r="E13" s="234">
        <v>4.0999999999999996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105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3" t="s">
        <v>109</v>
      </c>
      <c r="D14" s="233"/>
      <c r="E14" s="234">
        <v>4.3499999999999996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3" t="s">
        <v>110</v>
      </c>
      <c r="D15" s="233"/>
      <c r="E15" s="234">
        <v>4.2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105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3" t="s">
        <v>111</v>
      </c>
      <c r="D16" s="233"/>
      <c r="E16" s="234">
        <v>3.7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105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3" t="s">
        <v>112</v>
      </c>
      <c r="D17" s="233"/>
      <c r="E17" s="234">
        <v>2.8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3" t="s">
        <v>113</v>
      </c>
      <c r="D18" s="233"/>
      <c r="E18" s="234">
        <v>1.8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3" t="s">
        <v>114</v>
      </c>
      <c r="D19" s="233"/>
      <c r="E19" s="234">
        <v>8.85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3" t="s">
        <v>115</v>
      </c>
      <c r="D20" s="233"/>
      <c r="E20" s="234">
        <v>11.9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105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3" t="s">
        <v>116</v>
      </c>
      <c r="D21" s="233"/>
      <c r="E21" s="234">
        <v>23.05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105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3" t="s">
        <v>117</v>
      </c>
      <c r="D22" s="233"/>
      <c r="E22" s="234">
        <v>5.45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105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3" t="s">
        <v>118</v>
      </c>
      <c r="D23" s="233"/>
      <c r="E23" s="234">
        <v>17.100000000000001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105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3" t="s">
        <v>119</v>
      </c>
      <c r="D24" s="233"/>
      <c r="E24" s="234">
        <v>5.4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105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63" t="s">
        <v>120</v>
      </c>
      <c r="D25" s="233"/>
      <c r="E25" s="234">
        <v>2.35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105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121</v>
      </c>
      <c r="D26" s="233"/>
      <c r="E26" s="234">
        <v>2.4500000000000002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105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3" t="s">
        <v>122</v>
      </c>
      <c r="D27" s="233"/>
      <c r="E27" s="234">
        <v>6.35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105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3" t="s">
        <v>123</v>
      </c>
      <c r="D28" s="233"/>
      <c r="E28" s="234">
        <v>34.799999999999997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105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63" t="s">
        <v>124</v>
      </c>
      <c r="D29" s="233"/>
      <c r="E29" s="234">
        <v>24.8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105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3" t="s">
        <v>125</v>
      </c>
      <c r="D30" s="233"/>
      <c r="E30" s="234">
        <v>5.05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105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3" t="s">
        <v>126</v>
      </c>
      <c r="D31" s="233"/>
      <c r="E31" s="234">
        <v>14.1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105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3" t="s">
        <v>127</v>
      </c>
      <c r="D32" s="233"/>
      <c r="E32" s="234">
        <v>10.199999999999999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105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3" t="s">
        <v>128</v>
      </c>
      <c r="D33" s="233"/>
      <c r="E33" s="234">
        <v>12.6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105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3" t="s">
        <v>129</v>
      </c>
      <c r="D34" s="233"/>
      <c r="E34" s="234">
        <v>5.85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105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3" t="s">
        <v>130</v>
      </c>
      <c r="D35" s="233"/>
      <c r="E35" s="234">
        <v>17.55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105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3" t="s">
        <v>131</v>
      </c>
      <c r="D36" s="233"/>
      <c r="E36" s="234">
        <v>21.6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105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3" t="s">
        <v>132</v>
      </c>
      <c r="D37" s="233"/>
      <c r="E37" s="234">
        <v>10.85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105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3" t="s">
        <v>133</v>
      </c>
      <c r="D38" s="233"/>
      <c r="E38" s="234">
        <v>4.6500000000000004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105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3" t="s">
        <v>134</v>
      </c>
      <c r="D39" s="233"/>
      <c r="E39" s="234">
        <v>1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105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3" t="s">
        <v>135</v>
      </c>
      <c r="D40" s="233"/>
      <c r="E40" s="234">
        <v>0.45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105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3" t="s">
        <v>136</v>
      </c>
      <c r="D41" s="233"/>
      <c r="E41" s="234">
        <v>6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105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63" t="s">
        <v>137</v>
      </c>
      <c r="D42" s="233"/>
      <c r="E42" s="234">
        <v>20.9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105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63" t="s">
        <v>138</v>
      </c>
      <c r="D43" s="233"/>
      <c r="E43" s="234">
        <v>8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105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3" t="s">
        <v>139</v>
      </c>
      <c r="D44" s="233"/>
      <c r="E44" s="234">
        <v>7.05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105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3" t="s">
        <v>140</v>
      </c>
      <c r="D45" s="233"/>
      <c r="E45" s="234">
        <v>9.0500000000000007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105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63" t="s">
        <v>141</v>
      </c>
      <c r="D46" s="233"/>
      <c r="E46" s="234">
        <v>12.45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105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3" t="s">
        <v>142</v>
      </c>
      <c r="D47" s="233"/>
      <c r="E47" s="234">
        <v>31.9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105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4" t="s">
        <v>143</v>
      </c>
      <c r="D48" s="235"/>
      <c r="E48" s="236">
        <v>397.2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105</v>
      </c>
      <c r="AH48" s="211">
        <v>1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5">
        <v>2</v>
      </c>
      <c r="B49" s="246" t="s">
        <v>144</v>
      </c>
      <c r="C49" s="262" t="s">
        <v>145</v>
      </c>
      <c r="D49" s="247" t="s">
        <v>100</v>
      </c>
      <c r="E49" s="248">
        <v>397.2</v>
      </c>
      <c r="F49" s="249"/>
      <c r="G49" s="250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9.4500000000000001E-3</v>
      </c>
      <c r="O49" s="230">
        <f>ROUND(E49*N49,2)</f>
        <v>3.75</v>
      </c>
      <c r="P49" s="230">
        <v>0</v>
      </c>
      <c r="Q49" s="230">
        <f>ROUND(E49*P49,2)</f>
        <v>0</v>
      </c>
      <c r="R49" s="231"/>
      <c r="S49" s="231" t="s">
        <v>101</v>
      </c>
      <c r="T49" s="231" t="s">
        <v>101</v>
      </c>
      <c r="U49" s="231">
        <v>8.1000000000000003E-2</v>
      </c>
      <c r="V49" s="231">
        <f>ROUND(E49*U49,2)</f>
        <v>32.17</v>
      </c>
      <c r="W49" s="231"/>
      <c r="X49" s="231" t="s">
        <v>102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3" t="s">
        <v>146</v>
      </c>
      <c r="D50" s="233"/>
      <c r="E50" s="234">
        <v>397.2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105</v>
      </c>
      <c r="AH50" s="211">
        <v>5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5">
        <v>3</v>
      </c>
      <c r="B51" s="246" t="s">
        <v>147</v>
      </c>
      <c r="C51" s="262" t="s">
        <v>148</v>
      </c>
      <c r="D51" s="247" t="s">
        <v>100</v>
      </c>
      <c r="E51" s="248">
        <v>397.2</v>
      </c>
      <c r="F51" s="249"/>
      <c r="G51" s="250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1.89E-2</v>
      </c>
      <c r="O51" s="230">
        <f>ROUND(E51*N51,2)</f>
        <v>7.51</v>
      </c>
      <c r="P51" s="230">
        <v>0</v>
      </c>
      <c r="Q51" s="230">
        <f>ROUND(E51*P51,2)</f>
        <v>0</v>
      </c>
      <c r="R51" s="231"/>
      <c r="S51" s="231" t="s">
        <v>101</v>
      </c>
      <c r="T51" s="231" t="s">
        <v>101</v>
      </c>
      <c r="U51" s="231">
        <v>0.36</v>
      </c>
      <c r="V51" s="231">
        <f>ROUND(E51*U51,2)</f>
        <v>142.99</v>
      </c>
      <c r="W51" s="231"/>
      <c r="X51" s="231" t="s">
        <v>102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103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63" t="s">
        <v>146</v>
      </c>
      <c r="D52" s="233"/>
      <c r="E52" s="234">
        <v>397.2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105</v>
      </c>
      <c r="AH52" s="211">
        <v>5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5">
        <v>4</v>
      </c>
      <c r="B53" s="246" t="s">
        <v>149</v>
      </c>
      <c r="C53" s="262" t="s">
        <v>150</v>
      </c>
      <c r="D53" s="247" t="s">
        <v>100</v>
      </c>
      <c r="E53" s="248">
        <v>397.2</v>
      </c>
      <c r="F53" s="249"/>
      <c r="G53" s="250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5.67E-2</v>
      </c>
      <c r="O53" s="230">
        <f>ROUND(E53*N53,2)</f>
        <v>22.52</v>
      </c>
      <c r="P53" s="230">
        <v>0</v>
      </c>
      <c r="Q53" s="230">
        <f>ROUND(E53*P53,2)</f>
        <v>0</v>
      </c>
      <c r="R53" s="231"/>
      <c r="S53" s="231" t="s">
        <v>101</v>
      </c>
      <c r="T53" s="231" t="s">
        <v>101</v>
      </c>
      <c r="U53" s="231">
        <v>0.6</v>
      </c>
      <c r="V53" s="231">
        <f>ROUND(E53*U53,2)</f>
        <v>238.32</v>
      </c>
      <c r="W53" s="231"/>
      <c r="X53" s="231" t="s">
        <v>102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103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3" t="s">
        <v>146</v>
      </c>
      <c r="D54" s="233"/>
      <c r="E54" s="234">
        <v>397.2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105</v>
      </c>
      <c r="AH54" s="211">
        <v>5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5</v>
      </c>
      <c r="B55" s="246" t="s">
        <v>151</v>
      </c>
      <c r="C55" s="262" t="s">
        <v>152</v>
      </c>
      <c r="D55" s="247" t="s">
        <v>100</v>
      </c>
      <c r="E55" s="248">
        <v>397.2</v>
      </c>
      <c r="F55" s="249"/>
      <c r="G55" s="250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4.4099999999999999E-3</v>
      </c>
      <c r="O55" s="230">
        <f>ROUND(E55*N55,2)</f>
        <v>1.75</v>
      </c>
      <c r="P55" s="230">
        <v>0</v>
      </c>
      <c r="Q55" s="230">
        <f>ROUND(E55*P55,2)</f>
        <v>0</v>
      </c>
      <c r="R55" s="231"/>
      <c r="S55" s="231" t="s">
        <v>101</v>
      </c>
      <c r="T55" s="231" t="s">
        <v>101</v>
      </c>
      <c r="U55" s="231">
        <v>0.28499999999999998</v>
      </c>
      <c r="V55" s="231">
        <f>ROUND(E55*U55,2)</f>
        <v>113.2</v>
      </c>
      <c r="W55" s="231"/>
      <c r="X55" s="231" t="s">
        <v>102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103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63" t="s">
        <v>146</v>
      </c>
      <c r="D56" s="233"/>
      <c r="E56" s="234">
        <v>397.2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105</v>
      </c>
      <c r="AH56" s="211">
        <v>5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5">
        <v>6</v>
      </c>
      <c r="B57" s="246" t="s">
        <v>153</v>
      </c>
      <c r="C57" s="262" t="s">
        <v>154</v>
      </c>
      <c r="D57" s="247" t="s">
        <v>100</v>
      </c>
      <c r="E57" s="248">
        <v>397.2</v>
      </c>
      <c r="F57" s="249"/>
      <c r="G57" s="250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5.0000000000000001E-4</v>
      </c>
      <c r="O57" s="230">
        <f>ROUND(E57*N57,2)</f>
        <v>0.2</v>
      </c>
      <c r="P57" s="230">
        <v>0</v>
      </c>
      <c r="Q57" s="230">
        <f>ROUND(E57*P57,2)</f>
        <v>0</v>
      </c>
      <c r="R57" s="231"/>
      <c r="S57" s="231" t="s">
        <v>101</v>
      </c>
      <c r="T57" s="231" t="s">
        <v>101</v>
      </c>
      <c r="U57" s="231">
        <v>4.4999999999999998E-2</v>
      </c>
      <c r="V57" s="231">
        <f>ROUND(E57*U57,2)</f>
        <v>17.87</v>
      </c>
      <c r="W57" s="231"/>
      <c r="X57" s="231" t="s">
        <v>102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103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65" t="s">
        <v>155</v>
      </c>
      <c r="D58" s="251"/>
      <c r="E58" s="251"/>
      <c r="F58" s="251"/>
      <c r="G58" s="25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156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3" t="s">
        <v>146</v>
      </c>
      <c r="D59" s="233"/>
      <c r="E59" s="234">
        <v>397.2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105</v>
      </c>
      <c r="AH59" s="211">
        <v>5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5">
        <v>7</v>
      </c>
      <c r="B60" s="246" t="s">
        <v>153</v>
      </c>
      <c r="C60" s="262" t="s">
        <v>154</v>
      </c>
      <c r="D60" s="247" t="s">
        <v>100</v>
      </c>
      <c r="E60" s="248">
        <v>397.2</v>
      </c>
      <c r="F60" s="249"/>
      <c r="G60" s="250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5.0000000000000001E-4</v>
      </c>
      <c r="O60" s="230">
        <f>ROUND(E60*N60,2)</f>
        <v>0.2</v>
      </c>
      <c r="P60" s="230">
        <v>0</v>
      </c>
      <c r="Q60" s="230">
        <f>ROUND(E60*P60,2)</f>
        <v>0</v>
      </c>
      <c r="R60" s="231"/>
      <c r="S60" s="231" t="s">
        <v>101</v>
      </c>
      <c r="T60" s="231" t="s">
        <v>101</v>
      </c>
      <c r="U60" s="231">
        <v>4.4999999999999998E-2</v>
      </c>
      <c r="V60" s="231">
        <f>ROUND(E60*U60,2)</f>
        <v>17.87</v>
      </c>
      <c r="W60" s="231"/>
      <c r="X60" s="231" t="s">
        <v>102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103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65" t="s">
        <v>157</v>
      </c>
      <c r="D61" s="251"/>
      <c r="E61" s="251"/>
      <c r="F61" s="251"/>
      <c r="G61" s="25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156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63" t="s">
        <v>158</v>
      </c>
      <c r="D62" s="233"/>
      <c r="E62" s="234">
        <v>397.2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105</v>
      </c>
      <c r="AH62" s="211">
        <v>5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5">
        <v>8</v>
      </c>
      <c r="B63" s="246" t="s">
        <v>159</v>
      </c>
      <c r="C63" s="262" t="s">
        <v>160</v>
      </c>
      <c r="D63" s="247" t="s">
        <v>100</v>
      </c>
      <c r="E63" s="248">
        <v>206.19</v>
      </c>
      <c r="F63" s="249"/>
      <c r="G63" s="250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161</v>
      </c>
      <c r="T63" s="231" t="s">
        <v>162</v>
      </c>
      <c r="U63" s="231">
        <v>0</v>
      </c>
      <c r="V63" s="231">
        <f>ROUND(E63*U63,2)</f>
        <v>0</v>
      </c>
      <c r="W63" s="231"/>
      <c r="X63" s="231" t="s">
        <v>102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103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28"/>
      <c r="B64" s="229"/>
      <c r="C64" s="265" t="s">
        <v>163</v>
      </c>
      <c r="D64" s="251"/>
      <c r="E64" s="251"/>
      <c r="F64" s="251"/>
      <c r="G64" s="25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156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52" t="str">
        <f>C64</f>
        <v>Omítka odsolovací nanášená ručně, jednovrstvá tl. 20-30mm, zatřená, hubená vápenná omítka v poměru 1:3:8 (vápno: nastavený přírod. Materiál:písek), zpětné očištění zdiva</v>
      </c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63" t="s">
        <v>164</v>
      </c>
      <c r="D65" s="233"/>
      <c r="E65" s="234">
        <v>58.52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105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63" t="s">
        <v>165</v>
      </c>
      <c r="D66" s="233"/>
      <c r="E66" s="234">
        <v>94.62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11"/>
      <c r="Z66" s="211"/>
      <c r="AA66" s="211"/>
      <c r="AB66" s="211"/>
      <c r="AC66" s="211"/>
      <c r="AD66" s="211"/>
      <c r="AE66" s="211"/>
      <c r="AF66" s="211"/>
      <c r="AG66" s="211" t="s">
        <v>105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64" t="s">
        <v>143</v>
      </c>
      <c r="D67" s="235"/>
      <c r="E67" s="236">
        <v>153.13999999999999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105</v>
      </c>
      <c r="AH67" s="211">
        <v>1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3" t="s">
        <v>166</v>
      </c>
      <c r="D68" s="233"/>
      <c r="E68" s="234">
        <v>11.2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105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63" t="s">
        <v>167</v>
      </c>
      <c r="D69" s="233"/>
      <c r="E69" s="234">
        <v>8.85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11"/>
      <c r="Z69" s="211"/>
      <c r="AA69" s="211"/>
      <c r="AB69" s="211"/>
      <c r="AC69" s="211"/>
      <c r="AD69" s="211"/>
      <c r="AE69" s="211"/>
      <c r="AF69" s="211"/>
      <c r="AG69" s="211" t="s">
        <v>105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63" t="s">
        <v>168</v>
      </c>
      <c r="D70" s="233"/>
      <c r="E70" s="234">
        <v>5.0999999999999996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11"/>
      <c r="Z70" s="211"/>
      <c r="AA70" s="211"/>
      <c r="AB70" s="211"/>
      <c r="AC70" s="211"/>
      <c r="AD70" s="211"/>
      <c r="AE70" s="211"/>
      <c r="AF70" s="211"/>
      <c r="AG70" s="211" t="s">
        <v>105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63" t="s">
        <v>128</v>
      </c>
      <c r="D71" s="233"/>
      <c r="E71" s="234">
        <v>12.6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105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63" t="s">
        <v>129</v>
      </c>
      <c r="D72" s="233"/>
      <c r="E72" s="234">
        <v>5.85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105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63" t="s">
        <v>169</v>
      </c>
      <c r="D73" s="233"/>
      <c r="E73" s="234">
        <v>5.0999999999999996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105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3" t="s">
        <v>170</v>
      </c>
      <c r="D74" s="233"/>
      <c r="E74" s="234">
        <v>4.3499999999999996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105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64" t="s">
        <v>143</v>
      </c>
      <c r="D75" s="235"/>
      <c r="E75" s="236">
        <v>53.05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105</v>
      </c>
      <c r="AH75" s="211">
        <v>1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5">
        <v>9</v>
      </c>
      <c r="B76" s="246" t="s">
        <v>171</v>
      </c>
      <c r="C76" s="262" t="s">
        <v>172</v>
      </c>
      <c r="D76" s="247" t="s">
        <v>100</v>
      </c>
      <c r="E76" s="248">
        <v>1061.7950000000001</v>
      </c>
      <c r="F76" s="249"/>
      <c r="G76" s="250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0">
        <v>2.9399999999999999E-2</v>
      </c>
      <c r="O76" s="230">
        <f>ROUND(E76*N76,2)</f>
        <v>31.22</v>
      </c>
      <c r="P76" s="230">
        <v>0</v>
      </c>
      <c r="Q76" s="230">
        <f>ROUND(E76*P76,2)</f>
        <v>0</v>
      </c>
      <c r="R76" s="231"/>
      <c r="S76" s="231" t="s">
        <v>161</v>
      </c>
      <c r="T76" s="231" t="s">
        <v>162</v>
      </c>
      <c r="U76" s="231">
        <v>0.48</v>
      </c>
      <c r="V76" s="231">
        <f>ROUND(E76*U76,2)</f>
        <v>509.66</v>
      </c>
      <c r="W76" s="231"/>
      <c r="X76" s="231" t="s">
        <v>102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103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3" t="s">
        <v>173</v>
      </c>
      <c r="D77" s="233"/>
      <c r="E77" s="234">
        <v>71.819999999999993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105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63" t="s">
        <v>174</v>
      </c>
      <c r="D78" s="233"/>
      <c r="E78" s="234">
        <v>30.78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105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3" t="s">
        <v>175</v>
      </c>
      <c r="D79" s="233"/>
      <c r="E79" s="234">
        <v>54.34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105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63" t="s">
        <v>176</v>
      </c>
      <c r="D80" s="233"/>
      <c r="E80" s="234">
        <v>68.78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11"/>
      <c r="Z80" s="211"/>
      <c r="AA80" s="211"/>
      <c r="AB80" s="211"/>
      <c r="AC80" s="211"/>
      <c r="AD80" s="211"/>
      <c r="AE80" s="211"/>
      <c r="AF80" s="211"/>
      <c r="AG80" s="211" t="s">
        <v>105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63" t="s">
        <v>177</v>
      </c>
      <c r="D81" s="233"/>
      <c r="E81" s="234">
        <v>110.2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11"/>
      <c r="Z81" s="211"/>
      <c r="AA81" s="211"/>
      <c r="AB81" s="211"/>
      <c r="AC81" s="211"/>
      <c r="AD81" s="211"/>
      <c r="AE81" s="211"/>
      <c r="AF81" s="211"/>
      <c r="AG81" s="211" t="s">
        <v>105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63" t="s">
        <v>178</v>
      </c>
      <c r="D82" s="233"/>
      <c r="E82" s="234">
        <v>22.4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105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3" t="s">
        <v>179</v>
      </c>
      <c r="D83" s="233"/>
      <c r="E83" s="234">
        <v>3.29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105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3" t="s">
        <v>180</v>
      </c>
      <c r="D84" s="233"/>
      <c r="E84" s="234">
        <v>12.285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105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3" t="s">
        <v>181</v>
      </c>
      <c r="D85" s="233"/>
      <c r="E85" s="234">
        <v>82.84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105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3" t="s">
        <v>182</v>
      </c>
      <c r="D86" s="233"/>
      <c r="E86" s="234">
        <v>120.84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105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3" t="s">
        <v>183</v>
      </c>
      <c r="D87" s="233"/>
      <c r="E87" s="234">
        <v>87.02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105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4" t="s">
        <v>143</v>
      </c>
      <c r="D88" s="235"/>
      <c r="E88" s="236">
        <v>664.59500000000003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105</v>
      </c>
      <c r="AH88" s="211">
        <v>1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3" t="s">
        <v>104</v>
      </c>
      <c r="D89" s="233"/>
      <c r="E89" s="234">
        <v>27.3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105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63" t="s">
        <v>106</v>
      </c>
      <c r="D90" s="233"/>
      <c r="E90" s="234">
        <v>2.7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105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3" t="s">
        <v>107</v>
      </c>
      <c r="D91" s="233"/>
      <c r="E91" s="234">
        <v>4.5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105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63" t="s">
        <v>108</v>
      </c>
      <c r="D92" s="233"/>
      <c r="E92" s="234">
        <v>4.0999999999999996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105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63" t="s">
        <v>109</v>
      </c>
      <c r="D93" s="233"/>
      <c r="E93" s="234">
        <v>4.3499999999999996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105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3" t="s">
        <v>110</v>
      </c>
      <c r="D94" s="233"/>
      <c r="E94" s="234">
        <v>4.2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105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3" t="s">
        <v>111</v>
      </c>
      <c r="D95" s="233"/>
      <c r="E95" s="234">
        <v>3.7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105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3" t="s">
        <v>112</v>
      </c>
      <c r="D96" s="233"/>
      <c r="E96" s="234">
        <v>2.8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105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3" t="s">
        <v>113</v>
      </c>
      <c r="D97" s="233"/>
      <c r="E97" s="234">
        <v>1.8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105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3" t="s">
        <v>114</v>
      </c>
      <c r="D98" s="233"/>
      <c r="E98" s="234">
        <v>8.85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105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3" t="s">
        <v>115</v>
      </c>
      <c r="D99" s="233"/>
      <c r="E99" s="234">
        <v>11.9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105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3" t="s">
        <v>116</v>
      </c>
      <c r="D100" s="233"/>
      <c r="E100" s="234">
        <v>23.05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105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3" t="s">
        <v>117</v>
      </c>
      <c r="D101" s="233"/>
      <c r="E101" s="234">
        <v>5.45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105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3" t="s">
        <v>118</v>
      </c>
      <c r="D102" s="233"/>
      <c r="E102" s="234">
        <v>17.100000000000001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105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63" t="s">
        <v>119</v>
      </c>
      <c r="D103" s="233"/>
      <c r="E103" s="234">
        <v>5.4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105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3" t="s">
        <v>120</v>
      </c>
      <c r="D104" s="233"/>
      <c r="E104" s="234">
        <v>2.35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105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3" t="s">
        <v>121</v>
      </c>
      <c r="D105" s="233"/>
      <c r="E105" s="234">
        <v>2.4500000000000002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105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63" t="s">
        <v>122</v>
      </c>
      <c r="D106" s="233"/>
      <c r="E106" s="234">
        <v>6.35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105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3" t="s">
        <v>123</v>
      </c>
      <c r="D107" s="233"/>
      <c r="E107" s="234">
        <v>34.799999999999997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105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3" t="s">
        <v>124</v>
      </c>
      <c r="D108" s="233"/>
      <c r="E108" s="234">
        <v>24.8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105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3" t="s">
        <v>125</v>
      </c>
      <c r="D109" s="233"/>
      <c r="E109" s="234">
        <v>5.05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105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63" t="s">
        <v>126</v>
      </c>
      <c r="D110" s="233"/>
      <c r="E110" s="234">
        <v>14.1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105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3" t="s">
        <v>127</v>
      </c>
      <c r="D111" s="233"/>
      <c r="E111" s="234">
        <v>10.199999999999999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105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63" t="s">
        <v>128</v>
      </c>
      <c r="D112" s="233"/>
      <c r="E112" s="234">
        <v>12.6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105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3" t="s">
        <v>129</v>
      </c>
      <c r="D113" s="233"/>
      <c r="E113" s="234">
        <v>5.85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105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63" t="s">
        <v>130</v>
      </c>
      <c r="D114" s="233"/>
      <c r="E114" s="234">
        <v>17.55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105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3" t="s">
        <v>131</v>
      </c>
      <c r="D115" s="233"/>
      <c r="E115" s="234">
        <v>21.6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105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63" t="s">
        <v>132</v>
      </c>
      <c r="D116" s="233"/>
      <c r="E116" s="234">
        <v>10.85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105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63" t="s">
        <v>133</v>
      </c>
      <c r="D117" s="233"/>
      <c r="E117" s="234">
        <v>4.6500000000000004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105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63" t="s">
        <v>134</v>
      </c>
      <c r="D118" s="233"/>
      <c r="E118" s="234">
        <v>1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105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3" t="s">
        <v>135</v>
      </c>
      <c r="D119" s="233"/>
      <c r="E119" s="234">
        <v>0.45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105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63" t="s">
        <v>136</v>
      </c>
      <c r="D120" s="233"/>
      <c r="E120" s="234">
        <v>6</v>
      </c>
      <c r="F120" s="231"/>
      <c r="G120" s="231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105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63" t="s">
        <v>137</v>
      </c>
      <c r="D121" s="233"/>
      <c r="E121" s="234">
        <v>20.9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105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63" t="s">
        <v>138</v>
      </c>
      <c r="D122" s="233"/>
      <c r="E122" s="234">
        <v>8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105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3" t="s">
        <v>139</v>
      </c>
      <c r="D123" s="233"/>
      <c r="E123" s="234">
        <v>7.05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105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3" t="s">
        <v>140</v>
      </c>
      <c r="D124" s="233"/>
      <c r="E124" s="234">
        <v>9.0500000000000007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105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3" t="s">
        <v>141</v>
      </c>
      <c r="D125" s="233"/>
      <c r="E125" s="234">
        <v>12.45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105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3" t="s">
        <v>142</v>
      </c>
      <c r="D126" s="233"/>
      <c r="E126" s="234">
        <v>31.9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105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4" t="s">
        <v>143</v>
      </c>
      <c r="D127" s="235"/>
      <c r="E127" s="236">
        <v>397.2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105</v>
      </c>
      <c r="AH127" s="211">
        <v>1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x14ac:dyDescent="0.2">
      <c r="A128" s="239" t="s">
        <v>96</v>
      </c>
      <c r="B128" s="240" t="s">
        <v>58</v>
      </c>
      <c r="C128" s="261" t="s">
        <v>59</v>
      </c>
      <c r="D128" s="241"/>
      <c r="E128" s="242"/>
      <c r="F128" s="243"/>
      <c r="G128" s="244">
        <f>SUMIF(AG129:AG130,"&lt;&gt;NOR",G129:G130)</f>
        <v>0</v>
      </c>
      <c r="H128" s="238"/>
      <c r="I128" s="238">
        <f>SUM(I129:I130)</f>
        <v>0</v>
      </c>
      <c r="J128" s="238"/>
      <c r="K128" s="238">
        <f>SUM(K129:K130)</f>
        <v>0</v>
      </c>
      <c r="L128" s="238"/>
      <c r="M128" s="238">
        <f>SUM(M129:M130)</f>
        <v>0</v>
      </c>
      <c r="N128" s="237"/>
      <c r="O128" s="237">
        <f>SUM(O129:O130)</f>
        <v>0</v>
      </c>
      <c r="P128" s="237"/>
      <c r="Q128" s="237">
        <f>SUM(Q129:Q130)</f>
        <v>0</v>
      </c>
      <c r="R128" s="238"/>
      <c r="S128" s="238"/>
      <c r="T128" s="238"/>
      <c r="U128" s="238"/>
      <c r="V128" s="238">
        <f>SUM(V129:V130)</f>
        <v>90</v>
      </c>
      <c r="W128" s="238"/>
      <c r="X128" s="238"/>
      <c r="AG128" t="s">
        <v>97</v>
      </c>
    </row>
    <row r="129" spans="1:60" ht="33.75" outlineLevel="1" x14ac:dyDescent="0.2">
      <c r="A129" s="253">
        <v>10</v>
      </c>
      <c r="B129" s="254" t="s">
        <v>184</v>
      </c>
      <c r="C129" s="266" t="s">
        <v>185</v>
      </c>
      <c r="D129" s="255" t="s">
        <v>186</v>
      </c>
      <c r="E129" s="256">
        <v>70</v>
      </c>
      <c r="F129" s="257"/>
      <c r="G129" s="258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21</v>
      </c>
      <c r="M129" s="231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1"/>
      <c r="S129" s="231" t="s">
        <v>101</v>
      </c>
      <c r="T129" s="231" t="s">
        <v>101</v>
      </c>
      <c r="U129" s="231">
        <v>1</v>
      </c>
      <c r="V129" s="231">
        <f>ROUND(E129*U129,2)</f>
        <v>70</v>
      </c>
      <c r="W129" s="231"/>
      <c r="X129" s="231" t="s">
        <v>102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103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53">
        <v>11</v>
      </c>
      <c r="B130" s="254" t="s">
        <v>187</v>
      </c>
      <c r="C130" s="266" t="s">
        <v>188</v>
      </c>
      <c r="D130" s="255" t="s">
        <v>186</v>
      </c>
      <c r="E130" s="256">
        <v>20</v>
      </c>
      <c r="F130" s="257"/>
      <c r="G130" s="258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21</v>
      </c>
      <c r="M130" s="231">
        <f>G130*(1+L130/100)</f>
        <v>0</v>
      </c>
      <c r="N130" s="230">
        <v>0</v>
      </c>
      <c r="O130" s="230">
        <f>ROUND(E130*N130,2)</f>
        <v>0</v>
      </c>
      <c r="P130" s="230">
        <v>0</v>
      </c>
      <c r="Q130" s="230">
        <f>ROUND(E130*P130,2)</f>
        <v>0</v>
      </c>
      <c r="R130" s="231"/>
      <c r="S130" s="231" t="s">
        <v>101</v>
      </c>
      <c r="T130" s="231" t="s">
        <v>101</v>
      </c>
      <c r="U130" s="231">
        <v>1</v>
      </c>
      <c r="V130" s="231">
        <f>ROUND(E130*U130,2)</f>
        <v>20</v>
      </c>
      <c r="W130" s="231"/>
      <c r="X130" s="231" t="s">
        <v>102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103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">
      <c r="A131" s="239" t="s">
        <v>96</v>
      </c>
      <c r="B131" s="240" t="s">
        <v>60</v>
      </c>
      <c r="C131" s="261" t="s">
        <v>61</v>
      </c>
      <c r="D131" s="241"/>
      <c r="E131" s="242"/>
      <c r="F131" s="243"/>
      <c r="G131" s="244">
        <f>SUMIF(AG132:AG204,"&lt;&gt;NOR",G132:G204)</f>
        <v>0</v>
      </c>
      <c r="H131" s="238"/>
      <c r="I131" s="238">
        <f>SUM(I132:I204)</f>
        <v>0</v>
      </c>
      <c r="J131" s="238"/>
      <c r="K131" s="238">
        <f>SUM(K132:K204)</f>
        <v>0</v>
      </c>
      <c r="L131" s="238"/>
      <c r="M131" s="238">
        <f>SUM(M132:M204)</f>
        <v>0</v>
      </c>
      <c r="N131" s="237"/>
      <c r="O131" s="237">
        <f>SUM(O132:O204)</f>
        <v>0</v>
      </c>
      <c r="P131" s="237"/>
      <c r="Q131" s="237">
        <f>SUM(Q132:Q204)</f>
        <v>83.53</v>
      </c>
      <c r="R131" s="238"/>
      <c r="S131" s="238"/>
      <c r="T131" s="238"/>
      <c r="U131" s="238"/>
      <c r="V131" s="238">
        <f>SUM(V132:V204)</f>
        <v>1734.18</v>
      </c>
      <c r="W131" s="238"/>
      <c r="X131" s="238"/>
      <c r="AG131" t="s">
        <v>97</v>
      </c>
    </row>
    <row r="132" spans="1:60" outlineLevel="1" x14ac:dyDescent="0.2">
      <c r="A132" s="245">
        <v>12</v>
      </c>
      <c r="B132" s="246" t="s">
        <v>189</v>
      </c>
      <c r="C132" s="262" t="s">
        <v>190</v>
      </c>
      <c r="D132" s="247" t="s">
        <v>100</v>
      </c>
      <c r="E132" s="248">
        <v>950.995</v>
      </c>
      <c r="F132" s="249"/>
      <c r="G132" s="250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21</v>
      </c>
      <c r="M132" s="231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1"/>
      <c r="S132" s="231" t="s">
        <v>101</v>
      </c>
      <c r="T132" s="231" t="s">
        <v>101</v>
      </c>
      <c r="U132" s="231">
        <v>0.52600000000000002</v>
      </c>
      <c r="V132" s="231">
        <f>ROUND(E132*U132,2)</f>
        <v>500.22</v>
      </c>
      <c r="W132" s="231"/>
      <c r="X132" s="231" t="s">
        <v>102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103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63" t="s">
        <v>191</v>
      </c>
      <c r="D133" s="233"/>
      <c r="E133" s="234">
        <v>950.995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105</v>
      </c>
      <c r="AH133" s="211">
        <v>5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45">
        <v>13</v>
      </c>
      <c r="B134" s="246" t="s">
        <v>192</v>
      </c>
      <c r="C134" s="262" t="s">
        <v>193</v>
      </c>
      <c r="D134" s="247" t="s">
        <v>100</v>
      </c>
      <c r="E134" s="248">
        <v>950.995</v>
      </c>
      <c r="F134" s="249"/>
      <c r="G134" s="250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21</v>
      </c>
      <c r="M134" s="231">
        <f>G134*(1+L134/100)</f>
        <v>0</v>
      </c>
      <c r="N134" s="230">
        <v>0</v>
      </c>
      <c r="O134" s="230">
        <f>ROUND(E134*N134,2)</f>
        <v>0</v>
      </c>
      <c r="P134" s="230">
        <v>6.3E-2</v>
      </c>
      <c r="Q134" s="230">
        <f>ROUND(E134*P134,2)</f>
        <v>59.91</v>
      </c>
      <c r="R134" s="231"/>
      <c r="S134" s="231" t="s">
        <v>101</v>
      </c>
      <c r="T134" s="231" t="s">
        <v>101</v>
      </c>
      <c r="U134" s="231">
        <v>1.006</v>
      </c>
      <c r="V134" s="231">
        <f>ROUND(E134*U134,2)</f>
        <v>956.7</v>
      </c>
      <c r="W134" s="231"/>
      <c r="X134" s="231" t="s">
        <v>102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103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5" t="s">
        <v>194</v>
      </c>
      <c r="D135" s="251"/>
      <c r="E135" s="251"/>
      <c r="F135" s="251"/>
      <c r="G135" s="25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156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67" t="s">
        <v>195</v>
      </c>
      <c r="D136" s="259"/>
      <c r="E136" s="259"/>
      <c r="F136" s="259"/>
      <c r="G136" s="259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156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67" t="s">
        <v>196</v>
      </c>
      <c r="D137" s="259"/>
      <c r="E137" s="259"/>
      <c r="F137" s="259"/>
      <c r="G137" s="259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156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67" t="s">
        <v>197</v>
      </c>
      <c r="D138" s="259"/>
      <c r="E138" s="259"/>
      <c r="F138" s="259"/>
      <c r="G138" s="259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156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63" t="s">
        <v>173</v>
      </c>
      <c r="D139" s="233"/>
      <c r="E139" s="234">
        <v>71.819999999999993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105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63" t="s">
        <v>174</v>
      </c>
      <c r="D140" s="233"/>
      <c r="E140" s="234">
        <v>30.78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105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63" t="s">
        <v>175</v>
      </c>
      <c r="D141" s="233"/>
      <c r="E141" s="234">
        <v>54.34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105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63" t="s">
        <v>176</v>
      </c>
      <c r="D142" s="233"/>
      <c r="E142" s="234">
        <v>68.78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105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63" t="s">
        <v>177</v>
      </c>
      <c r="D143" s="233"/>
      <c r="E143" s="234">
        <v>110.2</v>
      </c>
      <c r="F143" s="231"/>
      <c r="G143" s="231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105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63" t="s">
        <v>178</v>
      </c>
      <c r="D144" s="233"/>
      <c r="E144" s="234">
        <v>22.4</v>
      </c>
      <c r="F144" s="231"/>
      <c r="G144" s="231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105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63" t="s">
        <v>179</v>
      </c>
      <c r="D145" s="233"/>
      <c r="E145" s="234">
        <v>3.29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105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63" t="s">
        <v>180</v>
      </c>
      <c r="D146" s="233"/>
      <c r="E146" s="234">
        <v>12.285</v>
      </c>
      <c r="F146" s="231"/>
      <c r="G146" s="231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105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63" t="s">
        <v>181</v>
      </c>
      <c r="D147" s="233"/>
      <c r="E147" s="234">
        <v>82.84</v>
      </c>
      <c r="F147" s="231"/>
      <c r="G147" s="231"/>
      <c r="H147" s="231"/>
      <c r="I147" s="231"/>
      <c r="J147" s="231"/>
      <c r="K147" s="231"/>
      <c r="L147" s="231"/>
      <c r="M147" s="231"/>
      <c r="N147" s="230"/>
      <c r="O147" s="230"/>
      <c r="P147" s="230"/>
      <c r="Q147" s="230"/>
      <c r="R147" s="231"/>
      <c r="S147" s="231"/>
      <c r="T147" s="231"/>
      <c r="U147" s="231"/>
      <c r="V147" s="231"/>
      <c r="W147" s="231"/>
      <c r="X147" s="23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105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63" t="s">
        <v>182</v>
      </c>
      <c r="D148" s="233"/>
      <c r="E148" s="234">
        <v>120.84</v>
      </c>
      <c r="F148" s="231"/>
      <c r="G148" s="231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105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/>
      <c r="B149" s="229"/>
      <c r="C149" s="263" t="s">
        <v>183</v>
      </c>
      <c r="D149" s="233"/>
      <c r="E149" s="234">
        <v>87.02</v>
      </c>
      <c r="F149" s="231"/>
      <c r="G149" s="231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105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64" t="s">
        <v>143</v>
      </c>
      <c r="D150" s="235"/>
      <c r="E150" s="236">
        <v>664.59500000000003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105</v>
      </c>
      <c r="AH150" s="211">
        <v>1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3" t="s">
        <v>104</v>
      </c>
      <c r="D151" s="233"/>
      <c r="E151" s="234">
        <v>27.3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105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63" t="s">
        <v>106</v>
      </c>
      <c r="D152" s="233"/>
      <c r="E152" s="234">
        <v>2.7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105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63" t="s">
        <v>107</v>
      </c>
      <c r="D153" s="233"/>
      <c r="E153" s="234">
        <v>4.5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105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/>
      <c r="B154" s="229"/>
      <c r="C154" s="263" t="s">
        <v>108</v>
      </c>
      <c r="D154" s="233"/>
      <c r="E154" s="234">
        <v>4.0999999999999996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105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63" t="s">
        <v>109</v>
      </c>
      <c r="D155" s="233"/>
      <c r="E155" s="234">
        <v>4.3499999999999996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105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63" t="s">
        <v>110</v>
      </c>
      <c r="D156" s="233"/>
      <c r="E156" s="234">
        <v>4.2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105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63" t="s">
        <v>111</v>
      </c>
      <c r="D157" s="233"/>
      <c r="E157" s="234">
        <v>3.7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105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63" t="s">
        <v>112</v>
      </c>
      <c r="D158" s="233"/>
      <c r="E158" s="234">
        <v>2.8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105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63" t="s">
        <v>113</v>
      </c>
      <c r="D159" s="233"/>
      <c r="E159" s="234">
        <v>1.8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105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63" t="s">
        <v>114</v>
      </c>
      <c r="D160" s="233"/>
      <c r="E160" s="234">
        <v>8.85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105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63" t="s">
        <v>115</v>
      </c>
      <c r="D161" s="233"/>
      <c r="E161" s="234">
        <v>11.9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105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63" t="s">
        <v>116</v>
      </c>
      <c r="D162" s="233"/>
      <c r="E162" s="234">
        <v>23.05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105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63" t="s">
        <v>117</v>
      </c>
      <c r="D163" s="233"/>
      <c r="E163" s="234">
        <v>5.45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105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63" t="s">
        <v>118</v>
      </c>
      <c r="D164" s="233"/>
      <c r="E164" s="234">
        <v>17.100000000000001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105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63" t="s">
        <v>119</v>
      </c>
      <c r="D165" s="233"/>
      <c r="E165" s="234">
        <v>5.4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105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63" t="s">
        <v>120</v>
      </c>
      <c r="D166" s="233"/>
      <c r="E166" s="234">
        <v>2.35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105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63" t="s">
        <v>121</v>
      </c>
      <c r="D167" s="233"/>
      <c r="E167" s="234">
        <v>2.4500000000000002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105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63" t="s">
        <v>122</v>
      </c>
      <c r="D168" s="233"/>
      <c r="E168" s="234">
        <v>6.35</v>
      </c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105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63" t="s">
        <v>123</v>
      </c>
      <c r="D169" s="233"/>
      <c r="E169" s="234">
        <v>34.799999999999997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105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63" t="s">
        <v>124</v>
      </c>
      <c r="D170" s="233"/>
      <c r="E170" s="234">
        <v>24.8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105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63" t="s">
        <v>125</v>
      </c>
      <c r="D171" s="233"/>
      <c r="E171" s="234">
        <v>5.05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105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3" t="s">
        <v>126</v>
      </c>
      <c r="D172" s="233"/>
      <c r="E172" s="234">
        <v>14.1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105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63" t="s">
        <v>127</v>
      </c>
      <c r="D173" s="233"/>
      <c r="E173" s="234">
        <v>10.199999999999999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105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63" t="s">
        <v>128</v>
      </c>
      <c r="D174" s="233"/>
      <c r="E174" s="234">
        <v>12.6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105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63" t="s">
        <v>129</v>
      </c>
      <c r="D175" s="233"/>
      <c r="E175" s="234">
        <v>5.85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105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63" t="s">
        <v>130</v>
      </c>
      <c r="D176" s="233"/>
      <c r="E176" s="234">
        <v>17.55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105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63" t="s">
        <v>131</v>
      </c>
      <c r="D177" s="233"/>
      <c r="E177" s="234">
        <v>21.6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105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3" t="s">
        <v>132</v>
      </c>
      <c r="D178" s="233"/>
      <c r="E178" s="234">
        <v>10.85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105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63" t="s">
        <v>133</v>
      </c>
      <c r="D179" s="233"/>
      <c r="E179" s="234">
        <v>4.6500000000000004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105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63" t="s">
        <v>134</v>
      </c>
      <c r="D180" s="233"/>
      <c r="E180" s="234">
        <v>1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105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28"/>
      <c r="B181" s="229"/>
      <c r="C181" s="263" t="s">
        <v>135</v>
      </c>
      <c r="D181" s="233"/>
      <c r="E181" s="234">
        <v>0.45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105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3" t="s">
        <v>136</v>
      </c>
      <c r="D182" s="233"/>
      <c r="E182" s="234">
        <v>6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105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28"/>
      <c r="B183" s="229"/>
      <c r="C183" s="263" t="s">
        <v>137</v>
      </c>
      <c r="D183" s="233"/>
      <c r="E183" s="234">
        <v>20.9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105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63" t="s">
        <v>138</v>
      </c>
      <c r="D184" s="233"/>
      <c r="E184" s="234">
        <v>8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105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63" t="s">
        <v>139</v>
      </c>
      <c r="D185" s="233"/>
      <c r="E185" s="234">
        <v>7.05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105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28"/>
      <c r="B186" s="229"/>
      <c r="C186" s="263" t="s">
        <v>140</v>
      </c>
      <c r="D186" s="233"/>
      <c r="E186" s="234">
        <v>9.0500000000000007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105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63" t="s">
        <v>141</v>
      </c>
      <c r="D187" s="233"/>
      <c r="E187" s="234">
        <v>12.45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105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/>
      <c r="B188" s="229"/>
      <c r="C188" s="263" t="s">
        <v>142</v>
      </c>
      <c r="D188" s="233"/>
      <c r="E188" s="234">
        <v>31.9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105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28"/>
      <c r="B189" s="229"/>
      <c r="C189" s="264" t="s">
        <v>143</v>
      </c>
      <c r="D189" s="235"/>
      <c r="E189" s="236">
        <v>397.2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105</v>
      </c>
      <c r="AH189" s="211">
        <v>1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28"/>
      <c r="B190" s="229"/>
      <c r="C190" s="263" t="s">
        <v>198</v>
      </c>
      <c r="D190" s="233"/>
      <c r="E190" s="234">
        <v>-110.8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105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45">
        <v>14</v>
      </c>
      <c r="B191" s="246" t="s">
        <v>199</v>
      </c>
      <c r="C191" s="262" t="s">
        <v>200</v>
      </c>
      <c r="D191" s="247" t="s">
        <v>100</v>
      </c>
      <c r="E191" s="248">
        <v>206.19</v>
      </c>
      <c r="F191" s="249"/>
      <c r="G191" s="250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0</v>
      </c>
      <c r="O191" s="230">
        <f>ROUND(E191*N191,2)</f>
        <v>0</v>
      </c>
      <c r="P191" s="230">
        <v>0.05</v>
      </c>
      <c r="Q191" s="230">
        <f>ROUND(E191*P191,2)</f>
        <v>10.31</v>
      </c>
      <c r="R191" s="231"/>
      <c r="S191" s="231" t="s">
        <v>101</v>
      </c>
      <c r="T191" s="231" t="s">
        <v>101</v>
      </c>
      <c r="U191" s="231">
        <v>0.33</v>
      </c>
      <c r="V191" s="231">
        <f>ROUND(E191*U191,2)</f>
        <v>68.040000000000006</v>
      </c>
      <c r="W191" s="231"/>
      <c r="X191" s="231" t="s">
        <v>102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103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28"/>
      <c r="B192" s="229"/>
      <c r="C192" s="263" t="s">
        <v>164</v>
      </c>
      <c r="D192" s="233"/>
      <c r="E192" s="234">
        <v>58.52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105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63" t="s">
        <v>165</v>
      </c>
      <c r="D193" s="233"/>
      <c r="E193" s="234">
        <v>94.62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105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64" t="s">
        <v>143</v>
      </c>
      <c r="D194" s="235"/>
      <c r="E194" s="236">
        <v>153.13999999999999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105</v>
      </c>
      <c r="AH194" s="211">
        <v>1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/>
      <c r="B195" s="229"/>
      <c r="C195" s="263" t="s">
        <v>166</v>
      </c>
      <c r="D195" s="233"/>
      <c r="E195" s="234">
        <v>11.2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105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63" t="s">
        <v>167</v>
      </c>
      <c r="D196" s="233"/>
      <c r="E196" s="234">
        <v>8.85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105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28"/>
      <c r="B197" s="229"/>
      <c r="C197" s="263" t="s">
        <v>168</v>
      </c>
      <c r="D197" s="233"/>
      <c r="E197" s="234">
        <v>5.0999999999999996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105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63" t="s">
        <v>128</v>
      </c>
      <c r="D198" s="233"/>
      <c r="E198" s="234">
        <v>12.6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105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63" t="s">
        <v>129</v>
      </c>
      <c r="D199" s="233"/>
      <c r="E199" s="234">
        <v>5.85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105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63" t="s">
        <v>169</v>
      </c>
      <c r="D200" s="233"/>
      <c r="E200" s="234">
        <v>5.0999999999999996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105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28"/>
      <c r="B201" s="229"/>
      <c r="C201" s="263" t="s">
        <v>170</v>
      </c>
      <c r="D201" s="233"/>
      <c r="E201" s="234">
        <v>4.3499999999999996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105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28"/>
      <c r="B202" s="229"/>
      <c r="C202" s="264" t="s">
        <v>143</v>
      </c>
      <c r="D202" s="235"/>
      <c r="E202" s="236">
        <v>53.05</v>
      </c>
      <c r="F202" s="231"/>
      <c r="G202" s="231"/>
      <c r="H202" s="231"/>
      <c r="I202" s="231"/>
      <c r="J202" s="231"/>
      <c r="K202" s="231"/>
      <c r="L202" s="231"/>
      <c r="M202" s="231"/>
      <c r="N202" s="230"/>
      <c r="O202" s="230"/>
      <c r="P202" s="230"/>
      <c r="Q202" s="230"/>
      <c r="R202" s="231"/>
      <c r="S202" s="231"/>
      <c r="T202" s="231"/>
      <c r="U202" s="231"/>
      <c r="V202" s="231"/>
      <c r="W202" s="231"/>
      <c r="X202" s="23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105</v>
      </c>
      <c r="AH202" s="211">
        <v>1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45">
        <v>15</v>
      </c>
      <c r="B203" s="246" t="s">
        <v>201</v>
      </c>
      <c r="C203" s="262" t="s">
        <v>202</v>
      </c>
      <c r="D203" s="247" t="s">
        <v>100</v>
      </c>
      <c r="E203" s="248">
        <v>950.995</v>
      </c>
      <c r="F203" s="249"/>
      <c r="G203" s="250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0</v>
      </c>
      <c r="O203" s="230">
        <f>ROUND(E203*N203,2)</f>
        <v>0</v>
      </c>
      <c r="P203" s="230">
        <v>1.4E-2</v>
      </c>
      <c r="Q203" s="230">
        <f>ROUND(E203*P203,2)</f>
        <v>13.31</v>
      </c>
      <c r="R203" s="231"/>
      <c r="S203" s="231" t="s">
        <v>101</v>
      </c>
      <c r="T203" s="231" t="s">
        <v>101</v>
      </c>
      <c r="U203" s="231">
        <v>0.22</v>
      </c>
      <c r="V203" s="231">
        <f>ROUND(E203*U203,2)</f>
        <v>209.22</v>
      </c>
      <c r="W203" s="231"/>
      <c r="X203" s="231" t="s">
        <v>102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103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28"/>
      <c r="B204" s="229"/>
      <c r="C204" s="263" t="s">
        <v>191</v>
      </c>
      <c r="D204" s="233"/>
      <c r="E204" s="234">
        <v>950.995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105</v>
      </c>
      <c r="AH204" s="211">
        <v>5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x14ac:dyDescent="0.2">
      <c r="A205" s="239" t="s">
        <v>96</v>
      </c>
      <c r="B205" s="240" t="s">
        <v>62</v>
      </c>
      <c r="C205" s="261" t="s">
        <v>63</v>
      </c>
      <c r="D205" s="241"/>
      <c r="E205" s="242"/>
      <c r="F205" s="243"/>
      <c r="G205" s="244">
        <f>SUMIF(AG206:AG247,"&lt;&gt;NOR",G206:G247)</f>
        <v>0</v>
      </c>
      <c r="H205" s="238"/>
      <c r="I205" s="238">
        <f>SUM(I206:I247)</f>
        <v>0</v>
      </c>
      <c r="J205" s="238"/>
      <c r="K205" s="238">
        <f>SUM(K206:K247)</f>
        <v>0</v>
      </c>
      <c r="L205" s="238"/>
      <c r="M205" s="238">
        <f>SUM(M206:M247)</f>
        <v>0</v>
      </c>
      <c r="N205" s="237"/>
      <c r="O205" s="237">
        <f>SUM(O206:O247)</f>
        <v>0.44</v>
      </c>
      <c r="P205" s="237"/>
      <c r="Q205" s="237">
        <f>SUM(Q206:Q247)</f>
        <v>0</v>
      </c>
      <c r="R205" s="238"/>
      <c r="S205" s="238"/>
      <c r="T205" s="238"/>
      <c r="U205" s="238"/>
      <c r="V205" s="238">
        <f>SUM(V206:V247)</f>
        <v>175.17</v>
      </c>
      <c r="W205" s="238"/>
      <c r="X205" s="238"/>
      <c r="AG205" t="s">
        <v>97</v>
      </c>
    </row>
    <row r="206" spans="1:60" ht="22.5" outlineLevel="1" x14ac:dyDescent="0.2">
      <c r="A206" s="245">
        <v>16</v>
      </c>
      <c r="B206" s="246" t="s">
        <v>203</v>
      </c>
      <c r="C206" s="262" t="s">
        <v>204</v>
      </c>
      <c r="D206" s="247" t="s">
        <v>100</v>
      </c>
      <c r="E206" s="248">
        <v>834.12</v>
      </c>
      <c r="F206" s="249"/>
      <c r="G206" s="250">
        <f>ROUND(E206*F206,2)</f>
        <v>0</v>
      </c>
      <c r="H206" s="232"/>
      <c r="I206" s="231">
        <f>ROUND(E206*H206,2)</f>
        <v>0</v>
      </c>
      <c r="J206" s="232"/>
      <c r="K206" s="231">
        <f>ROUND(E206*J206,2)</f>
        <v>0</v>
      </c>
      <c r="L206" s="231">
        <v>21</v>
      </c>
      <c r="M206" s="231">
        <f>G206*(1+L206/100)</f>
        <v>0</v>
      </c>
      <c r="N206" s="230">
        <v>5.2999999999999998E-4</v>
      </c>
      <c r="O206" s="230">
        <f>ROUND(E206*N206,2)</f>
        <v>0.44</v>
      </c>
      <c r="P206" s="230">
        <v>0</v>
      </c>
      <c r="Q206" s="230">
        <f>ROUND(E206*P206,2)</f>
        <v>0</v>
      </c>
      <c r="R206" s="231"/>
      <c r="S206" s="231" t="s">
        <v>101</v>
      </c>
      <c r="T206" s="231" t="s">
        <v>101</v>
      </c>
      <c r="U206" s="231">
        <v>0.21</v>
      </c>
      <c r="V206" s="231">
        <f>ROUND(E206*U206,2)</f>
        <v>175.17</v>
      </c>
      <c r="W206" s="231"/>
      <c r="X206" s="231" t="s">
        <v>102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103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28"/>
      <c r="B207" s="229"/>
      <c r="C207" s="265" t="s">
        <v>205</v>
      </c>
      <c r="D207" s="251"/>
      <c r="E207" s="251"/>
      <c r="F207" s="251"/>
      <c r="G207" s="25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156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28"/>
      <c r="B208" s="229"/>
      <c r="C208" s="263" t="s">
        <v>104</v>
      </c>
      <c r="D208" s="233"/>
      <c r="E208" s="234">
        <v>27.3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105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28"/>
      <c r="B209" s="229"/>
      <c r="C209" s="263" t="s">
        <v>106</v>
      </c>
      <c r="D209" s="233"/>
      <c r="E209" s="234">
        <v>2.7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105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28"/>
      <c r="B210" s="229"/>
      <c r="C210" s="263" t="s">
        <v>107</v>
      </c>
      <c r="D210" s="233"/>
      <c r="E210" s="234">
        <v>4.5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105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28"/>
      <c r="B211" s="229"/>
      <c r="C211" s="263" t="s">
        <v>108</v>
      </c>
      <c r="D211" s="233"/>
      <c r="E211" s="234">
        <v>4.0999999999999996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105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28"/>
      <c r="B212" s="229"/>
      <c r="C212" s="263" t="s">
        <v>109</v>
      </c>
      <c r="D212" s="233"/>
      <c r="E212" s="234">
        <v>4.3499999999999996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105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28"/>
      <c r="B213" s="229"/>
      <c r="C213" s="263" t="s">
        <v>110</v>
      </c>
      <c r="D213" s="233"/>
      <c r="E213" s="234">
        <v>4.2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105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28"/>
      <c r="B214" s="229"/>
      <c r="C214" s="263" t="s">
        <v>111</v>
      </c>
      <c r="D214" s="233"/>
      <c r="E214" s="234">
        <v>3.7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105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28"/>
      <c r="B215" s="229"/>
      <c r="C215" s="263" t="s">
        <v>112</v>
      </c>
      <c r="D215" s="233"/>
      <c r="E215" s="234">
        <v>2.8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105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28"/>
      <c r="B216" s="229"/>
      <c r="C216" s="263" t="s">
        <v>113</v>
      </c>
      <c r="D216" s="233"/>
      <c r="E216" s="234">
        <v>1.8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105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28"/>
      <c r="B217" s="229"/>
      <c r="C217" s="263" t="s">
        <v>114</v>
      </c>
      <c r="D217" s="233"/>
      <c r="E217" s="234">
        <v>8.85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105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28"/>
      <c r="B218" s="229"/>
      <c r="C218" s="263" t="s">
        <v>115</v>
      </c>
      <c r="D218" s="233"/>
      <c r="E218" s="234">
        <v>11.9</v>
      </c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105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28"/>
      <c r="B219" s="229"/>
      <c r="C219" s="263" t="s">
        <v>116</v>
      </c>
      <c r="D219" s="233"/>
      <c r="E219" s="234">
        <v>23.05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105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28"/>
      <c r="B220" s="229"/>
      <c r="C220" s="263" t="s">
        <v>117</v>
      </c>
      <c r="D220" s="233"/>
      <c r="E220" s="234">
        <v>5.45</v>
      </c>
      <c r="F220" s="231"/>
      <c r="G220" s="231"/>
      <c r="H220" s="231"/>
      <c r="I220" s="231"/>
      <c r="J220" s="231"/>
      <c r="K220" s="231"/>
      <c r="L220" s="231"/>
      <c r="M220" s="231"/>
      <c r="N220" s="230"/>
      <c r="O220" s="230"/>
      <c r="P220" s="230"/>
      <c r="Q220" s="230"/>
      <c r="R220" s="231"/>
      <c r="S220" s="231"/>
      <c r="T220" s="231"/>
      <c r="U220" s="231"/>
      <c r="V220" s="231"/>
      <c r="W220" s="231"/>
      <c r="X220" s="23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105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28"/>
      <c r="B221" s="229"/>
      <c r="C221" s="263" t="s">
        <v>118</v>
      </c>
      <c r="D221" s="233"/>
      <c r="E221" s="234">
        <v>17.100000000000001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105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28"/>
      <c r="B222" s="229"/>
      <c r="C222" s="263" t="s">
        <v>119</v>
      </c>
      <c r="D222" s="233"/>
      <c r="E222" s="234">
        <v>5.4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105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28"/>
      <c r="B223" s="229"/>
      <c r="C223" s="263" t="s">
        <v>120</v>
      </c>
      <c r="D223" s="233"/>
      <c r="E223" s="234">
        <v>2.35</v>
      </c>
      <c r="F223" s="231"/>
      <c r="G223" s="231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105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28"/>
      <c r="B224" s="229"/>
      <c r="C224" s="263" t="s">
        <v>121</v>
      </c>
      <c r="D224" s="233"/>
      <c r="E224" s="234">
        <v>2.4500000000000002</v>
      </c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105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28"/>
      <c r="B225" s="229"/>
      <c r="C225" s="263" t="s">
        <v>122</v>
      </c>
      <c r="D225" s="233"/>
      <c r="E225" s="234">
        <v>6.35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105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28"/>
      <c r="B226" s="229"/>
      <c r="C226" s="263" t="s">
        <v>123</v>
      </c>
      <c r="D226" s="233"/>
      <c r="E226" s="234">
        <v>34.799999999999997</v>
      </c>
      <c r="F226" s="231"/>
      <c r="G226" s="231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105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28"/>
      <c r="B227" s="229"/>
      <c r="C227" s="263" t="s">
        <v>124</v>
      </c>
      <c r="D227" s="233"/>
      <c r="E227" s="234">
        <v>24.8</v>
      </c>
      <c r="F227" s="231"/>
      <c r="G227" s="231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105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28"/>
      <c r="B228" s="229"/>
      <c r="C228" s="263" t="s">
        <v>125</v>
      </c>
      <c r="D228" s="233"/>
      <c r="E228" s="234">
        <v>5.05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105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28"/>
      <c r="B229" s="229"/>
      <c r="C229" s="263" t="s">
        <v>126</v>
      </c>
      <c r="D229" s="233"/>
      <c r="E229" s="234">
        <v>14.1</v>
      </c>
      <c r="F229" s="231"/>
      <c r="G229" s="231"/>
      <c r="H229" s="231"/>
      <c r="I229" s="231"/>
      <c r="J229" s="231"/>
      <c r="K229" s="231"/>
      <c r="L229" s="231"/>
      <c r="M229" s="231"/>
      <c r="N229" s="230"/>
      <c r="O229" s="230"/>
      <c r="P229" s="230"/>
      <c r="Q229" s="230"/>
      <c r="R229" s="231"/>
      <c r="S229" s="231"/>
      <c r="T229" s="231"/>
      <c r="U229" s="231"/>
      <c r="V229" s="231"/>
      <c r="W229" s="231"/>
      <c r="X229" s="23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105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28"/>
      <c r="B230" s="229"/>
      <c r="C230" s="263" t="s">
        <v>127</v>
      </c>
      <c r="D230" s="233"/>
      <c r="E230" s="234">
        <v>10.199999999999999</v>
      </c>
      <c r="F230" s="231"/>
      <c r="G230" s="231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105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28"/>
      <c r="B231" s="229"/>
      <c r="C231" s="263" t="s">
        <v>128</v>
      </c>
      <c r="D231" s="233"/>
      <c r="E231" s="234">
        <v>12.6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105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28"/>
      <c r="B232" s="229"/>
      <c r="C232" s="263" t="s">
        <v>129</v>
      </c>
      <c r="D232" s="233"/>
      <c r="E232" s="234">
        <v>5.85</v>
      </c>
      <c r="F232" s="231"/>
      <c r="G232" s="231"/>
      <c r="H232" s="231"/>
      <c r="I232" s="231"/>
      <c r="J232" s="231"/>
      <c r="K232" s="231"/>
      <c r="L232" s="231"/>
      <c r="M232" s="231"/>
      <c r="N232" s="230"/>
      <c r="O232" s="230"/>
      <c r="P232" s="230"/>
      <c r="Q232" s="230"/>
      <c r="R232" s="231"/>
      <c r="S232" s="231"/>
      <c r="T232" s="231"/>
      <c r="U232" s="231"/>
      <c r="V232" s="231"/>
      <c r="W232" s="231"/>
      <c r="X232" s="23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105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28"/>
      <c r="B233" s="229"/>
      <c r="C233" s="263" t="s">
        <v>130</v>
      </c>
      <c r="D233" s="233"/>
      <c r="E233" s="234">
        <v>17.55</v>
      </c>
      <c r="F233" s="231"/>
      <c r="G233" s="231"/>
      <c r="H233" s="231"/>
      <c r="I233" s="231"/>
      <c r="J233" s="231"/>
      <c r="K233" s="231"/>
      <c r="L233" s="231"/>
      <c r="M233" s="231"/>
      <c r="N233" s="230"/>
      <c r="O233" s="230"/>
      <c r="P233" s="230"/>
      <c r="Q233" s="230"/>
      <c r="R233" s="231"/>
      <c r="S233" s="231"/>
      <c r="T233" s="231"/>
      <c r="U233" s="231"/>
      <c r="V233" s="231"/>
      <c r="W233" s="231"/>
      <c r="X233" s="23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105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28"/>
      <c r="B234" s="229"/>
      <c r="C234" s="263" t="s">
        <v>131</v>
      </c>
      <c r="D234" s="233"/>
      <c r="E234" s="234">
        <v>21.6</v>
      </c>
      <c r="F234" s="231"/>
      <c r="G234" s="231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105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28"/>
      <c r="B235" s="229"/>
      <c r="C235" s="263" t="s">
        <v>132</v>
      </c>
      <c r="D235" s="233"/>
      <c r="E235" s="234">
        <v>10.85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105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28"/>
      <c r="B236" s="229"/>
      <c r="C236" s="263" t="s">
        <v>133</v>
      </c>
      <c r="D236" s="233"/>
      <c r="E236" s="234">
        <v>4.6500000000000004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105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28"/>
      <c r="B237" s="229"/>
      <c r="C237" s="263" t="s">
        <v>134</v>
      </c>
      <c r="D237" s="233"/>
      <c r="E237" s="234">
        <v>1</v>
      </c>
      <c r="F237" s="231"/>
      <c r="G237" s="231"/>
      <c r="H237" s="231"/>
      <c r="I237" s="231"/>
      <c r="J237" s="231"/>
      <c r="K237" s="231"/>
      <c r="L237" s="231"/>
      <c r="M237" s="231"/>
      <c r="N237" s="230"/>
      <c r="O237" s="230"/>
      <c r="P237" s="230"/>
      <c r="Q237" s="230"/>
      <c r="R237" s="231"/>
      <c r="S237" s="231"/>
      <c r="T237" s="231"/>
      <c r="U237" s="231"/>
      <c r="V237" s="231"/>
      <c r="W237" s="231"/>
      <c r="X237" s="23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105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28"/>
      <c r="B238" s="229"/>
      <c r="C238" s="263" t="s">
        <v>135</v>
      </c>
      <c r="D238" s="233"/>
      <c r="E238" s="234">
        <v>0.45</v>
      </c>
      <c r="F238" s="231"/>
      <c r="G238" s="231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105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28"/>
      <c r="B239" s="229"/>
      <c r="C239" s="263" t="s">
        <v>136</v>
      </c>
      <c r="D239" s="233"/>
      <c r="E239" s="234">
        <v>6</v>
      </c>
      <c r="F239" s="231"/>
      <c r="G239" s="231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105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28"/>
      <c r="B240" s="229"/>
      <c r="C240" s="263" t="s">
        <v>137</v>
      </c>
      <c r="D240" s="233"/>
      <c r="E240" s="234">
        <v>20.9</v>
      </c>
      <c r="F240" s="231"/>
      <c r="G240" s="231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105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28"/>
      <c r="B241" s="229"/>
      <c r="C241" s="263" t="s">
        <v>138</v>
      </c>
      <c r="D241" s="233"/>
      <c r="E241" s="234">
        <v>8</v>
      </c>
      <c r="F241" s="231"/>
      <c r="G241" s="231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105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28"/>
      <c r="B242" s="229"/>
      <c r="C242" s="263" t="s">
        <v>139</v>
      </c>
      <c r="D242" s="233"/>
      <c r="E242" s="234">
        <v>7.05</v>
      </c>
      <c r="F242" s="231"/>
      <c r="G242" s="231"/>
      <c r="H242" s="231"/>
      <c r="I242" s="231"/>
      <c r="J242" s="231"/>
      <c r="K242" s="231"/>
      <c r="L242" s="231"/>
      <c r="M242" s="231"/>
      <c r="N242" s="230"/>
      <c r="O242" s="230"/>
      <c r="P242" s="230"/>
      <c r="Q242" s="230"/>
      <c r="R242" s="231"/>
      <c r="S242" s="231"/>
      <c r="T242" s="231"/>
      <c r="U242" s="231"/>
      <c r="V242" s="231"/>
      <c r="W242" s="231"/>
      <c r="X242" s="231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105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28"/>
      <c r="B243" s="229"/>
      <c r="C243" s="263" t="s">
        <v>140</v>
      </c>
      <c r="D243" s="233"/>
      <c r="E243" s="234">
        <v>9.0500000000000007</v>
      </c>
      <c r="F243" s="231"/>
      <c r="G243" s="231"/>
      <c r="H243" s="231"/>
      <c r="I243" s="231"/>
      <c r="J243" s="231"/>
      <c r="K243" s="231"/>
      <c r="L243" s="231"/>
      <c r="M243" s="231"/>
      <c r="N243" s="230"/>
      <c r="O243" s="230"/>
      <c r="P243" s="230"/>
      <c r="Q243" s="230"/>
      <c r="R243" s="231"/>
      <c r="S243" s="231"/>
      <c r="T243" s="231"/>
      <c r="U243" s="231"/>
      <c r="V243" s="231"/>
      <c r="W243" s="231"/>
      <c r="X243" s="231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105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28"/>
      <c r="B244" s="229"/>
      <c r="C244" s="263" t="s">
        <v>141</v>
      </c>
      <c r="D244" s="233"/>
      <c r="E244" s="234">
        <v>12.45</v>
      </c>
      <c r="F244" s="231"/>
      <c r="G244" s="231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105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28"/>
      <c r="B245" s="229"/>
      <c r="C245" s="263" t="s">
        <v>142</v>
      </c>
      <c r="D245" s="233"/>
      <c r="E245" s="234">
        <v>31.9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105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28"/>
      <c r="B246" s="229"/>
      <c r="C246" s="264" t="s">
        <v>143</v>
      </c>
      <c r="D246" s="235"/>
      <c r="E246" s="236">
        <v>397.2</v>
      </c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105</v>
      </c>
      <c r="AH246" s="211">
        <v>1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28"/>
      <c r="B247" s="229"/>
      <c r="C247" s="263" t="s">
        <v>206</v>
      </c>
      <c r="D247" s="233"/>
      <c r="E247" s="234">
        <v>436.92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105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x14ac:dyDescent="0.2">
      <c r="A248" s="239" t="s">
        <v>96</v>
      </c>
      <c r="B248" s="240" t="s">
        <v>64</v>
      </c>
      <c r="C248" s="261" t="s">
        <v>65</v>
      </c>
      <c r="D248" s="241"/>
      <c r="E248" s="242"/>
      <c r="F248" s="243"/>
      <c r="G248" s="244">
        <f>SUMIF(AG249:AG260,"&lt;&gt;NOR",G249:G260)</f>
        <v>0</v>
      </c>
      <c r="H248" s="238"/>
      <c r="I248" s="238">
        <f>SUM(I249:I260)</f>
        <v>0</v>
      </c>
      <c r="J248" s="238"/>
      <c r="K248" s="238">
        <f>SUM(K249:K260)</f>
        <v>0</v>
      </c>
      <c r="L248" s="238"/>
      <c r="M248" s="238">
        <f>SUM(M249:M260)</f>
        <v>0</v>
      </c>
      <c r="N248" s="237"/>
      <c r="O248" s="237">
        <f>SUM(O249:O260)</f>
        <v>0</v>
      </c>
      <c r="P248" s="237"/>
      <c r="Q248" s="237">
        <f>SUM(Q249:Q260)</f>
        <v>0</v>
      </c>
      <c r="R248" s="238"/>
      <c r="S248" s="238"/>
      <c r="T248" s="238"/>
      <c r="U248" s="238"/>
      <c r="V248" s="238">
        <f>SUM(V249:V260)</f>
        <v>910.08</v>
      </c>
      <c r="W248" s="238"/>
      <c r="X248" s="238"/>
      <c r="AG248" t="s">
        <v>97</v>
      </c>
    </row>
    <row r="249" spans="1:60" ht="33.75" outlineLevel="1" x14ac:dyDescent="0.2">
      <c r="A249" s="245">
        <v>17</v>
      </c>
      <c r="B249" s="246" t="s">
        <v>207</v>
      </c>
      <c r="C249" s="262" t="s">
        <v>208</v>
      </c>
      <c r="D249" s="247" t="s">
        <v>209</v>
      </c>
      <c r="E249" s="248">
        <v>227.19</v>
      </c>
      <c r="F249" s="249"/>
      <c r="G249" s="250">
        <f>ROUND(E249*F249,2)</f>
        <v>0</v>
      </c>
      <c r="H249" s="232"/>
      <c r="I249" s="231">
        <f>ROUND(E249*H249,2)</f>
        <v>0</v>
      </c>
      <c r="J249" s="232"/>
      <c r="K249" s="231">
        <f>ROUND(E249*J249,2)</f>
        <v>0</v>
      </c>
      <c r="L249" s="231">
        <v>21</v>
      </c>
      <c r="M249" s="231">
        <f>G249*(1+L249/100)</f>
        <v>0</v>
      </c>
      <c r="N249" s="230">
        <v>0</v>
      </c>
      <c r="O249" s="230">
        <f>ROUND(E249*N249,2)</f>
        <v>0</v>
      </c>
      <c r="P249" s="230">
        <v>0</v>
      </c>
      <c r="Q249" s="230">
        <f>ROUND(E249*P249,2)</f>
        <v>0</v>
      </c>
      <c r="R249" s="231"/>
      <c r="S249" s="231" t="s">
        <v>161</v>
      </c>
      <c r="T249" s="231" t="s">
        <v>162</v>
      </c>
      <c r="U249" s="231">
        <v>4.0058299999999996</v>
      </c>
      <c r="V249" s="231">
        <f>ROUND(E249*U249,2)</f>
        <v>910.08</v>
      </c>
      <c r="W249" s="231"/>
      <c r="X249" s="231" t="s">
        <v>102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103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ht="22.5" outlineLevel="1" x14ac:dyDescent="0.2">
      <c r="A250" s="228"/>
      <c r="B250" s="229"/>
      <c r="C250" s="265" t="s">
        <v>210</v>
      </c>
      <c r="D250" s="251"/>
      <c r="E250" s="251"/>
      <c r="F250" s="251"/>
      <c r="G250" s="251"/>
      <c r="H250" s="231"/>
      <c r="I250" s="231"/>
      <c r="J250" s="231"/>
      <c r="K250" s="231"/>
      <c r="L250" s="231"/>
      <c r="M250" s="231"/>
      <c r="N250" s="230"/>
      <c r="O250" s="230"/>
      <c r="P250" s="230"/>
      <c r="Q250" s="230"/>
      <c r="R250" s="231"/>
      <c r="S250" s="231"/>
      <c r="T250" s="231"/>
      <c r="U250" s="231"/>
      <c r="V250" s="231"/>
      <c r="W250" s="231"/>
      <c r="X250" s="231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156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52" t="str">
        <f>C250</f>
        <v>mikrovln.technol. v kombinaci s topnými sál.panely - vysoušení zdiva na cca 7% hm. vlhkosti, měření vlhkosti gravimetrickou metodou popř. mikrovlnnou technologií</v>
      </c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28"/>
      <c r="B251" s="229"/>
      <c r="C251" s="263" t="s">
        <v>211</v>
      </c>
      <c r="D251" s="233"/>
      <c r="E251" s="234">
        <v>58.52</v>
      </c>
      <c r="F251" s="231"/>
      <c r="G251" s="231"/>
      <c r="H251" s="231"/>
      <c r="I251" s="231"/>
      <c r="J251" s="231"/>
      <c r="K251" s="231"/>
      <c r="L251" s="231"/>
      <c r="M251" s="231"/>
      <c r="N251" s="230"/>
      <c r="O251" s="230"/>
      <c r="P251" s="230"/>
      <c r="Q251" s="230"/>
      <c r="R251" s="231"/>
      <c r="S251" s="231"/>
      <c r="T251" s="231"/>
      <c r="U251" s="231"/>
      <c r="V251" s="231"/>
      <c r="W251" s="231"/>
      <c r="X251" s="231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105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28"/>
      <c r="B252" s="229"/>
      <c r="C252" s="263" t="s">
        <v>212</v>
      </c>
      <c r="D252" s="233"/>
      <c r="E252" s="234">
        <v>94.62</v>
      </c>
      <c r="F252" s="231"/>
      <c r="G252" s="231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105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28"/>
      <c r="B253" s="229"/>
      <c r="C253" s="263" t="s">
        <v>213</v>
      </c>
      <c r="D253" s="233"/>
      <c r="E253" s="234">
        <v>11.2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105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28"/>
      <c r="B254" s="229"/>
      <c r="C254" s="263" t="s">
        <v>214</v>
      </c>
      <c r="D254" s="233"/>
      <c r="E254" s="234">
        <v>8.85</v>
      </c>
      <c r="F254" s="231"/>
      <c r="G254" s="231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105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28"/>
      <c r="B255" s="229"/>
      <c r="C255" s="263" t="s">
        <v>215</v>
      </c>
      <c r="D255" s="233"/>
      <c r="E255" s="234">
        <v>5.0999999999999996</v>
      </c>
      <c r="F255" s="231"/>
      <c r="G255" s="231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105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28"/>
      <c r="B256" s="229"/>
      <c r="C256" s="263" t="s">
        <v>216</v>
      </c>
      <c r="D256" s="233"/>
      <c r="E256" s="234">
        <v>12.6</v>
      </c>
      <c r="F256" s="231"/>
      <c r="G256" s="231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105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28"/>
      <c r="B257" s="229"/>
      <c r="C257" s="263" t="s">
        <v>217</v>
      </c>
      <c r="D257" s="233"/>
      <c r="E257" s="234">
        <v>5.85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105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28"/>
      <c r="B258" s="229"/>
      <c r="C258" s="263" t="s">
        <v>218</v>
      </c>
      <c r="D258" s="233"/>
      <c r="E258" s="234">
        <v>5.0999999999999996</v>
      </c>
      <c r="F258" s="231"/>
      <c r="G258" s="231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105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28"/>
      <c r="B259" s="229"/>
      <c r="C259" s="263" t="s">
        <v>219</v>
      </c>
      <c r="D259" s="233"/>
      <c r="E259" s="234">
        <v>4.3499999999999996</v>
      </c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105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28"/>
      <c r="B260" s="229"/>
      <c r="C260" s="263" t="s">
        <v>220</v>
      </c>
      <c r="D260" s="233"/>
      <c r="E260" s="234">
        <v>21</v>
      </c>
      <c r="F260" s="231"/>
      <c r="G260" s="231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105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x14ac:dyDescent="0.2">
      <c r="A261" s="239" t="s">
        <v>96</v>
      </c>
      <c r="B261" s="240" t="s">
        <v>66</v>
      </c>
      <c r="C261" s="261" t="s">
        <v>67</v>
      </c>
      <c r="D261" s="241"/>
      <c r="E261" s="242"/>
      <c r="F261" s="243"/>
      <c r="G261" s="244">
        <f>SUMIF(AG262:AG288,"&lt;&gt;NOR",G262:G288)</f>
        <v>0</v>
      </c>
      <c r="H261" s="238"/>
      <c r="I261" s="238">
        <f>SUM(I262:I288)</f>
        <v>0</v>
      </c>
      <c r="J261" s="238"/>
      <c r="K261" s="238">
        <f>SUM(K262:K288)</f>
        <v>0</v>
      </c>
      <c r="L261" s="238"/>
      <c r="M261" s="238">
        <f>SUM(M262:M288)</f>
        <v>0</v>
      </c>
      <c r="N261" s="237"/>
      <c r="O261" s="237">
        <f>SUM(O262:O288)</f>
        <v>0</v>
      </c>
      <c r="P261" s="237"/>
      <c r="Q261" s="237">
        <f>SUM(Q262:Q288)</f>
        <v>0</v>
      </c>
      <c r="R261" s="238"/>
      <c r="S261" s="238"/>
      <c r="T261" s="238"/>
      <c r="U261" s="238"/>
      <c r="V261" s="238">
        <f>SUM(V262:V288)</f>
        <v>166.13</v>
      </c>
      <c r="W261" s="238"/>
      <c r="X261" s="238"/>
      <c r="AG261" t="s">
        <v>97</v>
      </c>
    </row>
    <row r="262" spans="1:60" outlineLevel="1" x14ac:dyDescent="0.2">
      <c r="A262" s="245">
        <v>18</v>
      </c>
      <c r="B262" s="246" t="s">
        <v>221</v>
      </c>
      <c r="C262" s="262" t="s">
        <v>222</v>
      </c>
      <c r="D262" s="247" t="s">
        <v>223</v>
      </c>
      <c r="E262" s="248">
        <v>17.573360000000001</v>
      </c>
      <c r="F262" s="249"/>
      <c r="G262" s="250">
        <f>ROUND(E262*F262,2)</f>
        <v>0</v>
      </c>
      <c r="H262" s="232"/>
      <c r="I262" s="231">
        <f>ROUND(E262*H262,2)</f>
        <v>0</v>
      </c>
      <c r="J262" s="232"/>
      <c r="K262" s="231">
        <f>ROUND(E262*J262,2)</f>
        <v>0</v>
      </c>
      <c r="L262" s="231">
        <v>21</v>
      </c>
      <c r="M262" s="231">
        <f>G262*(1+L262/100)</f>
        <v>0</v>
      </c>
      <c r="N262" s="230">
        <v>0</v>
      </c>
      <c r="O262" s="230">
        <f>ROUND(E262*N262,2)</f>
        <v>0</v>
      </c>
      <c r="P262" s="230">
        <v>0</v>
      </c>
      <c r="Q262" s="230">
        <f>ROUND(E262*P262,2)</f>
        <v>0</v>
      </c>
      <c r="R262" s="231"/>
      <c r="S262" s="231" t="s">
        <v>101</v>
      </c>
      <c r="T262" s="231" t="s">
        <v>101</v>
      </c>
      <c r="U262" s="231">
        <v>2.0670000000000002</v>
      </c>
      <c r="V262" s="231">
        <f>ROUND(E262*U262,2)</f>
        <v>36.32</v>
      </c>
      <c r="W262" s="231"/>
      <c r="X262" s="231" t="s">
        <v>102</v>
      </c>
      <c r="Y262" s="211"/>
      <c r="Z262" s="211"/>
      <c r="AA262" s="211"/>
      <c r="AB262" s="211"/>
      <c r="AC262" s="211"/>
      <c r="AD262" s="211"/>
      <c r="AE262" s="211"/>
      <c r="AF262" s="211"/>
      <c r="AG262" s="211" t="s">
        <v>103</v>
      </c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28"/>
      <c r="B263" s="229"/>
      <c r="C263" s="263" t="s">
        <v>224</v>
      </c>
      <c r="D263" s="233"/>
      <c r="E263" s="234">
        <v>17.573360000000001</v>
      </c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105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45">
        <v>19</v>
      </c>
      <c r="B264" s="246" t="s">
        <v>225</v>
      </c>
      <c r="C264" s="262" t="s">
        <v>226</v>
      </c>
      <c r="D264" s="247" t="s">
        <v>223</v>
      </c>
      <c r="E264" s="248">
        <v>84.453429999999997</v>
      </c>
      <c r="F264" s="249"/>
      <c r="G264" s="250">
        <f>ROUND(E264*F264,2)</f>
        <v>0</v>
      </c>
      <c r="H264" s="232"/>
      <c r="I264" s="231">
        <f>ROUND(E264*H264,2)</f>
        <v>0</v>
      </c>
      <c r="J264" s="232"/>
      <c r="K264" s="231">
        <f>ROUND(E264*J264,2)</f>
        <v>0</v>
      </c>
      <c r="L264" s="231">
        <v>21</v>
      </c>
      <c r="M264" s="231">
        <f>G264*(1+L264/100)</f>
        <v>0</v>
      </c>
      <c r="N264" s="230">
        <v>0</v>
      </c>
      <c r="O264" s="230">
        <f>ROUND(E264*N264,2)</f>
        <v>0</v>
      </c>
      <c r="P264" s="230">
        <v>0</v>
      </c>
      <c r="Q264" s="230">
        <f>ROUND(E264*P264,2)</f>
        <v>0</v>
      </c>
      <c r="R264" s="231"/>
      <c r="S264" s="231" t="s">
        <v>101</v>
      </c>
      <c r="T264" s="231" t="s">
        <v>101</v>
      </c>
      <c r="U264" s="231">
        <v>0.49</v>
      </c>
      <c r="V264" s="231">
        <f>ROUND(E264*U264,2)</f>
        <v>41.38</v>
      </c>
      <c r="W264" s="231"/>
      <c r="X264" s="231" t="s">
        <v>102</v>
      </c>
      <c r="Y264" s="211"/>
      <c r="Z264" s="211"/>
      <c r="AA264" s="211"/>
      <c r="AB264" s="211"/>
      <c r="AC264" s="211"/>
      <c r="AD264" s="211"/>
      <c r="AE264" s="211"/>
      <c r="AF264" s="211"/>
      <c r="AG264" s="211" t="s">
        <v>103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28"/>
      <c r="B265" s="229"/>
      <c r="C265" s="263" t="s">
        <v>227</v>
      </c>
      <c r="D265" s="233"/>
      <c r="E265" s="234">
        <v>86.005399999999995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105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28"/>
      <c r="B266" s="229"/>
      <c r="C266" s="263" t="s">
        <v>228</v>
      </c>
      <c r="D266" s="233"/>
      <c r="E266" s="234">
        <v>7.4228399999999999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105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ht="22.5" outlineLevel="1" x14ac:dyDescent="0.2">
      <c r="A267" s="228"/>
      <c r="B267" s="229"/>
      <c r="C267" s="263" t="s">
        <v>229</v>
      </c>
      <c r="D267" s="233"/>
      <c r="E267" s="234">
        <v>-8.9748000000000001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105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45">
        <v>20</v>
      </c>
      <c r="B268" s="246" t="s">
        <v>230</v>
      </c>
      <c r="C268" s="262" t="s">
        <v>231</v>
      </c>
      <c r="D268" s="247" t="s">
        <v>223</v>
      </c>
      <c r="E268" s="248">
        <v>1266.80152</v>
      </c>
      <c r="F268" s="249"/>
      <c r="G268" s="250">
        <f>ROUND(E268*F268,2)</f>
        <v>0</v>
      </c>
      <c r="H268" s="232"/>
      <c r="I268" s="231">
        <f>ROUND(E268*H268,2)</f>
        <v>0</v>
      </c>
      <c r="J268" s="232"/>
      <c r="K268" s="231">
        <f>ROUND(E268*J268,2)</f>
        <v>0</v>
      </c>
      <c r="L268" s="231">
        <v>21</v>
      </c>
      <c r="M268" s="231">
        <f>G268*(1+L268/100)</f>
        <v>0</v>
      </c>
      <c r="N268" s="230">
        <v>0</v>
      </c>
      <c r="O268" s="230">
        <f>ROUND(E268*N268,2)</f>
        <v>0</v>
      </c>
      <c r="P268" s="230">
        <v>0</v>
      </c>
      <c r="Q268" s="230">
        <f>ROUND(E268*P268,2)</f>
        <v>0</v>
      </c>
      <c r="R268" s="231"/>
      <c r="S268" s="231" t="s">
        <v>101</v>
      </c>
      <c r="T268" s="231" t="s">
        <v>101</v>
      </c>
      <c r="U268" s="231">
        <v>0</v>
      </c>
      <c r="V268" s="231">
        <f>ROUND(E268*U268,2)</f>
        <v>0</v>
      </c>
      <c r="W268" s="231"/>
      <c r="X268" s="231" t="s">
        <v>102</v>
      </c>
      <c r="Y268" s="211"/>
      <c r="Z268" s="211"/>
      <c r="AA268" s="211"/>
      <c r="AB268" s="211"/>
      <c r="AC268" s="211"/>
      <c r="AD268" s="211"/>
      <c r="AE268" s="211"/>
      <c r="AF268" s="211"/>
      <c r="AG268" s="211" t="s">
        <v>103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28"/>
      <c r="B269" s="229"/>
      <c r="C269" s="265" t="s">
        <v>232</v>
      </c>
      <c r="D269" s="251"/>
      <c r="E269" s="251"/>
      <c r="F269" s="251"/>
      <c r="G269" s="25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156</v>
      </c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28"/>
      <c r="B270" s="229"/>
      <c r="C270" s="263" t="s">
        <v>233</v>
      </c>
      <c r="D270" s="233"/>
      <c r="E270" s="234">
        <v>1290.0809300000001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105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28"/>
      <c r="B271" s="229"/>
      <c r="C271" s="263" t="s">
        <v>234</v>
      </c>
      <c r="D271" s="233"/>
      <c r="E271" s="234">
        <v>111.3426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105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ht="22.5" outlineLevel="1" x14ac:dyDescent="0.2">
      <c r="A272" s="228"/>
      <c r="B272" s="229"/>
      <c r="C272" s="263" t="s">
        <v>235</v>
      </c>
      <c r="D272" s="233"/>
      <c r="E272" s="234">
        <v>-134.62200000000001</v>
      </c>
      <c r="F272" s="231"/>
      <c r="G272" s="231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105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45">
        <v>21</v>
      </c>
      <c r="B273" s="246" t="s">
        <v>236</v>
      </c>
      <c r="C273" s="262" t="s">
        <v>237</v>
      </c>
      <c r="D273" s="247" t="s">
        <v>223</v>
      </c>
      <c r="E273" s="248">
        <v>84.453429999999997</v>
      </c>
      <c r="F273" s="249"/>
      <c r="G273" s="250">
        <f>ROUND(E273*F273,2)</f>
        <v>0</v>
      </c>
      <c r="H273" s="232"/>
      <c r="I273" s="231">
        <f>ROUND(E273*H273,2)</f>
        <v>0</v>
      </c>
      <c r="J273" s="232"/>
      <c r="K273" s="231">
        <f>ROUND(E273*J273,2)</f>
        <v>0</v>
      </c>
      <c r="L273" s="231">
        <v>21</v>
      </c>
      <c r="M273" s="231">
        <f>G273*(1+L273/100)</f>
        <v>0</v>
      </c>
      <c r="N273" s="230">
        <v>0</v>
      </c>
      <c r="O273" s="230">
        <f>ROUND(E273*N273,2)</f>
        <v>0</v>
      </c>
      <c r="P273" s="230">
        <v>0</v>
      </c>
      <c r="Q273" s="230">
        <f>ROUND(E273*P273,2)</f>
        <v>0</v>
      </c>
      <c r="R273" s="231"/>
      <c r="S273" s="231" t="s">
        <v>101</v>
      </c>
      <c r="T273" s="231" t="s">
        <v>101</v>
      </c>
      <c r="U273" s="231">
        <v>0.94199999999999995</v>
      </c>
      <c r="V273" s="231">
        <f>ROUND(E273*U273,2)</f>
        <v>79.56</v>
      </c>
      <c r="W273" s="231"/>
      <c r="X273" s="231" t="s">
        <v>102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103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28"/>
      <c r="B274" s="229"/>
      <c r="C274" s="263" t="s">
        <v>227</v>
      </c>
      <c r="D274" s="233"/>
      <c r="E274" s="234">
        <v>86.005399999999995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105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28"/>
      <c r="B275" s="229"/>
      <c r="C275" s="263" t="s">
        <v>228</v>
      </c>
      <c r="D275" s="233"/>
      <c r="E275" s="234">
        <v>7.4228399999999999</v>
      </c>
      <c r="F275" s="231"/>
      <c r="G275" s="231"/>
      <c r="H275" s="231"/>
      <c r="I275" s="231"/>
      <c r="J275" s="231"/>
      <c r="K275" s="231"/>
      <c r="L275" s="231"/>
      <c r="M275" s="231"/>
      <c r="N275" s="230"/>
      <c r="O275" s="230"/>
      <c r="P275" s="230"/>
      <c r="Q275" s="230"/>
      <c r="R275" s="231"/>
      <c r="S275" s="231"/>
      <c r="T275" s="231"/>
      <c r="U275" s="231"/>
      <c r="V275" s="231"/>
      <c r="W275" s="231"/>
      <c r="X275" s="231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105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ht="22.5" outlineLevel="1" x14ac:dyDescent="0.2">
      <c r="A276" s="228"/>
      <c r="B276" s="229"/>
      <c r="C276" s="263" t="s">
        <v>229</v>
      </c>
      <c r="D276" s="233"/>
      <c r="E276" s="234">
        <v>-8.9748000000000001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105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45">
        <v>22</v>
      </c>
      <c r="B277" s="246" t="s">
        <v>238</v>
      </c>
      <c r="C277" s="262" t="s">
        <v>239</v>
      </c>
      <c r="D277" s="247" t="s">
        <v>223</v>
      </c>
      <c r="E277" s="248">
        <v>84.453429999999997</v>
      </c>
      <c r="F277" s="249"/>
      <c r="G277" s="250">
        <f>ROUND(E277*F277,2)</f>
        <v>0</v>
      </c>
      <c r="H277" s="232"/>
      <c r="I277" s="231">
        <f>ROUND(E277*H277,2)</f>
        <v>0</v>
      </c>
      <c r="J277" s="232"/>
      <c r="K277" s="231">
        <f>ROUND(E277*J277,2)</f>
        <v>0</v>
      </c>
      <c r="L277" s="231">
        <v>21</v>
      </c>
      <c r="M277" s="231">
        <f>G277*(1+L277/100)</f>
        <v>0</v>
      </c>
      <c r="N277" s="230">
        <v>0</v>
      </c>
      <c r="O277" s="230">
        <f>ROUND(E277*N277,2)</f>
        <v>0</v>
      </c>
      <c r="P277" s="230">
        <v>0</v>
      </c>
      <c r="Q277" s="230">
        <f>ROUND(E277*P277,2)</f>
        <v>0</v>
      </c>
      <c r="R277" s="231"/>
      <c r="S277" s="231" t="s">
        <v>101</v>
      </c>
      <c r="T277" s="231" t="s">
        <v>101</v>
      </c>
      <c r="U277" s="231">
        <v>0.105</v>
      </c>
      <c r="V277" s="231">
        <f>ROUND(E277*U277,2)</f>
        <v>8.8699999999999992</v>
      </c>
      <c r="W277" s="231"/>
      <c r="X277" s="231" t="s">
        <v>102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103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28"/>
      <c r="B278" s="229"/>
      <c r="C278" s="263" t="s">
        <v>227</v>
      </c>
      <c r="D278" s="233"/>
      <c r="E278" s="234">
        <v>86.005399999999995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105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28"/>
      <c r="B279" s="229"/>
      <c r="C279" s="263" t="s">
        <v>228</v>
      </c>
      <c r="D279" s="233"/>
      <c r="E279" s="234">
        <v>7.4228399999999999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105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ht="22.5" outlineLevel="1" x14ac:dyDescent="0.2">
      <c r="A280" s="228"/>
      <c r="B280" s="229"/>
      <c r="C280" s="263" t="s">
        <v>229</v>
      </c>
      <c r="D280" s="233"/>
      <c r="E280" s="234">
        <v>-8.9748000000000001</v>
      </c>
      <c r="F280" s="231"/>
      <c r="G280" s="231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105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45">
        <v>23</v>
      </c>
      <c r="B281" s="246" t="s">
        <v>240</v>
      </c>
      <c r="C281" s="262" t="s">
        <v>241</v>
      </c>
      <c r="D281" s="247" t="s">
        <v>223</v>
      </c>
      <c r="E281" s="248">
        <v>84.453429999999997</v>
      </c>
      <c r="F281" s="249"/>
      <c r="G281" s="250">
        <f>ROUND(E281*F281,2)</f>
        <v>0</v>
      </c>
      <c r="H281" s="232"/>
      <c r="I281" s="231">
        <f>ROUND(E281*H281,2)</f>
        <v>0</v>
      </c>
      <c r="J281" s="232"/>
      <c r="K281" s="231">
        <f>ROUND(E281*J281,2)</f>
        <v>0</v>
      </c>
      <c r="L281" s="231">
        <v>21</v>
      </c>
      <c r="M281" s="231">
        <f>G281*(1+L281/100)</f>
        <v>0</v>
      </c>
      <c r="N281" s="230">
        <v>0</v>
      </c>
      <c r="O281" s="230">
        <f>ROUND(E281*N281,2)</f>
        <v>0</v>
      </c>
      <c r="P281" s="230">
        <v>0</v>
      </c>
      <c r="Q281" s="230">
        <f>ROUND(E281*P281,2)</f>
        <v>0</v>
      </c>
      <c r="R281" s="231"/>
      <c r="S281" s="231" t="s">
        <v>101</v>
      </c>
      <c r="T281" s="231" t="s">
        <v>101</v>
      </c>
      <c r="U281" s="231">
        <v>0</v>
      </c>
      <c r="V281" s="231">
        <f>ROUND(E281*U281,2)</f>
        <v>0</v>
      </c>
      <c r="W281" s="231"/>
      <c r="X281" s="231" t="s">
        <v>102</v>
      </c>
      <c r="Y281" s="211"/>
      <c r="Z281" s="211"/>
      <c r="AA281" s="211"/>
      <c r="AB281" s="211"/>
      <c r="AC281" s="211"/>
      <c r="AD281" s="211"/>
      <c r="AE281" s="211"/>
      <c r="AF281" s="211"/>
      <c r="AG281" s="211" t="s">
        <v>103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28"/>
      <c r="B282" s="229"/>
      <c r="C282" s="263" t="s">
        <v>227</v>
      </c>
      <c r="D282" s="233"/>
      <c r="E282" s="234">
        <v>86.005399999999995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105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/>
      <c r="B283" s="229"/>
      <c r="C283" s="263" t="s">
        <v>228</v>
      </c>
      <c r="D283" s="233"/>
      <c r="E283" s="234">
        <v>7.4228399999999999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105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ht="22.5" outlineLevel="1" x14ac:dyDescent="0.2">
      <c r="A284" s="228"/>
      <c r="B284" s="229"/>
      <c r="C284" s="263" t="s">
        <v>229</v>
      </c>
      <c r="D284" s="233"/>
      <c r="E284" s="234">
        <v>-8.9748000000000001</v>
      </c>
      <c r="F284" s="231"/>
      <c r="G284" s="231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105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45">
        <v>24</v>
      </c>
      <c r="B285" s="246" t="s">
        <v>242</v>
      </c>
      <c r="C285" s="262" t="s">
        <v>243</v>
      </c>
      <c r="D285" s="247" t="s">
        <v>223</v>
      </c>
      <c r="E285" s="248">
        <v>84.453429999999997</v>
      </c>
      <c r="F285" s="249"/>
      <c r="G285" s="250">
        <f>ROUND(E285*F285,2)</f>
        <v>0</v>
      </c>
      <c r="H285" s="232"/>
      <c r="I285" s="231">
        <f>ROUND(E285*H285,2)</f>
        <v>0</v>
      </c>
      <c r="J285" s="232"/>
      <c r="K285" s="231">
        <f>ROUND(E285*J285,2)</f>
        <v>0</v>
      </c>
      <c r="L285" s="231">
        <v>21</v>
      </c>
      <c r="M285" s="231">
        <f>G285*(1+L285/100)</f>
        <v>0</v>
      </c>
      <c r="N285" s="230">
        <v>0</v>
      </c>
      <c r="O285" s="230">
        <f>ROUND(E285*N285,2)</f>
        <v>0</v>
      </c>
      <c r="P285" s="230">
        <v>0</v>
      </c>
      <c r="Q285" s="230">
        <f>ROUND(E285*P285,2)</f>
        <v>0</v>
      </c>
      <c r="R285" s="231"/>
      <c r="S285" s="231" t="s">
        <v>101</v>
      </c>
      <c r="T285" s="231" t="s">
        <v>101</v>
      </c>
      <c r="U285" s="231">
        <v>0</v>
      </c>
      <c r="V285" s="231">
        <f>ROUND(E285*U285,2)</f>
        <v>0</v>
      </c>
      <c r="W285" s="231"/>
      <c r="X285" s="231" t="s">
        <v>102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103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28"/>
      <c r="B286" s="229"/>
      <c r="C286" s="263" t="s">
        <v>227</v>
      </c>
      <c r="D286" s="233"/>
      <c r="E286" s="234">
        <v>86.005399999999995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105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28"/>
      <c r="B287" s="229"/>
      <c r="C287" s="263" t="s">
        <v>228</v>
      </c>
      <c r="D287" s="233"/>
      <c r="E287" s="234">
        <v>7.4228399999999999</v>
      </c>
      <c r="F287" s="231"/>
      <c r="G287" s="231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105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ht="22.5" outlineLevel="1" x14ac:dyDescent="0.2">
      <c r="A288" s="228"/>
      <c r="B288" s="229"/>
      <c r="C288" s="263" t="s">
        <v>229</v>
      </c>
      <c r="D288" s="233"/>
      <c r="E288" s="234">
        <v>-8.9748000000000001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105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x14ac:dyDescent="0.2">
      <c r="A289" s="239" t="s">
        <v>96</v>
      </c>
      <c r="B289" s="240" t="s">
        <v>69</v>
      </c>
      <c r="C289" s="261" t="s">
        <v>29</v>
      </c>
      <c r="D289" s="241"/>
      <c r="E289" s="242"/>
      <c r="F289" s="243"/>
      <c r="G289" s="244">
        <f>SUMIF(AG290:AG296,"&lt;&gt;NOR",G290:G296)</f>
        <v>0</v>
      </c>
      <c r="H289" s="238"/>
      <c r="I289" s="238">
        <f>SUM(I290:I296)</f>
        <v>0</v>
      </c>
      <c r="J289" s="238"/>
      <c r="K289" s="238">
        <f>SUM(K290:K296)</f>
        <v>0</v>
      </c>
      <c r="L289" s="238"/>
      <c r="M289" s="238">
        <f>SUM(M290:M296)</f>
        <v>0</v>
      </c>
      <c r="N289" s="237"/>
      <c r="O289" s="237">
        <f>SUM(O290:O296)</f>
        <v>0</v>
      </c>
      <c r="P289" s="237"/>
      <c r="Q289" s="237">
        <f>SUM(Q290:Q296)</f>
        <v>0</v>
      </c>
      <c r="R289" s="238"/>
      <c r="S289" s="238"/>
      <c r="T289" s="238"/>
      <c r="U289" s="238"/>
      <c r="V289" s="238">
        <f>SUM(V290:V296)</f>
        <v>0</v>
      </c>
      <c r="W289" s="238"/>
      <c r="X289" s="238"/>
      <c r="AG289" t="s">
        <v>97</v>
      </c>
    </row>
    <row r="290" spans="1:60" outlineLevel="1" x14ac:dyDescent="0.2">
      <c r="A290" s="253">
        <v>25</v>
      </c>
      <c r="B290" s="254" t="s">
        <v>244</v>
      </c>
      <c r="C290" s="266" t="s">
        <v>245</v>
      </c>
      <c r="D290" s="255" t="s">
        <v>0</v>
      </c>
      <c r="E290" s="256">
        <v>1.2</v>
      </c>
      <c r="F290" s="257"/>
      <c r="G290" s="258">
        <f>ROUND(E290*F290,2)</f>
        <v>0</v>
      </c>
      <c r="H290" s="232"/>
      <c r="I290" s="231">
        <f>ROUND(E290*H290,2)</f>
        <v>0</v>
      </c>
      <c r="J290" s="232"/>
      <c r="K290" s="231">
        <f>ROUND(E290*J290,2)</f>
        <v>0</v>
      </c>
      <c r="L290" s="231">
        <v>21</v>
      </c>
      <c r="M290" s="231">
        <f>G290*(1+L290/100)</f>
        <v>0</v>
      </c>
      <c r="N290" s="230">
        <v>0</v>
      </c>
      <c r="O290" s="230">
        <f>ROUND(E290*N290,2)</f>
        <v>0</v>
      </c>
      <c r="P290" s="230">
        <v>0</v>
      </c>
      <c r="Q290" s="230">
        <f>ROUND(E290*P290,2)</f>
        <v>0</v>
      </c>
      <c r="R290" s="231"/>
      <c r="S290" s="231" t="s">
        <v>101</v>
      </c>
      <c r="T290" s="231" t="s">
        <v>162</v>
      </c>
      <c r="U290" s="231">
        <v>0</v>
      </c>
      <c r="V290" s="231">
        <f>ROUND(E290*U290,2)</f>
        <v>0</v>
      </c>
      <c r="W290" s="231"/>
      <c r="X290" s="231" t="s">
        <v>246</v>
      </c>
      <c r="Y290" s="211"/>
      <c r="Z290" s="211"/>
      <c r="AA290" s="211"/>
      <c r="AB290" s="211"/>
      <c r="AC290" s="211"/>
      <c r="AD290" s="211"/>
      <c r="AE290" s="211"/>
      <c r="AF290" s="211"/>
      <c r="AG290" s="211" t="s">
        <v>247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53">
        <v>26</v>
      </c>
      <c r="B291" s="254" t="s">
        <v>248</v>
      </c>
      <c r="C291" s="266" t="s">
        <v>249</v>
      </c>
      <c r="D291" s="255" t="s">
        <v>0</v>
      </c>
      <c r="E291" s="256">
        <v>1.6</v>
      </c>
      <c r="F291" s="257"/>
      <c r="G291" s="258">
        <f>ROUND(E291*F291,2)</f>
        <v>0</v>
      </c>
      <c r="H291" s="232"/>
      <c r="I291" s="231">
        <f>ROUND(E291*H291,2)</f>
        <v>0</v>
      </c>
      <c r="J291" s="232"/>
      <c r="K291" s="231">
        <f>ROUND(E291*J291,2)</f>
        <v>0</v>
      </c>
      <c r="L291" s="231">
        <v>21</v>
      </c>
      <c r="M291" s="231">
        <f>G291*(1+L291/100)</f>
        <v>0</v>
      </c>
      <c r="N291" s="230">
        <v>0</v>
      </c>
      <c r="O291" s="230">
        <f>ROUND(E291*N291,2)</f>
        <v>0</v>
      </c>
      <c r="P291" s="230">
        <v>0</v>
      </c>
      <c r="Q291" s="230">
        <f>ROUND(E291*P291,2)</f>
        <v>0</v>
      </c>
      <c r="R291" s="231"/>
      <c r="S291" s="231" t="s">
        <v>101</v>
      </c>
      <c r="T291" s="231" t="s">
        <v>162</v>
      </c>
      <c r="U291" s="231">
        <v>0</v>
      </c>
      <c r="V291" s="231">
        <f>ROUND(E291*U291,2)</f>
        <v>0</v>
      </c>
      <c r="W291" s="231"/>
      <c r="X291" s="231" t="s">
        <v>246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247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53">
        <v>27</v>
      </c>
      <c r="B292" s="254" t="s">
        <v>250</v>
      </c>
      <c r="C292" s="266" t="s">
        <v>251</v>
      </c>
      <c r="D292" s="255" t="s">
        <v>0</v>
      </c>
      <c r="E292" s="256">
        <v>0.6</v>
      </c>
      <c r="F292" s="257"/>
      <c r="G292" s="258">
        <f>ROUND(E292*F292,2)</f>
        <v>0</v>
      </c>
      <c r="H292" s="232"/>
      <c r="I292" s="231">
        <f>ROUND(E292*H292,2)</f>
        <v>0</v>
      </c>
      <c r="J292" s="232"/>
      <c r="K292" s="231">
        <f>ROUND(E292*J292,2)</f>
        <v>0</v>
      </c>
      <c r="L292" s="231">
        <v>21</v>
      </c>
      <c r="M292" s="231">
        <f>G292*(1+L292/100)</f>
        <v>0</v>
      </c>
      <c r="N292" s="230">
        <v>0</v>
      </c>
      <c r="O292" s="230">
        <f>ROUND(E292*N292,2)</f>
        <v>0</v>
      </c>
      <c r="P292" s="230">
        <v>0</v>
      </c>
      <c r="Q292" s="230">
        <f>ROUND(E292*P292,2)</f>
        <v>0</v>
      </c>
      <c r="R292" s="231"/>
      <c r="S292" s="231" t="s">
        <v>101</v>
      </c>
      <c r="T292" s="231" t="s">
        <v>162</v>
      </c>
      <c r="U292" s="231">
        <v>0</v>
      </c>
      <c r="V292" s="231">
        <f>ROUND(E292*U292,2)</f>
        <v>0</v>
      </c>
      <c r="W292" s="231"/>
      <c r="X292" s="231" t="s">
        <v>246</v>
      </c>
      <c r="Y292" s="211"/>
      <c r="Z292" s="211"/>
      <c r="AA292" s="211"/>
      <c r="AB292" s="211"/>
      <c r="AC292" s="211"/>
      <c r="AD292" s="211"/>
      <c r="AE292" s="211"/>
      <c r="AF292" s="211"/>
      <c r="AG292" s="211" t="s">
        <v>247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53">
        <v>28</v>
      </c>
      <c r="B293" s="254" t="s">
        <v>252</v>
      </c>
      <c r="C293" s="266" t="s">
        <v>253</v>
      </c>
      <c r="D293" s="255" t="s">
        <v>0</v>
      </c>
      <c r="E293" s="256">
        <v>2</v>
      </c>
      <c r="F293" s="257"/>
      <c r="G293" s="258">
        <f>ROUND(E293*F293,2)</f>
        <v>0</v>
      </c>
      <c r="H293" s="232"/>
      <c r="I293" s="231">
        <f>ROUND(E293*H293,2)</f>
        <v>0</v>
      </c>
      <c r="J293" s="232"/>
      <c r="K293" s="231">
        <f>ROUND(E293*J293,2)</f>
        <v>0</v>
      </c>
      <c r="L293" s="231">
        <v>21</v>
      </c>
      <c r="M293" s="231">
        <f>G293*(1+L293/100)</f>
        <v>0</v>
      </c>
      <c r="N293" s="230">
        <v>0</v>
      </c>
      <c r="O293" s="230">
        <f>ROUND(E293*N293,2)</f>
        <v>0</v>
      </c>
      <c r="P293" s="230">
        <v>0</v>
      </c>
      <c r="Q293" s="230">
        <f>ROUND(E293*P293,2)</f>
        <v>0</v>
      </c>
      <c r="R293" s="231"/>
      <c r="S293" s="231" t="s">
        <v>101</v>
      </c>
      <c r="T293" s="231" t="s">
        <v>162</v>
      </c>
      <c r="U293" s="231">
        <v>0</v>
      </c>
      <c r="V293" s="231">
        <f>ROUND(E293*U293,2)</f>
        <v>0</v>
      </c>
      <c r="W293" s="231"/>
      <c r="X293" s="231" t="s">
        <v>246</v>
      </c>
      <c r="Y293" s="211"/>
      <c r="Z293" s="211"/>
      <c r="AA293" s="211"/>
      <c r="AB293" s="211"/>
      <c r="AC293" s="211"/>
      <c r="AD293" s="211"/>
      <c r="AE293" s="211"/>
      <c r="AF293" s="211"/>
      <c r="AG293" s="211" t="s">
        <v>247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45">
        <v>29</v>
      </c>
      <c r="B294" s="246" t="s">
        <v>254</v>
      </c>
      <c r="C294" s="262" t="s">
        <v>255</v>
      </c>
      <c r="D294" s="247" t="s">
        <v>0</v>
      </c>
      <c r="E294" s="248">
        <v>0.6</v>
      </c>
      <c r="F294" s="249"/>
      <c r="G294" s="250">
        <f>ROUND(E294*F294,2)</f>
        <v>0</v>
      </c>
      <c r="H294" s="232"/>
      <c r="I294" s="231">
        <f>ROUND(E294*H294,2)</f>
        <v>0</v>
      </c>
      <c r="J294" s="232"/>
      <c r="K294" s="231">
        <f>ROUND(E294*J294,2)</f>
        <v>0</v>
      </c>
      <c r="L294" s="231">
        <v>21</v>
      </c>
      <c r="M294" s="231">
        <f>G294*(1+L294/100)</f>
        <v>0</v>
      </c>
      <c r="N294" s="230">
        <v>0</v>
      </c>
      <c r="O294" s="230">
        <f>ROUND(E294*N294,2)</f>
        <v>0</v>
      </c>
      <c r="P294" s="230">
        <v>0</v>
      </c>
      <c r="Q294" s="230">
        <f>ROUND(E294*P294,2)</f>
        <v>0</v>
      </c>
      <c r="R294" s="231"/>
      <c r="S294" s="231" t="s">
        <v>101</v>
      </c>
      <c r="T294" s="231" t="s">
        <v>162</v>
      </c>
      <c r="U294" s="231">
        <v>0</v>
      </c>
      <c r="V294" s="231">
        <f>ROUND(E294*U294,2)</f>
        <v>0</v>
      </c>
      <c r="W294" s="231"/>
      <c r="X294" s="231" t="s">
        <v>246</v>
      </c>
      <c r="Y294" s="211"/>
      <c r="Z294" s="211"/>
      <c r="AA294" s="211"/>
      <c r="AB294" s="211"/>
      <c r="AC294" s="211"/>
      <c r="AD294" s="211"/>
      <c r="AE294" s="211"/>
      <c r="AF294" s="211"/>
      <c r="AG294" s="211" t="s">
        <v>247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28"/>
      <c r="B295" s="229"/>
      <c r="C295" s="265" t="s">
        <v>256</v>
      </c>
      <c r="D295" s="251"/>
      <c r="E295" s="251"/>
      <c r="F295" s="251"/>
      <c r="G295" s="25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156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52" t="str">
        <f>C295</f>
        <v>Náklady zhotovitele, které vzniknou v souvislosti s povinnostmi zhotovitele při předání a převzetí díla.</v>
      </c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53">
        <v>30</v>
      </c>
      <c r="B296" s="254" t="s">
        <v>257</v>
      </c>
      <c r="C296" s="266" t="s">
        <v>258</v>
      </c>
      <c r="D296" s="255" t="s">
        <v>0</v>
      </c>
      <c r="E296" s="256">
        <v>1.6</v>
      </c>
      <c r="F296" s="257"/>
      <c r="G296" s="258">
        <f>ROUND(E296*F296,2)</f>
        <v>0</v>
      </c>
      <c r="H296" s="232"/>
      <c r="I296" s="231">
        <f>ROUND(E296*H296,2)</f>
        <v>0</v>
      </c>
      <c r="J296" s="232"/>
      <c r="K296" s="231">
        <f>ROUND(E296*J296,2)</f>
        <v>0</v>
      </c>
      <c r="L296" s="231">
        <v>21</v>
      </c>
      <c r="M296" s="231">
        <f>G296*(1+L296/100)</f>
        <v>0</v>
      </c>
      <c r="N296" s="230">
        <v>0</v>
      </c>
      <c r="O296" s="230">
        <f>ROUND(E296*N296,2)</f>
        <v>0</v>
      </c>
      <c r="P296" s="230">
        <v>0</v>
      </c>
      <c r="Q296" s="230">
        <f>ROUND(E296*P296,2)</f>
        <v>0</v>
      </c>
      <c r="R296" s="231"/>
      <c r="S296" s="231" t="s">
        <v>161</v>
      </c>
      <c r="T296" s="231" t="s">
        <v>162</v>
      </c>
      <c r="U296" s="231">
        <v>0</v>
      </c>
      <c r="V296" s="231">
        <f>ROUND(E296*U296,2)</f>
        <v>0</v>
      </c>
      <c r="W296" s="231"/>
      <c r="X296" s="231" t="s">
        <v>246</v>
      </c>
      <c r="Y296" s="211"/>
      <c r="Z296" s="211"/>
      <c r="AA296" s="211"/>
      <c r="AB296" s="211"/>
      <c r="AC296" s="211"/>
      <c r="AD296" s="211"/>
      <c r="AE296" s="211"/>
      <c r="AF296" s="211"/>
      <c r="AG296" s="211" t="s">
        <v>247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x14ac:dyDescent="0.2">
      <c r="A297" s="239" t="s">
        <v>96</v>
      </c>
      <c r="B297" s="240" t="s">
        <v>70</v>
      </c>
      <c r="C297" s="261" t="s">
        <v>30</v>
      </c>
      <c r="D297" s="241"/>
      <c r="E297" s="242"/>
      <c r="F297" s="243"/>
      <c r="G297" s="244">
        <f>SUMIF(AG298:AG304,"&lt;&gt;NOR",G298:G304)</f>
        <v>0</v>
      </c>
      <c r="H297" s="238"/>
      <c r="I297" s="238">
        <f>SUM(I298:I304)</f>
        <v>0</v>
      </c>
      <c r="J297" s="238"/>
      <c r="K297" s="238">
        <f>SUM(K298:K304)</f>
        <v>0</v>
      </c>
      <c r="L297" s="238"/>
      <c r="M297" s="238">
        <f>SUM(M298:M304)</f>
        <v>0</v>
      </c>
      <c r="N297" s="237"/>
      <c r="O297" s="237">
        <f>SUM(O298:O304)</f>
        <v>0</v>
      </c>
      <c r="P297" s="237"/>
      <c r="Q297" s="237">
        <f>SUM(Q298:Q304)</f>
        <v>0</v>
      </c>
      <c r="R297" s="238"/>
      <c r="S297" s="238"/>
      <c r="T297" s="238"/>
      <c r="U297" s="238"/>
      <c r="V297" s="238">
        <f>SUM(V298:V304)</f>
        <v>0</v>
      </c>
      <c r="W297" s="238"/>
      <c r="X297" s="238"/>
      <c r="AG297" t="s">
        <v>97</v>
      </c>
    </row>
    <row r="298" spans="1:60" outlineLevel="1" x14ac:dyDescent="0.2">
      <c r="A298" s="245">
        <v>31</v>
      </c>
      <c r="B298" s="246" t="s">
        <v>259</v>
      </c>
      <c r="C298" s="262" t="s">
        <v>260</v>
      </c>
      <c r="D298" s="247" t="s">
        <v>0</v>
      </c>
      <c r="E298" s="248">
        <v>2.4</v>
      </c>
      <c r="F298" s="249"/>
      <c r="G298" s="250">
        <f>ROUND(E298*F298,2)</f>
        <v>0</v>
      </c>
      <c r="H298" s="232"/>
      <c r="I298" s="231">
        <f>ROUND(E298*H298,2)</f>
        <v>0</v>
      </c>
      <c r="J298" s="232"/>
      <c r="K298" s="231">
        <f>ROUND(E298*J298,2)</f>
        <v>0</v>
      </c>
      <c r="L298" s="231">
        <v>21</v>
      </c>
      <c r="M298" s="231">
        <f>G298*(1+L298/100)</f>
        <v>0</v>
      </c>
      <c r="N298" s="230">
        <v>0</v>
      </c>
      <c r="O298" s="230">
        <f>ROUND(E298*N298,2)</f>
        <v>0</v>
      </c>
      <c r="P298" s="230">
        <v>0</v>
      </c>
      <c r="Q298" s="230">
        <f>ROUND(E298*P298,2)</f>
        <v>0</v>
      </c>
      <c r="R298" s="231"/>
      <c r="S298" s="231" t="s">
        <v>101</v>
      </c>
      <c r="T298" s="231" t="s">
        <v>162</v>
      </c>
      <c r="U298" s="231">
        <v>0</v>
      </c>
      <c r="V298" s="231">
        <f>ROUND(E298*U298,2)</f>
        <v>0</v>
      </c>
      <c r="W298" s="231"/>
      <c r="X298" s="231" t="s">
        <v>246</v>
      </c>
      <c r="Y298" s="211"/>
      <c r="Z298" s="211"/>
      <c r="AA298" s="211"/>
      <c r="AB298" s="211"/>
      <c r="AC298" s="211"/>
      <c r="AD298" s="211"/>
      <c r="AE298" s="211"/>
      <c r="AF298" s="211"/>
      <c r="AG298" s="211" t="s">
        <v>247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28"/>
      <c r="B299" s="229"/>
      <c r="C299" s="265" t="s">
        <v>261</v>
      </c>
      <c r="D299" s="251"/>
      <c r="E299" s="251"/>
      <c r="F299" s="251"/>
      <c r="G299" s="251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156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53">
        <v>32</v>
      </c>
      <c r="B300" s="254" t="s">
        <v>262</v>
      </c>
      <c r="C300" s="266" t="s">
        <v>263</v>
      </c>
      <c r="D300" s="255" t="s">
        <v>0</v>
      </c>
      <c r="E300" s="256">
        <v>1</v>
      </c>
      <c r="F300" s="257"/>
      <c r="G300" s="258">
        <f>ROUND(E300*F300,2)</f>
        <v>0</v>
      </c>
      <c r="H300" s="232"/>
      <c r="I300" s="231">
        <f>ROUND(E300*H300,2)</f>
        <v>0</v>
      </c>
      <c r="J300" s="232"/>
      <c r="K300" s="231">
        <f>ROUND(E300*J300,2)</f>
        <v>0</v>
      </c>
      <c r="L300" s="231">
        <v>21</v>
      </c>
      <c r="M300" s="231">
        <f>G300*(1+L300/100)</f>
        <v>0</v>
      </c>
      <c r="N300" s="230">
        <v>0</v>
      </c>
      <c r="O300" s="230">
        <f>ROUND(E300*N300,2)</f>
        <v>0</v>
      </c>
      <c r="P300" s="230">
        <v>0</v>
      </c>
      <c r="Q300" s="230">
        <f>ROUND(E300*P300,2)</f>
        <v>0</v>
      </c>
      <c r="R300" s="231"/>
      <c r="S300" s="231" t="s">
        <v>101</v>
      </c>
      <c r="T300" s="231" t="s">
        <v>162</v>
      </c>
      <c r="U300" s="231">
        <v>0</v>
      </c>
      <c r="V300" s="231">
        <f>ROUND(E300*U300,2)</f>
        <v>0</v>
      </c>
      <c r="W300" s="231"/>
      <c r="X300" s="231" t="s">
        <v>246</v>
      </c>
      <c r="Y300" s="211"/>
      <c r="Z300" s="211"/>
      <c r="AA300" s="211"/>
      <c r="AB300" s="211"/>
      <c r="AC300" s="211"/>
      <c r="AD300" s="211"/>
      <c r="AE300" s="211"/>
      <c r="AF300" s="211"/>
      <c r="AG300" s="211" t="s">
        <v>247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45">
        <v>33</v>
      </c>
      <c r="B301" s="246" t="s">
        <v>264</v>
      </c>
      <c r="C301" s="262" t="s">
        <v>265</v>
      </c>
      <c r="D301" s="247" t="s">
        <v>0</v>
      </c>
      <c r="E301" s="248">
        <v>1</v>
      </c>
      <c r="F301" s="249"/>
      <c r="G301" s="250">
        <f>ROUND(E301*F301,2)</f>
        <v>0</v>
      </c>
      <c r="H301" s="232"/>
      <c r="I301" s="231">
        <f>ROUND(E301*H301,2)</f>
        <v>0</v>
      </c>
      <c r="J301" s="232"/>
      <c r="K301" s="231">
        <f>ROUND(E301*J301,2)</f>
        <v>0</v>
      </c>
      <c r="L301" s="231">
        <v>21</v>
      </c>
      <c r="M301" s="231">
        <f>G301*(1+L301/100)</f>
        <v>0</v>
      </c>
      <c r="N301" s="230">
        <v>0</v>
      </c>
      <c r="O301" s="230">
        <f>ROUND(E301*N301,2)</f>
        <v>0</v>
      </c>
      <c r="P301" s="230">
        <v>0</v>
      </c>
      <c r="Q301" s="230">
        <f>ROUND(E301*P301,2)</f>
        <v>0</v>
      </c>
      <c r="R301" s="231"/>
      <c r="S301" s="231" t="s">
        <v>101</v>
      </c>
      <c r="T301" s="231" t="s">
        <v>162</v>
      </c>
      <c r="U301" s="231">
        <v>0</v>
      </c>
      <c r="V301" s="231">
        <f>ROUND(E301*U301,2)</f>
        <v>0</v>
      </c>
      <c r="W301" s="231"/>
      <c r="X301" s="231" t="s">
        <v>246</v>
      </c>
      <c r="Y301" s="211"/>
      <c r="Z301" s="211"/>
      <c r="AA301" s="211"/>
      <c r="AB301" s="211"/>
      <c r="AC301" s="211"/>
      <c r="AD301" s="211"/>
      <c r="AE301" s="211"/>
      <c r="AF301" s="211"/>
      <c r="AG301" s="211" t="s">
        <v>247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ht="33.75" outlineLevel="1" x14ac:dyDescent="0.2">
      <c r="A302" s="228"/>
      <c r="B302" s="229"/>
      <c r="C302" s="265" t="s">
        <v>266</v>
      </c>
      <c r="D302" s="251"/>
      <c r="E302" s="251"/>
      <c r="F302" s="251"/>
      <c r="G302" s="251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156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52" t="str">
        <f>C302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45">
        <v>34</v>
      </c>
      <c r="B303" s="246" t="s">
        <v>267</v>
      </c>
      <c r="C303" s="262" t="s">
        <v>268</v>
      </c>
      <c r="D303" s="247" t="s">
        <v>0</v>
      </c>
      <c r="E303" s="248">
        <v>1.9</v>
      </c>
      <c r="F303" s="249"/>
      <c r="G303" s="250">
        <f>ROUND(E303*F303,2)</f>
        <v>0</v>
      </c>
      <c r="H303" s="232"/>
      <c r="I303" s="231">
        <f>ROUND(E303*H303,2)</f>
        <v>0</v>
      </c>
      <c r="J303" s="232"/>
      <c r="K303" s="231">
        <f>ROUND(E303*J303,2)</f>
        <v>0</v>
      </c>
      <c r="L303" s="231">
        <v>21</v>
      </c>
      <c r="M303" s="231">
        <f>G303*(1+L303/100)</f>
        <v>0</v>
      </c>
      <c r="N303" s="230">
        <v>0</v>
      </c>
      <c r="O303" s="230">
        <f>ROUND(E303*N303,2)</f>
        <v>0</v>
      </c>
      <c r="P303" s="230">
        <v>0</v>
      </c>
      <c r="Q303" s="230">
        <f>ROUND(E303*P303,2)</f>
        <v>0</v>
      </c>
      <c r="R303" s="231"/>
      <c r="S303" s="231" t="s">
        <v>101</v>
      </c>
      <c r="T303" s="231" t="s">
        <v>162</v>
      </c>
      <c r="U303" s="231">
        <v>0</v>
      </c>
      <c r="V303" s="231">
        <f>ROUND(E303*U303,2)</f>
        <v>0</v>
      </c>
      <c r="W303" s="231"/>
      <c r="X303" s="231" t="s">
        <v>246</v>
      </c>
      <c r="Y303" s="211"/>
      <c r="Z303" s="211"/>
      <c r="AA303" s="211"/>
      <c r="AB303" s="211"/>
      <c r="AC303" s="211"/>
      <c r="AD303" s="211"/>
      <c r="AE303" s="211"/>
      <c r="AF303" s="211"/>
      <c r="AG303" s="211" t="s">
        <v>247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ht="45" outlineLevel="1" x14ac:dyDescent="0.2">
      <c r="A304" s="228"/>
      <c r="B304" s="229"/>
      <c r="C304" s="265" t="s">
        <v>269</v>
      </c>
      <c r="D304" s="251"/>
      <c r="E304" s="251"/>
      <c r="F304" s="251"/>
      <c r="G304" s="251"/>
      <c r="H304" s="231"/>
      <c r="I304" s="231"/>
      <c r="J304" s="231"/>
      <c r="K304" s="231"/>
      <c r="L304" s="231"/>
      <c r="M304" s="231"/>
      <c r="N304" s="230"/>
      <c r="O304" s="230"/>
      <c r="P304" s="230"/>
      <c r="Q304" s="230"/>
      <c r="R304" s="231"/>
      <c r="S304" s="231"/>
      <c r="T304" s="231"/>
      <c r="U304" s="231"/>
      <c r="V304" s="231"/>
      <c r="W304" s="231"/>
      <c r="X304" s="231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156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52" t="str">
        <f>C304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4" s="211"/>
      <c r="BC304" s="211"/>
      <c r="BD304" s="211"/>
      <c r="BE304" s="211"/>
      <c r="BF304" s="211"/>
      <c r="BG304" s="211"/>
      <c r="BH304" s="211"/>
    </row>
    <row r="305" spans="1:33" x14ac:dyDescent="0.2">
      <c r="A305" s="3"/>
      <c r="B305" s="4"/>
      <c r="C305" s="268"/>
      <c r="D305" s="6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AE305">
        <v>15</v>
      </c>
      <c r="AF305">
        <v>21</v>
      </c>
      <c r="AG305" t="s">
        <v>83</v>
      </c>
    </row>
    <row r="306" spans="1:33" x14ac:dyDescent="0.2">
      <c r="A306" s="214"/>
      <c r="B306" s="215" t="s">
        <v>31</v>
      </c>
      <c r="C306" s="269"/>
      <c r="D306" s="216"/>
      <c r="E306" s="217"/>
      <c r="F306" s="217"/>
      <c r="G306" s="260">
        <f>G8+G128+G131+G205+G248+G261+G289+G297</f>
        <v>0</v>
      </c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AE306">
        <f>SUMIF(L7:L304,AE305,G7:G304)</f>
        <v>0</v>
      </c>
      <c r="AF306">
        <f>SUMIF(L7:L304,AF305,G7:G304)</f>
        <v>0</v>
      </c>
      <c r="AG306" t="s">
        <v>270</v>
      </c>
    </row>
    <row r="307" spans="1:33" x14ac:dyDescent="0.2">
      <c r="A307" s="3"/>
      <c r="B307" s="4"/>
      <c r="C307" s="268"/>
      <c r="D307" s="6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33" x14ac:dyDescent="0.2">
      <c r="A308" s="3"/>
      <c r="B308" s="4"/>
      <c r="C308" s="268"/>
      <c r="D308" s="6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33" x14ac:dyDescent="0.2">
      <c r="A309" s="218" t="s">
        <v>271</v>
      </c>
      <c r="B309" s="218"/>
      <c r="C309" s="270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33" x14ac:dyDescent="0.2">
      <c r="A310" s="219"/>
      <c r="B310" s="220"/>
      <c r="C310" s="271"/>
      <c r="D310" s="220"/>
      <c r="E310" s="220"/>
      <c r="F310" s="220"/>
      <c r="G310" s="221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AG310" t="s">
        <v>272</v>
      </c>
    </row>
    <row r="311" spans="1:33" x14ac:dyDescent="0.2">
      <c r="A311" s="222"/>
      <c r="B311" s="223"/>
      <c r="C311" s="272"/>
      <c r="D311" s="223"/>
      <c r="E311" s="223"/>
      <c r="F311" s="223"/>
      <c r="G311" s="224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33" x14ac:dyDescent="0.2">
      <c r="A312" s="222"/>
      <c r="B312" s="223"/>
      <c r="C312" s="272"/>
      <c r="D312" s="223"/>
      <c r="E312" s="223"/>
      <c r="F312" s="223"/>
      <c r="G312" s="224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33" x14ac:dyDescent="0.2">
      <c r="A313" s="222"/>
      <c r="B313" s="223"/>
      <c r="C313" s="272"/>
      <c r="D313" s="223"/>
      <c r="E313" s="223"/>
      <c r="F313" s="223"/>
      <c r="G313" s="224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33" x14ac:dyDescent="0.2">
      <c r="A314" s="225"/>
      <c r="B314" s="226"/>
      <c r="C314" s="273"/>
      <c r="D314" s="226"/>
      <c r="E314" s="226"/>
      <c r="F314" s="226"/>
      <c r="G314" s="227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33" x14ac:dyDescent="0.2">
      <c r="A315" s="3"/>
      <c r="B315" s="4"/>
      <c r="C315" s="268"/>
      <c r="D315" s="6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33" x14ac:dyDescent="0.2">
      <c r="C316" s="274"/>
      <c r="D316" s="10"/>
      <c r="AG316" t="s">
        <v>273</v>
      </c>
    </row>
    <row r="317" spans="1:33" x14ac:dyDescent="0.2">
      <c r="D317" s="10"/>
    </row>
    <row r="318" spans="1:33" x14ac:dyDescent="0.2">
      <c r="D318" s="10"/>
    </row>
    <row r="319" spans="1:33" x14ac:dyDescent="0.2">
      <c r="D319" s="10"/>
    </row>
    <row r="320" spans="1:33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C295:G295"/>
    <mergeCell ref="C299:G299"/>
    <mergeCell ref="C302:G302"/>
    <mergeCell ref="C304:G304"/>
    <mergeCell ref="C136:G136"/>
    <mergeCell ref="C137:G137"/>
    <mergeCell ref="C138:G138"/>
    <mergeCell ref="C207:G207"/>
    <mergeCell ref="C250:G250"/>
    <mergeCell ref="C269:G269"/>
    <mergeCell ref="A1:G1"/>
    <mergeCell ref="C2:G2"/>
    <mergeCell ref="C3:G3"/>
    <mergeCell ref="C4:G4"/>
    <mergeCell ref="A309:C309"/>
    <mergeCell ref="A310:G314"/>
    <mergeCell ref="C58:G58"/>
    <mergeCell ref="C61:G61"/>
    <mergeCell ref="C64:G64"/>
    <mergeCell ref="C135:G1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01 - 2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01 - 2 Pol'!Názvy_tisku</vt:lpstr>
      <vt:lpstr>oadresa</vt:lpstr>
      <vt:lpstr>Stavba!Objednatel</vt:lpstr>
      <vt:lpstr>Stavba!Objekt</vt:lpstr>
      <vt:lpstr>'SO 01 SO 01 - 2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2023-02-24T13:12:49Z</dcterms:modified>
</cp:coreProperties>
</file>