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2021\23686_šumperk_kladská 234\23686_rozpočty_dotace\"/>
    </mc:Choice>
  </mc:AlternateContent>
  <xr:revisionPtr revIDLastSave="0" documentId="8_{C574185C-1286-465A-8EDD-15B6A6DACCC5}" xr6:coauthVersionLast="47" xr6:coauthVersionMax="47" xr10:uidLastSave="{00000000-0000-0000-0000-000000000000}"/>
  <bookViews>
    <workbookView xWindow="-120" yWindow="-120" windowWidth="254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2 SO 02 - 1a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02 SO 02 - 1a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02 SO 02 - 1a Pol'!$A$1:$X$76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G41" i="1"/>
  <c r="F41" i="1"/>
  <c r="G40" i="1"/>
  <c r="F40" i="1"/>
  <c r="G39" i="1"/>
  <c r="F39" i="1"/>
  <c r="G66" i="12"/>
  <c r="BA58" i="12"/>
  <c r="BA55" i="12"/>
  <c r="BA53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9" i="12"/>
  <c r="I19" i="12"/>
  <c r="K19" i="12"/>
  <c r="M19" i="12"/>
  <c r="O19" i="12"/>
  <c r="Q19" i="12"/>
  <c r="V19" i="12"/>
  <c r="G29" i="12"/>
  <c r="I29" i="12"/>
  <c r="K29" i="12"/>
  <c r="M29" i="12"/>
  <c r="O29" i="12"/>
  <c r="Q29" i="12"/>
  <c r="V29" i="12"/>
  <c r="G31" i="12"/>
  <c r="M31" i="12" s="1"/>
  <c r="I31" i="12"/>
  <c r="K31" i="12"/>
  <c r="O31" i="12"/>
  <c r="O8" i="12" s="1"/>
  <c r="Q31" i="12"/>
  <c r="V31" i="12"/>
  <c r="I34" i="12"/>
  <c r="Q34" i="12"/>
  <c r="G35" i="12"/>
  <c r="I35" i="12"/>
  <c r="K35" i="12"/>
  <c r="K34" i="12" s="1"/>
  <c r="M35" i="12"/>
  <c r="O35" i="12"/>
  <c r="Q35" i="12"/>
  <c r="V35" i="12"/>
  <c r="V34" i="12" s="1"/>
  <c r="G37" i="12"/>
  <c r="I37" i="12"/>
  <c r="K37" i="12"/>
  <c r="M37" i="12"/>
  <c r="O37" i="12"/>
  <c r="Q37" i="12"/>
  <c r="V37" i="12"/>
  <c r="G43" i="12"/>
  <c r="AF66" i="12" s="1"/>
  <c r="I43" i="12"/>
  <c r="K43" i="12"/>
  <c r="O43" i="12"/>
  <c r="O34" i="12" s="1"/>
  <c r="Q43" i="12"/>
  <c r="V43" i="12"/>
  <c r="G45" i="12"/>
  <c r="I45" i="12"/>
  <c r="O45" i="12"/>
  <c r="Q45" i="12"/>
  <c r="G46" i="12"/>
  <c r="I46" i="12"/>
  <c r="K46" i="12"/>
  <c r="K45" i="12" s="1"/>
  <c r="M46" i="12"/>
  <c r="M45" i="12" s="1"/>
  <c r="O46" i="12"/>
  <c r="Q46" i="12"/>
  <c r="V46" i="12"/>
  <c r="V45" i="12" s="1"/>
  <c r="G48" i="12"/>
  <c r="I48" i="12"/>
  <c r="K48" i="12"/>
  <c r="M48" i="12"/>
  <c r="O48" i="12"/>
  <c r="Q48" i="12"/>
  <c r="V48" i="12"/>
  <c r="G52" i="12"/>
  <c r="M52" i="12" s="1"/>
  <c r="I52" i="12"/>
  <c r="I51" i="12" s="1"/>
  <c r="K52" i="12"/>
  <c r="K51" i="12" s="1"/>
  <c r="O52" i="12"/>
  <c r="Q52" i="12"/>
  <c r="Q51" i="12" s="1"/>
  <c r="V52" i="12"/>
  <c r="V51" i="12" s="1"/>
  <c r="G54" i="12"/>
  <c r="I54" i="12"/>
  <c r="K54" i="12"/>
  <c r="M54" i="12"/>
  <c r="O54" i="12"/>
  <c r="Q54" i="12"/>
  <c r="V54" i="12"/>
  <c r="G57" i="12"/>
  <c r="I57" i="12"/>
  <c r="K57" i="12"/>
  <c r="M57" i="12"/>
  <c r="O57" i="12"/>
  <c r="Q57" i="12"/>
  <c r="V57" i="12"/>
  <c r="G59" i="12"/>
  <c r="M59" i="12" s="1"/>
  <c r="I59" i="12"/>
  <c r="K59" i="12"/>
  <c r="O59" i="12"/>
  <c r="O51" i="12" s="1"/>
  <c r="Q59" i="12"/>
  <c r="V59" i="12"/>
  <c r="G62" i="12"/>
  <c r="I62" i="12"/>
  <c r="O62" i="12"/>
  <c r="Q62" i="12"/>
  <c r="G63" i="12"/>
  <c r="I63" i="12"/>
  <c r="K63" i="12"/>
  <c r="K62" i="12" s="1"/>
  <c r="M63" i="12"/>
  <c r="M62" i="12" s="1"/>
  <c r="O63" i="12"/>
  <c r="Q63" i="12"/>
  <c r="V63" i="12"/>
  <c r="V62" i="12" s="1"/>
  <c r="AE66" i="12"/>
  <c r="I20" i="1"/>
  <c r="I19" i="1"/>
  <c r="I18" i="1"/>
  <c r="I17" i="1"/>
  <c r="I16" i="1"/>
  <c r="I54" i="1"/>
  <c r="J52" i="1" s="1"/>
  <c r="J49" i="1"/>
  <c r="G25" i="1"/>
  <c r="A25" i="1" s="1"/>
  <c r="F42" i="1"/>
  <c r="G23" i="1" s="1"/>
  <c r="G42" i="1"/>
  <c r="H41" i="1"/>
  <c r="I41" i="1" s="1"/>
  <c r="H40" i="1"/>
  <c r="I40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J51" i="1" l="1"/>
  <c r="J50" i="1"/>
  <c r="J53" i="1"/>
  <c r="J54" i="1" s="1"/>
  <c r="I21" i="1"/>
  <c r="A26" i="1"/>
  <c r="G26" i="1"/>
  <c r="G28" i="1"/>
  <c r="A23" i="1"/>
  <c r="M8" i="12"/>
  <c r="M51" i="12"/>
  <c r="G51" i="12"/>
  <c r="G8" i="12"/>
  <c r="M43" i="12"/>
  <c r="M34" i="12" s="1"/>
  <c r="G34" i="12"/>
  <c r="H42" i="1"/>
  <c r="J41" i="1"/>
  <c r="J39" i="1"/>
  <c r="J42" i="1" s="1"/>
  <c r="J40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jelinkova</author>
  </authors>
  <commentList>
    <comment ref="S6" authorId="0" shapeId="0" xr:uid="{E46FD4F8-3400-4E57-AF0E-24A8503DA83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A8F4465-30AD-4B49-B409-EFAAA966D59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<sst xmlns="http://schemas.openxmlformats.org/spreadsheetml/2006/main" count="336" uniqueCount="170">
  <si>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</si>
  <si>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</si>
  <si>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</si>
  <si>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</si>
  <si>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</si>
  <si>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</si>
  <si>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</si>
  <si>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</si>
  <si>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</si>
  <si>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</si>
  <si>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</si>
  <si>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</si>
  <si>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</si>
  <si>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</si>
  <si>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</si>
  <si>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</si>
  <si>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</si>
  <si>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</si>
  <si>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</si>
  <si>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</si>
  <si>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</si>
  <si>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</si>
  <si>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</si>
  <si>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</si>
  <si>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</si>
  <si>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</si>
  <si>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</si>
  <si>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</si>
  <si>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</si>
  <si>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</si>
  <si>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</si>
  <si>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</si>
  <si>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</si>
  <si>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</si>
  <si>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</si>
  <si>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</si>
  <si>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</si>
  <si>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</si>
  <si>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</si>
  <si>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</si>
  <si>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</si>
  <si>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</si>
  <si>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</si>
  <si>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02 - 1a</t>
  </si>
  <si>
    <t>Část I. - uznatelné náklady</t>
  </si>
  <si>
    <t>SO 02</t>
  </si>
  <si>
    <t>Klášterní kostel Zvěstování Panny Marie v Šumperku</t>
  </si>
  <si>
    <t>Objekt:</t>
  </si>
  <si>
    <t>Rozpočet:</t>
  </si>
  <si>
    <t>23686</t>
  </si>
  <si>
    <t>Sanace vlhkého zdiva - Dominikánský klášter a klášterní kostel Zvěstování Panny Marie v Šumperku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</si>
  <si>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</si>
  <si>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</si>
  <si>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</si>
  <si>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</si>
  <si>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</si>
  <si>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</si>
  <si>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</si>
  <si>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96</t>
  </si>
  <si>
    <t>Bourání konstrukcí</t>
  </si>
  <si>
    <t>S01</t>
  </si>
  <si>
    <t>Prorážení otvorů</t>
  </si>
  <si>
    <t>M21</t>
  </si>
  <si>
    <t>Elektromontáže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</si>
  <si>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</si>
  <si>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</si>
  <si>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</si>
  <si>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</si>
  <si>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</si>
  <si>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</si>
  <si>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</si>
  <si>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</si>
  <si>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</si>
  <si>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</si>
  <si>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</si>
  <si>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</si>
  <si>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</si>
  <si>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</si>
  <si>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</si>
  <si>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</si>
  <si>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</si>
  <si>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</si>
  <si>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</si>
  <si>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</si>
  <si>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</si>
  <si>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</si>
  <si>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</si>
  <si>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</si>
  <si>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</si>
  <si>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</si>
  <si>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</si>
  <si>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</si>
  <si>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</si>
  <si>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132201119R00</t>
  </si>
  <si>
    <t>Příplatek za lepivost - hloubení rýh 60 cm v hor.3</t>
  </si>
  <si>
    <t>m3</t>
  </si>
  <si>
    <t>RTS 22/ II</t>
  </si>
  <si>
    <t>Práce</t>
  </si>
  <si>
    <t>POL1_</t>
  </si>
  <si>
    <t>severní strana : 3,8*0,80*0,60</t>
  </si>
  <si>
    <t>VV</t>
  </si>
  <si>
    <t>3,8*0,20*0,40</t>
  </si>
  <si>
    <t>52,0*0,80*0,60</t>
  </si>
  <si>
    <t>52,0*0,20*0,40</t>
  </si>
  <si>
    <t>Mezisoučet</t>
  </si>
  <si>
    <t>východní strana : 43,9*0,80*0,60</t>
  </si>
  <si>
    <t>43,9*0,20*0,40</t>
  </si>
  <si>
    <t>západní strana : 7,3*0,80*0,60</t>
  </si>
  <si>
    <t>7,3*0,20*0,40</t>
  </si>
  <si>
    <t>139601102R00</t>
  </si>
  <si>
    <t>Výkop jam, rýh a šachet v hornině tř. 3</t>
  </si>
  <si>
    <t>175101101R00</t>
  </si>
  <si>
    <t>Obsyp objektů bez prohození sypaniny z hornin tř. 1 až 4 hutnění na 96%PS</t>
  </si>
  <si>
    <t>Odkaz na mn. položky pořadí 2 : 59,92000</t>
  </si>
  <si>
    <t>235681111R00</t>
  </si>
  <si>
    <t>Těsnění stěn ze zhutněné sypaniny,dodání jílu</t>
  </si>
  <si>
    <t>216904391R00</t>
  </si>
  <si>
    <t>Příplatek za ruční dočištění ocelovými kartáči</t>
  </si>
  <si>
    <t>m2</t>
  </si>
  <si>
    <t>Odkaz na mn. položky pořadí 6 : 51,12000</t>
  </si>
  <si>
    <t>289902111R00</t>
  </si>
  <si>
    <t>Otlučení nebo odsekání omítek stěn</t>
  </si>
  <si>
    <t>Včetně:</t>
  </si>
  <si>
    <t>POP</t>
  </si>
  <si>
    <t>- otlučení staré malty ze zdiva a vyčištění spár,</t>
  </si>
  <si>
    <t>- odstranění zbytků malty z líce zdiva ocelovým kartáčem,</t>
  </si>
  <si>
    <t>- shrabání a smetení otlučené suti.</t>
  </si>
  <si>
    <t>osekání v místě kladné pásové elektrody : 127,8*0,4</t>
  </si>
  <si>
    <t>978023411R00</t>
  </si>
  <si>
    <t>Vysekání a úprava spár zdiva cihelného mimo komín.</t>
  </si>
  <si>
    <t>970031018R00</t>
  </si>
  <si>
    <t>Vrtání jádrové do zdiva cihelného d 14-18 mm</t>
  </si>
  <si>
    <t>m</t>
  </si>
  <si>
    <t>0,3+1,7+1,3+1,9+1,2</t>
  </si>
  <si>
    <t>970031035R00</t>
  </si>
  <si>
    <t>Vrtání jádrové do zdiva cihelného d 35-39 mm , pro katody systému elektroosmózy ( 1ks / 1,0bm )</t>
  </si>
  <si>
    <t>Standardní provedení je hloubka 1,0m pro instalaci 1ks katody, hlubší vývrty viz. výkaz výměr</t>
  </si>
  <si>
    <t>Odkaz na mn. položky pořadí 12 : 35,00000</t>
  </si>
  <si>
    <t>R - EL. 1001</t>
  </si>
  <si>
    <t>D+M mírné drátové elektroosmózy - řídící jednotka systému elektroosmózy</t>
  </si>
  <si>
    <t>ks</t>
  </si>
  <si>
    <t>Vlastní</t>
  </si>
  <si>
    <t>Indiv</t>
  </si>
  <si>
    <t>Dodávka, montáž a uvedení do provozu řídící jednotky systému mírné drátové elektroosmózy. Výstupní hodnoty ŘJ -  napětí max. 6V s účinnou efektivní hodnotou 2,8V, záznam údajů (průtok proudu v mA, počítadlo provozních hodin), napojení na síťový rozvod 230V/50Hz ( zřízení přívodního kabelu napájení není součástí dodávky )</t>
  </si>
  <si>
    <t>R - EL. 1002</t>
  </si>
  <si>
    <t>D+M mírné drátové elektroosmózy - provedení  kladné pásové elektrody ( ANODY )</t>
  </si>
  <si>
    <t>bm</t>
  </si>
  <si>
    <t>Síťová elektroda (anoda + pól) -  pás ze skelných vláken potažených vodivým plastem vysoký 25-30cm, kontaktní vodič titan stříbro (3:4). Instalace na zdivo zbavené stávajících omítek vč. spárování, po předchozím podrovnáním maltou vápenné báze ( standard Knauf MV 1 ), krytí kontaktní maltou s vodivou příměsí.</t>
  </si>
  <si>
    <t>2,3+23,2+9,8+23,5+9,9+5,1+6,7+21,6+7,6+9,0+7,5+1,6</t>
  </si>
  <si>
    <t>R - EL. 1003</t>
  </si>
  <si>
    <t>D+M mírné drátové elektroosmózy - provedení  záporné tyčové elektrody ( KATODY )</t>
  </si>
  <si>
    <t>Zemní elektroda (katoda -pól) - tyčové elektrody na bázi grafitu v délce 450-650mm  průměru min 20mm, osová rozteč do 4,5m ( není li projektem stanoveno jinak ), provozované napětí 1,4V. Položka zahrnuje, instalaci katody do vývrtu a její zalití kontaktním lakem na bázi grafitu, vč. dodávky laku. Vývrt ( hl.1,0m/1ks ) není součástí položky a je oceněn v oddíle prorážení otvorů.</t>
  </si>
  <si>
    <t>R - EL. 1004</t>
  </si>
  <si>
    <t xml:space="preserve">D+M mírné drátové elektroosmózy - propojovací vedení systému </t>
  </si>
  <si>
    <t>vč. dodávky systémových vodičů a těsněných spojů</t>
  </si>
  <si>
    <t>1,9+1,7+1,4+0,3+1,7+1,8+1,3</t>
  </si>
  <si>
    <t>005121 R</t>
  </si>
  <si>
    <t>Zařízení staveniště</t>
  </si>
  <si>
    <t>VRN</t>
  </si>
  <si>
    <t>POL99_2</t>
  </si>
  <si>
    <t>Veškeré náklady spojené s vybudováním, provozem a odstraněním zařízení staveniště.</t>
  </si>
  <si>
    <t>SUM</t>
  </si>
  <si>
    <t>Poznámky uchazeče k zadání</t>
  </si>
  <si>
    <t>POPUZIV</t>
  </si>
  <si>
    <t>END</t>
  </si>
  <si>
    <t>Městský úřad Šumperk</t>
  </si>
  <si>
    <t>00303461</t>
  </si>
  <si>
    <t>náměstí Míru 364/1</t>
  </si>
  <si>
    <t>CZ00303461</t>
  </si>
  <si>
    <t>787 01 Šumperk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</si>
</sst>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0" fillId="0" borderId="6" xfId="0" applyBorder="1" applyAlignment="1">
      <alignment vertical="center"/>
    </xf>
    <xf numFmtId="0" fontId="8" fillId="0" borderId="6" xfId="0" applyFont="1" applyBorder="1" applyAlignment="1">
      <alignment vertical="center"/>
    </xf>
    <xf numFmtId="49" fontId="8" fillId="0" borderId="0" xfId="0" applyNumberFormat="1" applyFont="1" applyAlignment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S-VM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D14" sqref="D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10">
        <v>1813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93" t="s">
        <v>165</v>
      </c>
      <c r="E5" s="94"/>
      <c r="F5" s="94"/>
      <c r="G5" s="94"/>
      <c r="H5" s="268" t="s">
        <v>42</v>
      </c>
      <c r="I5" s="272" t="s">
        <v>166</v>
      </c>
      <c r="J5" s="8"/>
    </row>
    <row r="6" spans="1:15" ht="15.75" customHeight="1" x14ac:dyDescent="0.2">
      <c r="A6" s="2"/>
      <c r="B6" s="28"/>
      <c r="C6" s="55"/>
      <c r="D6" s="86" t="s">
        <v>167</v>
      </c>
      <c r="E6" s="95"/>
      <c r="F6" s="95"/>
      <c r="G6" s="95"/>
      <c r="H6" s="268" t="s">
        <v>36</v>
      </c>
      <c r="I6" s="269" t="s">
        <v>168</v>
      </c>
      <c r="J6" s="8"/>
    </row>
    <row r="7" spans="1:15" ht="15.75" customHeight="1" x14ac:dyDescent="0.2">
      <c r="A7" s="2"/>
      <c r="B7" s="29"/>
      <c r="C7" s="56"/>
      <c r="D7" s="92" t="s">
        <v>169</v>
      </c>
      <c r="E7" s="92"/>
      <c r="F7" s="92"/>
      <c r="G7" s="92"/>
      <c r="H7" s="270"/>
      <c r="I7" s="271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42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5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SUMIF(F49:F53,A16,I49:I53)+SUMIF(F49:F53,"PSU",I49:I53)</f>
        <v>0</v>
      </c>
      <c r="J16" s="85"/>
    </row>
    <row r="17" spans="1:10" ht="23.25" customHeight="1" x14ac:dyDescent="0.2">
      <c r="A17" s="195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SUMIF(F49:F53,A17,I49:I53)</f>
        <v>0</v>
      </c>
      <c r="J17" s="85"/>
    </row>
    <row r="18" spans="1:10" ht="23.25" customHeight="1" x14ac:dyDescent="0.2">
      <c r="A18" s="195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SUMIF(F49:F53,A18,I49:I53)</f>
        <v>0</v>
      </c>
      <c r="J18" s="85"/>
    </row>
    <row r="19" spans="1:10" ht="23.25" customHeight="1" x14ac:dyDescent="0.2">
      <c r="A19" s="195" t="s">
        <v>65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SUMIF(F49:F53,A19,I49:I53)</f>
        <v>0</v>
      </c>
      <c r="J19" s="85"/>
    </row>
    <row r="20" spans="1:10" ht="23.25" customHeight="1" x14ac:dyDescent="0.2">
      <c r="A20" s="195" t="s">
        <v>64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SUMIF(F49:F53,A20,I49:I53)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7">
        <f>A23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'SO 02 SO 02 - 1a Pol'!AE66</f>
        <v>0</v>
      </c>
      <c r="G39" s="149">
        <f>'SO 02 SO 02 - 1a Pol'!AF66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2">
      <c r="A40" s="136">
        <v>2</v>
      </c>
      <c r="B40" s="152" t="s">
        <v>45</v>
      </c>
      <c r="C40" s="153" t="s">
        <v>46</v>
      </c>
      <c r="D40" s="153"/>
      <c r="E40" s="153"/>
      <c r="F40" s="154">
        <f>'SO 02 SO 02 - 1a Pol'!AE66</f>
        <v>0</v>
      </c>
      <c r="G40" s="155">
        <f>'SO 02 SO 02 - 1a Pol'!AF66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f>'SO 02 SO 02 - 1a Pol'!AE66</f>
        <v>0</v>
      </c>
      <c r="G41" s="150">
        <f>'SO 02 SO 02 - 1a Pol'!AF66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2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5" t="s">
        <v>54</v>
      </c>
    </row>
    <row r="48" spans="1:10" ht="25.5" customHeight="1" x14ac:dyDescent="0.2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2">
      <c r="A49" s="178"/>
      <c r="B49" s="183" t="s">
        <v>56</v>
      </c>
      <c r="C49" s="184" t="s">
        <v>57</v>
      </c>
      <c r="D49" s="185"/>
      <c r="E49" s="185"/>
      <c r="F49" s="191" t="s">
        <v>26</v>
      </c>
      <c r="G49" s="192"/>
      <c r="H49" s="192"/>
      <c r="I49" s="192">
        <f>'SO 02 SO 02 - 1a Pol'!G8</f>
        <v>0</v>
      </c>
      <c r="J49" s="189" t="str">
        <f>IF(I54=0,"",I49/I54*100)</f>
        <v/>
      </c>
    </row>
    <row r="50" spans="1:10" ht="36.75" customHeight="1" x14ac:dyDescent="0.2">
      <c r="A50" s="178"/>
      <c r="B50" s="183" t="s">
        <v>58</v>
      </c>
      <c r="C50" s="184" t="s">
        <v>59</v>
      </c>
      <c r="D50" s="185"/>
      <c r="E50" s="185"/>
      <c r="F50" s="191" t="s">
        <v>26</v>
      </c>
      <c r="G50" s="192"/>
      <c r="H50" s="192"/>
      <c r="I50" s="192">
        <f>'SO 02 SO 02 - 1a Pol'!G34</f>
        <v>0</v>
      </c>
      <c r="J50" s="189" t="str">
        <f>IF(I54=0,"",I50/I54*100)</f>
        <v/>
      </c>
    </row>
    <row r="51" spans="1:10" ht="36.75" customHeight="1" x14ac:dyDescent="0.2">
      <c r="A51" s="178"/>
      <c r="B51" s="183" t="s">
        <v>60</v>
      </c>
      <c r="C51" s="184" t="s">
        <v>61</v>
      </c>
      <c r="D51" s="185"/>
      <c r="E51" s="185"/>
      <c r="F51" s="191" t="s">
        <v>26</v>
      </c>
      <c r="G51" s="192"/>
      <c r="H51" s="192"/>
      <c r="I51" s="192">
        <f>'SO 02 SO 02 - 1a Pol'!G45</f>
        <v>0</v>
      </c>
      <c r="J51" s="189" t="str">
        <f>IF(I54=0,"",I51/I54*100)</f>
        <v/>
      </c>
    </row>
    <row r="52" spans="1:10" ht="36.75" customHeight="1" x14ac:dyDescent="0.2">
      <c r="A52" s="178"/>
      <c r="B52" s="183" t="s">
        <v>62</v>
      </c>
      <c r="C52" s="184" t="s">
        <v>63</v>
      </c>
      <c r="D52" s="185"/>
      <c r="E52" s="185"/>
      <c r="F52" s="191" t="s">
        <v>28</v>
      </c>
      <c r="G52" s="192"/>
      <c r="H52" s="192"/>
      <c r="I52" s="192">
        <f>'SO 02 SO 02 - 1a Pol'!G51</f>
        <v>0</v>
      </c>
      <c r="J52" s="189" t="str">
        <f>IF(I54=0,"",I52/I54*100)</f>
        <v/>
      </c>
    </row>
    <row r="53" spans="1:10" ht="36.75" customHeight="1" x14ac:dyDescent="0.2">
      <c r="A53" s="178"/>
      <c r="B53" s="183" t="s">
        <v>64</v>
      </c>
      <c r="C53" s="184" t="s">
        <v>30</v>
      </c>
      <c r="D53" s="185"/>
      <c r="E53" s="185"/>
      <c r="F53" s="191" t="s">
        <v>64</v>
      </c>
      <c r="G53" s="192"/>
      <c r="H53" s="192"/>
      <c r="I53" s="192">
        <f>'SO 02 SO 02 - 1a Pol'!G62</f>
        <v>0</v>
      </c>
      <c r="J53" s="189" t="str">
        <f>IF(I54=0,"",I53/I54*100)</f>
        <v/>
      </c>
    </row>
    <row r="54" spans="1:10" ht="25.5" customHeight="1" x14ac:dyDescent="0.2">
      <c r="A54" s="179"/>
      <c r="B54" s="186" t="s">
        <v>1</v>
      </c>
      <c r="C54" s="187"/>
      <c r="D54" s="188"/>
      <c r="E54" s="188"/>
      <c r="F54" s="193"/>
      <c r="G54" s="194"/>
      <c r="H54" s="194"/>
      <c r="I54" s="194">
        <f>SUM(I49:I53)</f>
        <v>0</v>
      </c>
      <c r="J54" s="190">
        <f>SUM(J49:J53)</f>
        <v>0</v>
      </c>
    </row>
    <row r="55" spans="1:10" x14ac:dyDescent="0.2">
      <c r="F55" s="134"/>
      <c r="G55" s="134"/>
      <c r="H55" s="134"/>
      <c r="I55" s="134"/>
      <c r="J55" s="135"/>
    </row>
    <row r="56" spans="1:10" x14ac:dyDescent="0.2">
      <c r="F56" s="134"/>
      <c r="G56" s="134"/>
      <c r="H56" s="134"/>
      <c r="I56" s="134"/>
      <c r="J56" s="135"/>
    </row>
    <row r="57" spans="1:10" x14ac:dyDescent="0.2">
      <c r="F57" s="134"/>
      <c r="G57" s="134"/>
      <c r="H57" s="134"/>
      <c r="I57" s="134"/>
      <c r="J57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0:E50"/>
    <mergeCell ref="C51:E51"/>
    <mergeCell ref="C52:E52"/>
    <mergeCell ref="C53:E53"/>
    <mergeCell ref="D5:G5"/>
    <mergeCell ref="D6:G6"/>
    <mergeCell ref="D7:G7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7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8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9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10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1A7C4-FF2F-423D-AC37-915B02BB05C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66</v>
      </c>
    </row>
    <row r="2" spans="1:60" ht="24.95" customHeight="1" x14ac:dyDescent="0.2">
      <c r="A2" s="197" t="s">
        <v>8</v>
      </c>
      <c r="B2" s="49" t="s">
        <v>49</v>
      </c>
      <c r="C2" s="200" t="s">
        <v>50</v>
      </c>
      <c r="D2" s="198"/>
      <c r="E2" s="198"/>
      <c r="F2" s="198"/>
      <c r="G2" s="199"/>
      <c r="AG2" t="s">
        <v>67</v>
      </c>
    </row>
    <row r="3" spans="1:60" ht="24.95" customHeight="1" x14ac:dyDescent="0.2">
      <c r="A3" s="197" t="s">
        <v>9</v>
      </c>
      <c r="B3" s="49" t="s">
        <v>45</v>
      </c>
      <c r="C3" s="200" t="s">
        <v>46</v>
      </c>
      <c r="D3" s="198"/>
      <c r="E3" s="198"/>
      <c r="F3" s="198"/>
      <c r="G3" s="199"/>
      <c r="AC3" s="176" t="s">
        <v>67</v>
      </c>
      <c r="AG3" t="s">
        <v>68</v>
      </c>
    </row>
    <row r="4" spans="1:60" ht="24.95" customHeight="1" x14ac:dyDescent="0.2">
      <c r="A4" s="201" t="s">
        <v>10</v>
      </c>
      <c r="B4" s="202" t="s">
        <v>43</v>
      </c>
      <c r="C4" s="203" t="s">
        <v>44</v>
      </c>
      <c r="D4" s="204"/>
      <c r="E4" s="204"/>
      <c r="F4" s="204"/>
      <c r="G4" s="205"/>
      <c r="AG4" t="s">
        <v>69</v>
      </c>
    </row>
    <row r="5" spans="1:60" x14ac:dyDescent="0.2">
      <c r="D5" s="10"/>
    </row>
    <row r="6" spans="1:60" ht="38.25" x14ac:dyDescent="0.2">
      <c r="A6" s="207" t="s">
        <v>70</v>
      </c>
      <c r="B6" s="209" t="s">
        <v>71</v>
      </c>
      <c r="C6" s="209" t="s">
        <v>72</v>
      </c>
      <c r="D6" s="208" t="s">
        <v>73</v>
      </c>
      <c r="E6" s="207" t="s">
        <v>74</v>
      </c>
      <c r="F6" s="206" t="s">
        <v>75</v>
      </c>
      <c r="G6" s="207" t="s">
        <v>31</v>
      </c>
      <c r="H6" s="210" t="s">
        <v>32</v>
      </c>
      <c r="I6" s="210" t="s">
        <v>76</v>
      </c>
      <c r="J6" s="210" t="s">
        <v>33</v>
      </c>
      <c r="K6" s="210" t="s">
        <v>77</v>
      </c>
      <c r="L6" s="210" t="s">
        <v>78</v>
      </c>
      <c r="M6" s="210" t="s">
        <v>79</v>
      </c>
      <c r="N6" s="210" t="s">
        <v>80</v>
      </c>
      <c r="O6" s="210" t="s">
        <v>81</v>
      </c>
      <c r="P6" s="210" t="s">
        <v>82</v>
      </c>
      <c r="Q6" s="210" t="s">
        <v>83</v>
      </c>
      <c r="R6" s="210" t="s">
        <v>84</v>
      </c>
      <c r="S6" s="210" t="s">
        <v>85</v>
      </c>
      <c r="T6" s="210" t="s">
        <v>86</v>
      </c>
      <c r="U6" s="210" t="s">
        <v>87</v>
      </c>
      <c r="V6" s="210" t="s">
        <v>88</v>
      </c>
      <c r="W6" s="210" t="s">
        <v>89</v>
      </c>
      <c r="X6" s="210" t="s">
        <v>90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</row>
    <row r="8" spans="1:60" x14ac:dyDescent="0.2">
      <c r="A8" s="239" t="s">
        <v>91</v>
      </c>
      <c r="B8" s="240" t="s">
        <v>56</v>
      </c>
      <c r="C8" s="255" t="s">
        <v>57</v>
      </c>
      <c r="D8" s="241"/>
      <c r="E8" s="242"/>
      <c r="F8" s="243"/>
      <c r="G8" s="244">
        <f>SUMIF(AG9:AG33,"&lt;&gt;NOR",G9:G33)</f>
        <v>0</v>
      </c>
      <c r="H8" s="238"/>
      <c r="I8" s="238">
        <f>SUM(I9:I33)</f>
        <v>0</v>
      </c>
      <c r="J8" s="238"/>
      <c r="K8" s="238">
        <f>SUM(K9:K33)</f>
        <v>0</v>
      </c>
      <c r="L8" s="238"/>
      <c r="M8" s="238">
        <f>SUM(M9:M33)</f>
        <v>0</v>
      </c>
      <c r="N8" s="237"/>
      <c r="O8" s="237">
        <f>SUM(O9:O33)</f>
        <v>45.92</v>
      </c>
      <c r="P8" s="237"/>
      <c r="Q8" s="237">
        <f>SUM(Q9:Q33)</f>
        <v>0</v>
      </c>
      <c r="R8" s="238"/>
      <c r="S8" s="238"/>
      <c r="T8" s="238"/>
      <c r="U8" s="238"/>
      <c r="V8" s="238">
        <f>SUM(V9:V33)</f>
        <v>373.47999999999996</v>
      </c>
      <c r="W8" s="238"/>
      <c r="X8" s="238"/>
      <c r="AG8" t="s">
        <v>92</v>
      </c>
    </row>
    <row r="9" spans="1:60" outlineLevel="1" x14ac:dyDescent="0.2">
      <c r="A9" s="245">
        <v>1</v>
      </c>
      <c r="B9" s="246" t="s">
        <v>93</v>
      </c>
      <c r="C9" s="256" t="s">
        <v>94</v>
      </c>
      <c r="D9" s="247" t="s">
        <v>95</v>
      </c>
      <c r="E9" s="248">
        <v>59.92</v>
      </c>
      <c r="F9" s="249"/>
      <c r="G9" s="250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1"/>
      <c r="S9" s="231" t="s">
        <v>96</v>
      </c>
      <c r="T9" s="231" t="s">
        <v>96</v>
      </c>
      <c r="U9" s="231">
        <v>0.64680000000000004</v>
      </c>
      <c r="V9" s="231">
        <f>ROUND(E9*U9,2)</f>
        <v>38.76</v>
      </c>
      <c r="W9" s="231"/>
      <c r="X9" s="231" t="s">
        <v>97</v>
      </c>
      <c r="Y9" s="211"/>
      <c r="Z9" s="211"/>
      <c r="AA9" s="211"/>
      <c r="AB9" s="211"/>
      <c r="AC9" s="211"/>
      <c r="AD9" s="211"/>
      <c r="AE9" s="211"/>
      <c r="AF9" s="211"/>
      <c r="AG9" s="211" t="s">
        <v>98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28"/>
      <c r="B10" s="229"/>
      <c r="C10" s="257" t="s">
        <v>99</v>
      </c>
      <c r="D10" s="233"/>
      <c r="E10" s="234">
        <v>1.8240000000000001</v>
      </c>
      <c r="F10" s="231"/>
      <c r="G10" s="231"/>
      <c r="H10" s="231"/>
      <c r="I10" s="231"/>
      <c r="J10" s="231"/>
      <c r="K10" s="231"/>
      <c r="L10" s="231"/>
      <c r="M10" s="231"/>
      <c r="N10" s="230"/>
      <c r="O10" s="230"/>
      <c r="P10" s="230"/>
      <c r="Q10" s="230"/>
      <c r="R10" s="231"/>
      <c r="S10" s="231"/>
      <c r="T10" s="231"/>
      <c r="U10" s="231"/>
      <c r="V10" s="231"/>
      <c r="W10" s="231"/>
      <c r="X10" s="231"/>
      <c r="Y10" s="211"/>
      <c r="Z10" s="211"/>
      <c r="AA10" s="211"/>
      <c r="AB10" s="211"/>
      <c r="AC10" s="211"/>
      <c r="AD10" s="211"/>
      <c r="AE10" s="211"/>
      <c r="AF10" s="211"/>
      <c r="AG10" s="211" t="s">
        <v>100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28"/>
      <c r="B11" s="229"/>
      <c r="C11" s="257" t="s">
        <v>101</v>
      </c>
      <c r="D11" s="233"/>
      <c r="E11" s="234">
        <v>0.30399999999999999</v>
      </c>
      <c r="F11" s="231"/>
      <c r="G11" s="231"/>
      <c r="H11" s="231"/>
      <c r="I11" s="231"/>
      <c r="J11" s="231"/>
      <c r="K11" s="231"/>
      <c r="L11" s="231"/>
      <c r="M11" s="231"/>
      <c r="N11" s="230"/>
      <c r="O11" s="230"/>
      <c r="P11" s="230"/>
      <c r="Q11" s="230"/>
      <c r="R11" s="231"/>
      <c r="S11" s="231"/>
      <c r="T11" s="231"/>
      <c r="U11" s="231"/>
      <c r="V11" s="231"/>
      <c r="W11" s="231"/>
      <c r="X11" s="231"/>
      <c r="Y11" s="211"/>
      <c r="Z11" s="211"/>
      <c r="AA11" s="211"/>
      <c r="AB11" s="211"/>
      <c r="AC11" s="211"/>
      <c r="AD11" s="211"/>
      <c r="AE11" s="211"/>
      <c r="AF11" s="211"/>
      <c r="AG11" s="211" t="s">
        <v>100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28"/>
      <c r="B12" s="229"/>
      <c r="C12" s="257" t="s">
        <v>102</v>
      </c>
      <c r="D12" s="233"/>
      <c r="E12" s="234">
        <v>24.96</v>
      </c>
      <c r="F12" s="231"/>
      <c r="G12" s="231"/>
      <c r="H12" s="231"/>
      <c r="I12" s="231"/>
      <c r="J12" s="231"/>
      <c r="K12" s="231"/>
      <c r="L12" s="231"/>
      <c r="M12" s="231"/>
      <c r="N12" s="230"/>
      <c r="O12" s="230"/>
      <c r="P12" s="230"/>
      <c r="Q12" s="230"/>
      <c r="R12" s="231"/>
      <c r="S12" s="231"/>
      <c r="T12" s="231"/>
      <c r="U12" s="231"/>
      <c r="V12" s="231"/>
      <c r="W12" s="231"/>
      <c r="X12" s="231"/>
      <c r="Y12" s="211"/>
      <c r="Z12" s="211"/>
      <c r="AA12" s="211"/>
      <c r="AB12" s="211"/>
      <c r="AC12" s="211"/>
      <c r="AD12" s="211"/>
      <c r="AE12" s="211"/>
      <c r="AF12" s="211"/>
      <c r="AG12" s="211" t="s">
        <v>100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28"/>
      <c r="B13" s="229"/>
      <c r="C13" s="257" t="s">
        <v>103</v>
      </c>
      <c r="D13" s="233"/>
      <c r="E13" s="234">
        <v>4.16</v>
      </c>
      <c r="F13" s="231"/>
      <c r="G13" s="231"/>
      <c r="H13" s="231"/>
      <c r="I13" s="231"/>
      <c r="J13" s="231"/>
      <c r="K13" s="231"/>
      <c r="L13" s="231"/>
      <c r="M13" s="231"/>
      <c r="N13" s="230"/>
      <c r="O13" s="230"/>
      <c r="P13" s="230"/>
      <c r="Q13" s="230"/>
      <c r="R13" s="231"/>
      <c r="S13" s="231"/>
      <c r="T13" s="231"/>
      <c r="U13" s="231"/>
      <c r="V13" s="231"/>
      <c r="W13" s="231"/>
      <c r="X13" s="231"/>
      <c r="Y13" s="211"/>
      <c r="Z13" s="211"/>
      <c r="AA13" s="211"/>
      <c r="AB13" s="211"/>
      <c r="AC13" s="211"/>
      <c r="AD13" s="211"/>
      <c r="AE13" s="211"/>
      <c r="AF13" s="211"/>
      <c r="AG13" s="211" t="s">
        <v>100</v>
      </c>
      <c r="AH13" s="211">
        <v>0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28"/>
      <c r="B14" s="229"/>
      <c r="C14" s="258" t="s">
        <v>104</v>
      </c>
      <c r="D14" s="235"/>
      <c r="E14" s="236">
        <v>31.248000000000001</v>
      </c>
      <c r="F14" s="231"/>
      <c r="G14" s="231"/>
      <c r="H14" s="231"/>
      <c r="I14" s="231"/>
      <c r="J14" s="231"/>
      <c r="K14" s="231"/>
      <c r="L14" s="231"/>
      <c r="M14" s="231"/>
      <c r="N14" s="230"/>
      <c r="O14" s="230"/>
      <c r="P14" s="230"/>
      <c r="Q14" s="230"/>
      <c r="R14" s="231"/>
      <c r="S14" s="231"/>
      <c r="T14" s="231"/>
      <c r="U14" s="231"/>
      <c r="V14" s="231"/>
      <c r="W14" s="231"/>
      <c r="X14" s="231"/>
      <c r="Y14" s="211"/>
      <c r="Z14" s="211"/>
      <c r="AA14" s="211"/>
      <c r="AB14" s="211"/>
      <c r="AC14" s="211"/>
      <c r="AD14" s="211"/>
      <c r="AE14" s="211"/>
      <c r="AF14" s="211"/>
      <c r="AG14" s="211" t="s">
        <v>100</v>
      </c>
      <c r="AH14" s="211">
        <v>1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28"/>
      <c r="B15" s="229"/>
      <c r="C15" s="257" t="s">
        <v>105</v>
      </c>
      <c r="D15" s="233"/>
      <c r="E15" s="234">
        <v>21.071999999999999</v>
      </c>
      <c r="F15" s="231"/>
      <c r="G15" s="231"/>
      <c r="H15" s="231"/>
      <c r="I15" s="231"/>
      <c r="J15" s="231"/>
      <c r="K15" s="231"/>
      <c r="L15" s="231"/>
      <c r="M15" s="231"/>
      <c r="N15" s="230"/>
      <c r="O15" s="230"/>
      <c r="P15" s="230"/>
      <c r="Q15" s="230"/>
      <c r="R15" s="231"/>
      <c r="S15" s="231"/>
      <c r="T15" s="231"/>
      <c r="U15" s="231"/>
      <c r="V15" s="231"/>
      <c r="W15" s="231"/>
      <c r="X15" s="231"/>
      <c r="Y15" s="211"/>
      <c r="Z15" s="211"/>
      <c r="AA15" s="211"/>
      <c r="AB15" s="211"/>
      <c r="AC15" s="211"/>
      <c r="AD15" s="211"/>
      <c r="AE15" s="211"/>
      <c r="AF15" s="211"/>
      <c r="AG15" s="211" t="s">
        <v>100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28"/>
      <c r="B16" s="229"/>
      <c r="C16" s="257" t="s">
        <v>106</v>
      </c>
      <c r="D16" s="233"/>
      <c r="E16" s="234">
        <v>3.512</v>
      </c>
      <c r="F16" s="231"/>
      <c r="G16" s="231"/>
      <c r="H16" s="231"/>
      <c r="I16" s="231"/>
      <c r="J16" s="231"/>
      <c r="K16" s="231"/>
      <c r="L16" s="231"/>
      <c r="M16" s="231"/>
      <c r="N16" s="230"/>
      <c r="O16" s="230"/>
      <c r="P16" s="230"/>
      <c r="Q16" s="230"/>
      <c r="R16" s="231"/>
      <c r="S16" s="231"/>
      <c r="T16" s="231"/>
      <c r="U16" s="231"/>
      <c r="V16" s="231"/>
      <c r="W16" s="231"/>
      <c r="X16" s="231"/>
      <c r="Y16" s="211"/>
      <c r="Z16" s="211"/>
      <c r="AA16" s="211"/>
      <c r="AB16" s="211"/>
      <c r="AC16" s="211"/>
      <c r="AD16" s="211"/>
      <c r="AE16" s="211"/>
      <c r="AF16" s="211"/>
      <c r="AG16" s="211" t="s">
        <v>100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28"/>
      <c r="B17" s="229"/>
      <c r="C17" s="257" t="s">
        <v>107</v>
      </c>
      <c r="D17" s="233"/>
      <c r="E17" s="234">
        <v>3.504</v>
      </c>
      <c r="F17" s="231"/>
      <c r="G17" s="231"/>
      <c r="H17" s="231"/>
      <c r="I17" s="231"/>
      <c r="J17" s="231"/>
      <c r="K17" s="231"/>
      <c r="L17" s="231"/>
      <c r="M17" s="231"/>
      <c r="N17" s="230"/>
      <c r="O17" s="230"/>
      <c r="P17" s="230"/>
      <c r="Q17" s="230"/>
      <c r="R17" s="231"/>
      <c r="S17" s="231"/>
      <c r="T17" s="231"/>
      <c r="U17" s="231"/>
      <c r="V17" s="231"/>
      <c r="W17" s="231"/>
      <c r="X17" s="231"/>
      <c r="Y17" s="211"/>
      <c r="Z17" s="211"/>
      <c r="AA17" s="211"/>
      <c r="AB17" s="211"/>
      <c r="AC17" s="211"/>
      <c r="AD17" s="211"/>
      <c r="AE17" s="211"/>
      <c r="AF17" s="211"/>
      <c r="AG17" s="211" t="s">
        <v>100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28"/>
      <c r="B18" s="229"/>
      <c r="C18" s="257" t="s">
        <v>108</v>
      </c>
      <c r="D18" s="233"/>
      <c r="E18" s="234">
        <v>0.58399999999999996</v>
      </c>
      <c r="F18" s="231"/>
      <c r="G18" s="231"/>
      <c r="H18" s="231"/>
      <c r="I18" s="231"/>
      <c r="J18" s="231"/>
      <c r="K18" s="231"/>
      <c r="L18" s="231"/>
      <c r="M18" s="231"/>
      <c r="N18" s="230"/>
      <c r="O18" s="230"/>
      <c r="P18" s="230"/>
      <c r="Q18" s="230"/>
      <c r="R18" s="231"/>
      <c r="S18" s="231"/>
      <c r="T18" s="231"/>
      <c r="U18" s="231"/>
      <c r="V18" s="231"/>
      <c r="W18" s="231"/>
      <c r="X18" s="231"/>
      <c r="Y18" s="211"/>
      <c r="Z18" s="211"/>
      <c r="AA18" s="211"/>
      <c r="AB18" s="211"/>
      <c r="AC18" s="211"/>
      <c r="AD18" s="211"/>
      <c r="AE18" s="211"/>
      <c r="AF18" s="211"/>
      <c r="AG18" s="211" t="s">
        <v>100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45">
        <v>2</v>
      </c>
      <c r="B19" s="246" t="s">
        <v>109</v>
      </c>
      <c r="C19" s="256" t="s">
        <v>110</v>
      </c>
      <c r="D19" s="247" t="s">
        <v>95</v>
      </c>
      <c r="E19" s="248">
        <v>59.92</v>
      </c>
      <c r="F19" s="249"/>
      <c r="G19" s="250">
        <f>ROUND(E19*F19,2)</f>
        <v>0</v>
      </c>
      <c r="H19" s="232"/>
      <c r="I19" s="231">
        <f>ROUND(E19*H19,2)</f>
        <v>0</v>
      </c>
      <c r="J19" s="232"/>
      <c r="K19" s="231">
        <f>ROUND(E19*J19,2)</f>
        <v>0</v>
      </c>
      <c r="L19" s="231">
        <v>21</v>
      </c>
      <c r="M19" s="231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1"/>
      <c r="S19" s="231" t="s">
        <v>96</v>
      </c>
      <c r="T19" s="231" t="s">
        <v>96</v>
      </c>
      <c r="U19" s="231">
        <v>3.5329999999999999</v>
      </c>
      <c r="V19" s="231">
        <f>ROUND(E19*U19,2)</f>
        <v>211.7</v>
      </c>
      <c r="W19" s="231"/>
      <c r="X19" s="231" t="s">
        <v>97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98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28"/>
      <c r="B20" s="229"/>
      <c r="C20" s="257" t="s">
        <v>99</v>
      </c>
      <c r="D20" s="233"/>
      <c r="E20" s="234">
        <v>1.8240000000000001</v>
      </c>
      <c r="F20" s="231"/>
      <c r="G20" s="231"/>
      <c r="H20" s="231"/>
      <c r="I20" s="231"/>
      <c r="J20" s="231"/>
      <c r="K20" s="231"/>
      <c r="L20" s="231"/>
      <c r="M20" s="231"/>
      <c r="N20" s="230"/>
      <c r="O20" s="230"/>
      <c r="P20" s="230"/>
      <c r="Q20" s="230"/>
      <c r="R20" s="231"/>
      <c r="S20" s="231"/>
      <c r="T20" s="231"/>
      <c r="U20" s="231"/>
      <c r="V20" s="231"/>
      <c r="W20" s="231"/>
      <c r="X20" s="231"/>
      <c r="Y20" s="211"/>
      <c r="Z20" s="211"/>
      <c r="AA20" s="211"/>
      <c r="AB20" s="211"/>
      <c r="AC20" s="211"/>
      <c r="AD20" s="211"/>
      <c r="AE20" s="211"/>
      <c r="AF20" s="211"/>
      <c r="AG20" s="211" t="s">
        <v>100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28"/>
      <c r="B21" s="229"/>
      <c r="C21" s="257" t="s">
        <v>101</v>
      </c>
      <c r="D21" s="233"/>
      <c r="E21" s="234">
        <v>0.30399999999999999</v>
      </c>
      <c r="F21" s="231"/>
      <c r="G21" s="231"/>
      <c r="H21" s="231"/>
      <c r="I21" s="231"/>
      <c r="J21" s="231"/>
      <c r="K21" s="231"/>
      <c r="L21" s="231"/>
      <c r="M21" s="231"/>
      <c r="N21" s="230"/>
      <c r="O21" s="230"/>
      <c r="P21" s="230"/>
      <c r="Q21" s="230"/>
      <c r="R21" s="231"/>
      <c r="S21" s="231"/>
      <c r="T21" s="231"/>
      <c r="U21" s="231"/>
      <c r="V21" s="231"/>
      <c r="W21" s="231"/>
      <c r="X21" s="231"/>
      <c r="Y21" s="211"/>
      <c r="Z21" s="211"/>
      <c r="AA21" s="211"/>
      <c r="AB21" s="211"/>
      <c r="AC21" s="211"/>
      <c r="AD21" s="211"/>
      <c r="AE21" s="211"/>
      <c r="AF21" s="211"/>
      <c r="AG21" s="211" t="s">
        <v>100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28"/>
      <c r="B22" s="229"/>
      <c r="C22" s="257" t="s">
        <v>102</v>
      </c>
      <c r="D22" s="233"/>
      <c r="E22" s="234">
        <v>24.96</v>
      </c>
      <c r="F22" s="231"/>
      <c r="G22" s="231"/>
      <c r="H22" s="231"/>
      <c r="I22" s="231"/>
      <c r="J22" s="231"/>
      <c r="K22" s="231"/>
      <c r="L22" s="231"/>
      <c r="M22" s="231"/>
      <c r="N22" s="230"/>
      <c r="O22" s="230"/>
      <c r="P22" s="230"/>
      <c r="Q22" s="230"/>
      <c r="R22" s="231"/>
      <c r="S22" s="231"/>
      <c r="T22" s="231"/>
      <c r="U22" s="231"/>
      <c r="V22" s="231"/>
      <c r="W22" s="231"/>
      <c r="X22" s="231"/>
      <c r="Y22" s="211"/>
      <c r="Z22" s="211"/>
      <c r="AA22" s="211"/>
      <c r="AB22" s="211"/>
      <c r="AC22" s="211"/>
      <c r="AD22" s="211"/>
      <c r="AE22" s="211"/>
      <c r="AF22" s="211"/>
      <c r="AG22" s="211" t="s">
        <v>100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28"/>
      <c r="B23" s="229"/>
      <c r="C23" s="257" t="s">
        <v>103</v>
      </c>
      <c r="D23" s="233"/>
      <c r="E23" s="234">
        <v>4.16</v>
      </c>
      <c r="F23" s="231"/>
      <c r="G23" s="231"/>
      <c r="H23" s="231"/>
      <c r="I23" s="231"/>
      <c r="J23" s="231"/>
      <c r="K23" s="231"/>
      <c r="L23" s="231"/>
      <c r="M23" s="231"/>
      <c r="N23" s="230"/>
      <c r="O23" s="230"/>
      <c r="P23" s="230"/>
      <c r="Q23" s="230"/>
      <c r="R23" s="231"/>
      <c r="S23" s="231"/>
      <c r="T23" s="231"/>
      <c r="U23" s="231"/>
      <c r="V23" s="231"/>
      <c r="W23" s="231"/>
      <c r="X23" s="231"/>
      <c r="Y23" s="211"/>
      <c r="Z23" s="211"/>
      <c r="AA23" s="211"/>
      <c r="AB23" s="211"/>
      <c r="AC23" s="211"/>
      <c r="AD23" s="211"/>
      <c r="AE23" s="211"/>
      <c r="AF23" s="211"/>
      <c r="AG23" s="211" t="s">
        <v>100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28"/>
      <c r="B24" s="229"/>
      <c r="C24" s="258" t="s">
        <v>104</v>
      </c>
      <c r="D24" s="235"/>
      <c r="E24" s="236">
        <v>31.248000000000001</v>
      </c>
      <c r="F24" s="231"/>
      <c r="G24" s="231"/>
      <c r="H24" s="231"/>
      <c r="I24" s="231"/>
      <c r="J24" s="231"/>
      <c r="K24" s="231"/>
      <c r="L24" s="231"/>
      <c r="M24" s="231"/>
      <c r="N24" s="230"/>
      <c r="O24" s="230"/>
      <c r="P24" s="230"/>
      <c r="Q24" s="230"/>
      <c r="R24" s="231"/>
      <c r="S24" s="231"/>
      <c r="T24" s="231"/>
      <c r="U24" s="231"/>
      <c r="V24" s="231"/>
      <c r="W24" s="231"/>
      <c r="X24" s="231"/>
      <c r="Y24" s="211"/>
      <c r="Z24" s="211"/>
      <c r="AA24" s="211"/>
      <c r="AB24" s="211"/>
      <c r="AC24" s="211"/>
      <c r="AD24" s="211"/>
      <c r="AE24" s="211"/>
      <c r="AF24" s="211"/>
      <c r="AG24" s="211" t="s">
        <v>100</v>
      </c>
      <c r="AH24" s="211">
        <v>1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28"/>
      <c r="B25" s="229"/>
      <c r="C25" s="257" t="s">
        <v>105</v>
      </c>
      <c r="D25" s="233"/>
      <c r="E25" s="234">
        <v>21.071999999999999</v>
      </c>
      <c r="F25" s="231"/>
      <c r="G25" s="231"/>
      <c r="H25" s="231"/>
      <c r="I25" s="231"/>
      <c r="J25" s="231"/>
      <c r="K25" s="231"/>
      <c r="L25" s="231"/>
      <c r="M25" s="231"/>
      <c r="N25" s="230"/>
      <c r="O25" s="230"/>
      <c r="P25" s="230"/>
      <c r="Q25" s="230"/>
      <c r="R25" s="231"/>
      <c r="S25" s="231"/>
      <c r="T25" s="231"/>
      <c r="U25" s="231"/>
      <c r="V25" s="231"/>
      <c r="W25" s="231"/>
      <c r="X25" s="231"/>
      <c r="Y25" s="211"/>
      <c r="Z25" s="211"/>
      <c r="AA25" s="211"/>
      <c r="AB25" s="211"/>
      <c r="AC25" s="211"/>
      <c r="AD25" s="211"/>
      <c r="AE25" s="211"/>
      <c r="AF25" s="211"/>
      <c r="AG25" s="211" t="s">
        <v>100</v>
      </c>
      <c r="AH25" s="211">
        <v>0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57" t="s">
        <v>106</v>
      </c>
      <c r="D26" s="233"/>
      <c r="E26" s="234">
        <v>3.512</v>
      </c>
      <c r="F26" s="231"/>
      <c r="G26" s="231"/>
      <c r="H26" s="231"/>
      <c r="I26" s="231"/>
      <c r="J26" s="231"/>
      <c r="K26" s="231"/>
      <c r="L26" s="231"/>
      <c r="M26" s="231"/>
      <c r="N26" s="230"/>
      <c r="O26" s="230"/>
      <c r="P26" s="230"/>
      <c r="Q26" s="230"/>
      <c r="R26" s="231"/>
      <c r="S26" s="231"/>
      <c r="T26" s="231"/>
      <c r="U26" s="231"/>
      <c r="V26" s="231"/>
      <c r="W26" s="231"/>
      <c r="X26" s="231"/>
      <c r="Y26" s="211"/>
      <c r="Z26" s="211"/>
      <c r="AA26" s="211"/>
      <c r="AB26" s="211"/>
      <c r="AC26" s="211"/>
      <c r="AD26" s="211"/>
      <c r="AE26" s="211"/>
      <c r="AF26" s="211"/>
      <c r="AG26" s="211" t="s">
        <v>100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28"/>
      <c r="B27" s="229"/>
      <c r="C27" s="257" t="s">
        <v>107</v>
      </c>
      <c r="D27" s="233"/>
      <c r="E27" s="234">
        <v>3.504</v>
      </c>
      <c r="F27" s="231"/>
      <c r="G27" s="231"/>
      <c r="H27" s="231"/>
      <c r="I27" s="231"/>
      <c r="J27" s="231"/>
      <c r="K27" s="231"/>
      <c r="L27" s="231"/>
      <c r="M27" s="231"/>
      <c r="N27" s="230"/>
      <c r="O27" s="230"/>
      <c r="P27" s="230"/>
      <c r="Q27" s="230"/>
      <c r="R27" s="231"/>
      <c r="S27" s="231"/>
      <c r="T27" s="231"/>
      <c r="U27" s="231"/>
      <c r="V27" s="231"/>
      <c r="W27" s="231"/>
      <c r="X27" s="231"/>
      <c r="Y27" s="211"/>
      <c r="Z27" s="211"/>
      <c r="AA27" s="211"/>
      <c r="AB27" s="211"/>
      <c r="AC27" s="211"/>
      <c r="AD27" s="211"/>
      <c r="AE27" s="211"/>
      <c r="AF27" s="211"/>
      <c r="AG27" s="211" t="s">
        <v>100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28"/>
      <c r="B28" s="229"/>
      <c r="C28" s="257" t="s">
        <v>108</v>
      </c>
      <c r="D28" s="233"/>
      <c r="E28" s="234">
        <v>0.58399999999999996</v>
      </c>
      <c r="F28" s="231"/>
      <c r="G28" s="231"/>
      <c r="H28" s="231"/>
      <c r="I28" s="231"/>
      <c r="J28" s="231"/>
      <c r="K28" s="231"/>
      <c r="L28" s="231"/>
      <c r="M28" s="231"/>
      <c r="N28" s="230"/>
      <c r="O28" s="230"/>
      <c r="P28" s="230"/>
      <c r="Q28" s="230"/>
      <c r="R28" s="231"/>
      <c r="S28" s="231"/>
      <c r="T28" s="231"/>
      <c r="U28" s="231"/>
      <c r="V28" s="231"/>
      <c r="W28" s="231"/>
      <c r="X28" s="231"/>
      <c r="Y28" s="211"/>
      <c r="Z28" s="211"/>
      <c r="AA28" s="211"/>
      <c r="AB28" s="211"/>
      <c r="AC28" s="211"/>
      <c r="AD28" s="211"/>
      <c r="AE28" s="211"/>
      <c r="AF28" s="211"/>
      <c r="AG28" s="211" t="s">
        <v>100</v>
      </c>
      <c r="AH28" s="211">
        <v>0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22.5" outlineLevel="1" x14ac:dyDescent="0.2">
      <c r="A29" s="245">
        <v>3</v>
      </c>
      <c r="B29" s="246" t="s">
        <v>111</v>
      </c>
      <c r="C29" s="256" t="s">
        <v>112</v>
      </c>
      <c r="D29" s="247" t="s">
        <v>95</v>
      </c>
      <c r="E29" s="248">
        <v>59.92</v>
      </c>
      <c r="F29" s="249"/>
      <c r="G29" s="250">
        <f>ROUND(E29*F29,2)</f>
        <v>0</v>
      </c>
      <c r="H29" s="232"/>
      <c r="I29" s="231">
        <f>ROUND(E29*H29,2)</f>
        <v>0</v>
      </c>
      <c r="J29" s="232"/>
      <c r="K29" s="231">
        <f>ROUND(E29*J29,2)</f>
        <v>0</v>
      </c>
      <c r="L29" s="231">
        <v>21</v>
      </c>
      <c r="M29" s="231">
        <f>G29*(1+L29/100)</f>
        <v>0</v>
      </c>
      <c r="N29" s="230">
        <v>0</v>
      </c>
      <c r="O29" s="230">
        <f>ROUND(E29*N29,2)</f>
        <v>0</v>
      </c>
      <c r="P29" s="230">
        <v>0</v>
      </c>
      <c r="Q29" s="230">
        <f>ROUND(E29*P29,2)</f>
        <v>0</v>
      </c>
      <c r="R29" s="231"/>
      <c r="S29" s="231" t="s">
        <v>96</v>
      </c>
      <c r="T29" s="231" t="s">
        <v>96</v>
      </c>
      <c r="U29" s="231">
        <v>1.587</v>
      </c>
      <c r="V29" s="231">
        <f>ROUND(E29*U29,2)</f>
        <v>95.09</v>
      </c>
      <c r="W29" s="231"/>
      <c r="X29" s="231" t="s">
        <v>97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98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/>
      <c r="B30" s="229"/>
      <c r="C30" s="257" t="s">
        <v>113</v>
      </c>
      <c r="D30" s="233"/>
      <c r="E30" s="234">
        <v>59.92</v>
      </c>
      <c r="F30" s="231"/>
      <c r="G30" s="231"/>
      <c r="H30" s="231"/>
      <c r="I30" s="231"/>
      <c r="J30" s="231"/>
      <c r="K30" s="231"/>
      <c r="L30" s="231"/>
      <c r="M30" s="231"/>
      <c r="N30" s="230"/>
      <c r="O30" s="230"/>
      <c r="P30" s="230"/>
      <c r="Q30" s="230"/>
      <c r="R30" s="231"/>
      <c r="S30" s="231"/>
      <c r="T30" s="231"/>
      <c r="U30" s="231"/>
      <c r="V30" s="231"/>
      <c r="W30" s="231"/>
      <c r="X30" s="231"/>
      <c r="Y30" s="211"/>
      <c r="Z30" s="211"/>
      <c r="AA30" s="211"/>
      <c r="AB30" s="211"/>
      <c r="AC30" s="211"/>
      <c r="AD30" s="211"/>
      <c r="AE30" s="211"/>
      <c r="AF30" s="211"/>
      <c r="AG30" s="211" t="s">
        <v>100</v>
      </c>
      <c r="AH30" s="211">
        <v>5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45">
        <v>4</v>
      </c>
      <c r="B31" s="246" t="s">
        <v>114</v>
      </c>
      <c r="C31" s="256" t="s">
        <v>115</v>
      </c>
      <c r="D31" s="247" t="s">
        <v>95</v>
      </c>
      <c r="E31" s="248">
        <v>22.896000000000001</v>
      </c>
      <c r="F31" s="249"/>
      <c r="G31" s="250">
        <f>ROUND(E31*F31,2)</f>
        <v>0</v>
      </c>
      <c r="H31" s="232"/>
      <c r="I31" s="231">
        <f>ROUND(E31*H31,2)</f>
        <v>0</v>
      </c>
      <c r="J31" s="232"/>
      <c r="K31" s="231">
        <f>ROUND(E31*J31,2)</f>
        <v>0</v>
      </c>
      <c r="L31" s="231">
        <v>21</v>
      </c>
      <c r="M31" s="231">
        <f>G31*(1+L31/100)</f>
        <v>0</v>
      </c>
      <c r="N31" s="230">
        <v>2.0057999999999998</v>
      </c>
      <c r="O31" s="230">
        <f>ROUND(E31*N31,2)</f>
        <v>45.92</v>
      </c>
      <c r="P31" s="230">
        <v>0</v>
      </c>
      <c r="Q31" s="230">
        <f>ROUND(E31*P31,2)</f>
        <v>0</v>
      </c>
      <c r="R31" s="231"/>
      <c r="S31" s="231" t="s">
        <v>96</v>
      </c>
      <c r="T31" s="231" t="s">
        <v>96</v>
      </c>
      <c r="U31" s="231">
        <v>1.22</v>
      </c>
      <c r="V31" s="231">
        <f>ROUND(E31*U31,2)</f>
        <v>27.93</v>
      </c>
      <c r="W31" s="231"/>
      <c r="X31" s="231" t="s">
        <v>97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98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28"/>
      <c r="B32" s="229"/>
      <c r="C32" s="257" t="s">
        <v>99</v>
      </c>
      <c r="D32" s="233"/>
      <c r="E32" s="234">
        <v>1.8240000000000001</v>
      </c>
      <c r="F32" s="231"/>
      <c r="G32" s="231"/>
      <c r="H32" s="231"/>
      <c r="I32" s="231"/>
      <c r="J32" s="231"/>
      <c r="K32" s="231"/>
      <c r="L32" s="231"/>
      <c r="M32" s="231"/>
      <c r="N32" s="230"/>
      <c r="O32" s="230"/>
      <c r="P32" s="230"/>
      <c r="Q32" s="230"/>
      <c r="R32" s="231"/>
      <c r="S32" s="231"/>
      <c r="T32" s="231"/>
      <c r="U32" s="231"/>
      <c r="V32" s="231"/>
      <c r="W32" s="231"/>
      <c r="X32" s="231"/>
      <c r="Y32" s="211"/>
      <c r="Z32" s="211"/>
      <c r="AA32" s="211"/>
      <c r="AB32" s="211"/>
      <c r="AC32" s="211"/>
      <c r="AD32" s="211"/>
      <c r="AE32" s="211"/>
      <c r="AF32" s="211"/>
      <c r="AG32" s="211" t="s">
        <v>100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28"/>
      <c r="B33" s="229"/>
      <c r="C33" s="257" t="s">
        <v>105</v>
      </c>
      <c r="D33" s="233"/>
      <c r="E33" s="234">
        <v>21.071999999999999</v>
      </c>
      <c r="F33" s="231"/>
      <c r="G33" s="231"/>
      <c r="H33" s="231"/>
      <c r="I33" s="231"/>
      <c r="J33" s="231"/>
      <c r="K33" s="231"/>
      <c r="L33" s="231"/>
      <c r="M33" s="231"/>
      <c r="N33" s="230"/>
      <c r="O33" s="230"/>
      <c r="P33" s="230"/>
      <c r="Q33" s="230"/>
      <c r="R33" s="231"/>
      <c r="S33" s="231"/>
      <c r="T33" s="231"/>
      <c r="U33" s="231"/>
      <c r="V33" s="231"/>
      <c r="W33" s="231"/>
      <c r="X33" s="231"/>
      <c r="Y33" s="211"/>
      <c r="Z33" s="211"/>
      <c r="AA33" s="211"/>
      <c r="AB33" s="211"/>
      <c r="AC33" s="211"/>
      <c r="AD33" s="211"/>
      <c r="AE33" s="211"/>
      <c r="AF33" s="211"/>
      <c r="AG33" s="211" t="s">
        <v>100</v>
      </c>
      <c r="AH33" s="211">
        <v>0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x14ac:dyDescent="0.2">
      <c r="A34" s="239" t="s">
        <v>91</v>
      </c>
      <c r="B34" s="240" t="s">
        <v>58</v>
      </c>
      <c r="C34" s="255" t="s">
        <v>59</v>
      </c>
      <c r="D34" s="241"/>
      <c r="E34" s="242"/>
      <c r="F34" s="243"/>
      <c r="G34" s="244">
        <f>SUMIF(AG35:AG44,"&lt;&gt;NOR",G35:G44)</f>
        <v>0</v>
      </c>
      <c r="H34" s="238"/>
      <c r="I34" s="238">
        <f>SUM(I35:I44)</f>
        <v>0</v>
      </c>
      <c r="J34" s="238"/>
      <c r="K34" s="238">
        <f>SUM(K35:K44)</f>
        <v>0</v>
      </c>
      <c r="L34" s="238"/>
      <c r="M34" s="238">
        <f>SUM(M35:M44)</f>
        <v>0</v>
      </c>
      <c r="N34" s="237"/>
      <c r="O34" s="237">
        <f>SUM(O35:O44)</f>
        <v>0</v>
      </c>
      <c r="P34" s="237"/>
      <c r="Q34" s="237">
        <f>SUM(Q35:Q44)</f>
        <v>3.9400000000000004</v>
      </c>
      <c r="R34" s="238"/>
      <c r="S34" s="238"/>
      <c r="T34" s="238"/>
      <c r="U34" s="238"/>
      <c r="V34" s="238">
        <f>SUM(V35:V44)</f>
        <v>89.57</v>
      </c>
      <c r="W34" s="238"/>
      <c r="X34" s="238"/>
      <c r="AG34" t="s">
        <v>92</v>
      </c>
    </row>
    <row r="35" spans="1:60" outlineLevel="1" x14ac:dyDescent="0.2">
      <c r="A35" s="245">
        <v>5</v>
      </c>
      <c r="B35" s="246" t="s">
        <v>116</v>
      </c>
      <c r="C35" s="256" t="s">
        <v>117</v>
      </c>
      <c r="D35" s="247" t="s">
        <v>118</v>
      </c>
      <c r="E35" s="248">
        <v>51.12</v>
      </c>
      <c r="F35" s="249"/>
      <c r="G35" s="250">
        <f>ROUND(E35*F35,2)</f>
        <v>0</v>
      </c>
      <c r="H35" s="232"/>
      <c r="I35" s="231">
        <f>ROUND(E35*H35,2)</f>
        <v>0</v>
      </c>
      <c r="J35" s="232"/>
      <c r="K35" s="231">
        <f>ROUND(E35*J35,2)</f>
        <v>0</v>
      </c>
      <c r="L35" s="231">
        <v>21</v>
      </c>
      <c r="M35" s="231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1"/>
      <c r="S35" s="231" t="s">
        <v>96</v>
      </c>
      <c r="T35" s="231" t="s">
        <v>96</v>
      </c>
      <c r="U35" s="231">
        <v>0.52600000000000002</v>
      </c>
      <c r="V35" s="231">
        <f>ROUND(E35*U35,2)</f>
        <v>26.89</v>
      </c>
      <c r="W35" s="231"/>
      <c r="X35" s="231" t="s">
        <v>97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98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28"/>
      <c r="B36" s="229"/>
      <c r="C36" s="257" t="s">
        <v>119</v>
      </c>
      <c r="D36" s="233"/>
      <c r="E36" s="234">
        <v>51.12</v>
      </c>
      <c r="F36" s="231"/>
      <c r="G36" s="231"/>
      <c r="H36" s="231"/>
      <c r="I36" s="231"/>
      <c r="J36" s="231"/>
      <c r="K36" s="231"/>
      <c r="L36" s="231"/>
      <c r="M36" s="231"/>
      <c r="N36" s="230"/>
      <c r="O36" s="230"/>
      <c r="P36" s="230"/>
      <c r="Q36" s="230"/>
      <c r="R36" s="231"/>
      <c r="S36" s="231"/>
      <c r="T36" s="231"/>
      <c r="U36" s="231"/>
      <c r="V36" s="231"/>
      <c r="W36" s="231"/>
      <c r="X36" s="231"/>
      <c r="Y36" s="211"/>
      <c r="Z36" s="211"/>
      <c r="AA36" s="211"/>
      <c r="AB36" s="211"/>
      <c r="AC36" s="211"/>
      <c r="AD36" s="211"/>
      <c r="AE36" s="211"/>
      <c r="AF36" s="211"/>
      <c r="AG36" s="211" t="s">
        <v>100</v>
      </c>
      <c r="AH36" s="211">
        <v>5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5">
        <v>6</v>
      </c>
      <c r="B37" s="246" t="s">
        <v>120</v>
      </c>
      <c r="C37" s="256" t="s">
        <v>121</v>
      </c>
      <c r="D37" s="247" t="s">
        <v>118</v>
      </c>
      <c r="E37" s="248">
        <v>51.12</v>
      </c>
      <c r="F37" s="249"/>
      <c r="G37" s="250">
        <f>ROUND(E37*F37,2)</f>
        <v>0</v>
      </c>
      <c r="H37" s="232"/>
      <c r="I37" s="231">
        <f>ROUND(E37*H37,2)</f>
        <v>0</v>
      </c>
      <c r="J37" s="232"/>
      <c r="K37" s="231">
        <f>ROUND(E37*J37,2)</f>
        <v>0</v>
      </c>
      <c r="L37" s="231">
        <v>21</v>
      </c>
      <c r="M37" s="231">
        <f>G37*(1+L37/100)</f>
        <v>0</v>
      </c>
      <c r="N37" s="230">
        <v>0</v>
      </c>
      <c r="O37" s="230">
        <f>ROUND(E37*N37,2)</f>
        <v>0</v>
      </c>
      <c r="P37" s="230">
        <v>6.3E-2</v>
      </c>
      <c r="Q37" s="230">
        <f>ROUND(E37*P37,2)</f>
        <v>3.22</v>
      </c>
      <c r="R37" s="231"/>
      <c r="S37" s="231" t="s">
        <v>96</v>
      </c>
      <c r="T37" s="231" t="s">
        <v>96</v>
      </c>
      <c r="U37" s="231">
        <v>1.006</v>
      </c>
      <c r="V37" s="231">
        <f>ROUND(E37*U37,2)</f>
        <v>51.43</v>
      </c>
      <c r="W37" s="231"/>
      <c r="X37" s="231" t="s">
        <v>97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98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28"/>
      <c r="B38" s="229"/>
      <c r="C38" s="259" t="s">
        <v>122</v>
      </c>
      <c r="D38" s="251"/>
      <c r="E38" s="251"/>
      <c r="F38" s="251"/>
      <c r="G38" s="251"/>
      <c r="H38" s="231"/>
      <c r="I38" s="231"/>
      <c r="J38" s="231"/>
      <c r="K38" s="231"/>
      <c r="L38" s="231"/>
      <c r="M38" s="231"/>
      <c r="N38" s="230"/>
      <c r="O38" s="230"/>
      <c r="P38" s="230"/>
      <c r="Q38" s="230"/>
      <c r="R38" s="231"/>
      <c r="S38" s="231"/>
      <c r="T38" s="231"/>
      <c r="U38" s="231"/>
      <c r="V38" s="231"/>
      <c r="W38" s="231"/>
      <c r="X38" s="231"/>
      <c r="Y38" s="211"/>
      <c r="Z38" s="211"/>
      <c r="AA38" s="211"/>
      <c r="AB38" s="211"/>
      <c r="AC38" s="211"/>
      <c r="AD38" s="211"/>
      <c r="AE38" s="211"/>
      <c r="AF38" s="211"/>
      <c r="AG38" s="211" t="s">
        <v>123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28"/>
      <c r="B39" s="229"/>
      <c r="C39" s="260" t="s">
        <v>124</v>
      </c>
      <c r="D39" s="252"/>
      <c r="E39" s="252"/>
      <c r="F39" s="252"/>
      <c r="G39" s="252"/>
      <c r="H39" s="231"/>
      <c r="I39" s="231"/>
      <c r="J39" s="231"/>
      <c r="K39" s="231"/>
      <c r="L39" s="231"/>
      <c r="M39" s="231"/>
      <c r="N39" s="230"/>
      <c r="O39" s="230"/>
      <c r="P39" s="230"/>
      <c r="Q39" s="230"/>
      <c r="R39" s="231"/>
      <c r="S39" s="231"/>
      <c r="T39" s="231"/>
      <c r="U39" s="231"/>
      <c r="V39" s="231"/>
      <c r="W39" s="231"/>
      <c r="X39" s="231"/>
      <c r="Y39" s="211"/>
      <c r="Z39" s="211"/>
      <c r="AA39" s="211"/>
      <c r="AB39" s="211"/>
      <c r="AC39" s="211"/>
      <c r="AD39" s="211"/>
      <c r="AE39" s="211"/>
      <c r="AF39" s="211"/>
      <c r="AG39" s="211" t="s">
        <v>123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28"/>
      <c r="B40" s="229"/>
      <c r="C40" s="260" t="s">
        <v>125</v>
      </c>
      <c r="D40" s="252"/>
      <c r="E40" s="252"/>
      <c r="F40" s="252"/>
      <c r="G40" s="252"/>
      <c r="H40" s="231"/>
      <c r="I40" s="231"/>
      <c r="J40" s="231"/>
      <c r="K40" s="231"/>
      <c r="L40" s="231"/>
      <c r="M40" s="231"/>
      <c r="N40" s="230"/>
      <c r="O40" s="230"/>
      <c r="P40" s="230"/>
      <c r="Q40" s="230"/>
      <c r="R40" s="231"/>
      <c r="S40" s="231"/>
      <c r="T40" s="231"/>
      <c r="U40" s="231"/>
      <c r="V40" s="231"/>
      <c r="W40" s="231"/>
      <c r="X40" s="231"/>
      <c r="Y40" s="211"/>
      <c r="Z40" s="211"/>
      <c r="AA40" s="211"/>
      <c r="AB40" s="211"/>
      <c r="AC40" s="211"/>
      <c r="AD40" s="211"/>
      <c r="AE40" s="211"/>
      <c r="AF40" s="211"/>
      <c r="AG40" s="211" t="s">
        <v>123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28"/>
      <c r="B41" s="229"/>
      <c r="C41" s="260" t="s">
        <v>126</v>
      </c>
      <c r="D41" s="252"/>
      <c r="E41" s="252"/>
      <c r="F41" s="252"/>
      <c r="G41" s="252"/>
      <c r="H41" s="231"/>
      <c r="I41" s="231"/>
      <c r="J41" s="231"/>
      <c r="K41" s="231"/>
      <c r="L41" s="231"/>
      <c r="M41" s="231"/>
      <c r="N41" s="230"/>
      <c r="O41" s="230"/>
      <c r="P41" s="230"/>
      <c r="Q41" s="230"/>
      <c r="R41" s="231"/>
      <c r="S41" s="231"/>
      <c r="T41" s="231"/>
      <c r="U41" s="231"/>
      <c r="V41" s="231"/>
      <c r="W41" s="231"/>
      <c r="X41" s="231"/>
      <c r="Y41" s="211"/>
      <c r="Z41" s="211"/>
      <c r="AA41" s="211"/>
      <c r="AB41" s="211"/>
      <c r="AC41" s="211"/>
      <c r="AD41" s="211"/>
      <c r="AE41" s="211"/>
      <c r="AF41" s="211"/>
      <c r="AG41" s="211" t="s">
        <v>123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28"/>
      <c r="B42" s="229"/>
      <c r="C42" s="257" t="s">
        <v>127</v>
      </c>
      <c r="D42" s="233"/>
      <c r="E42" s="234">
        <v>51.12</v>
      </c>
      <c r="F42" s="231"/>
      <c r="G42" s="231"/>
      <c r="H42" s="231"/>
      <c r="I42" s="231"/>
      <c r="J42" s="231"/>
      <c r="K42" s="231"/>
      <c r="L42" s="231"/>
      <c r="M42" s="231"/>
      <c r="N42" s="230"/>
      <c r="O42" s="230"/>
      <c r="P42" s="230"/>
      <c r="Q42" s="230"/>
      <c r="R42" s="231"/>
      <c r="S42" s="231"/>
      <c r="T42" s="231"/>
      <c r="U42" s="231"/>
      <c r="V42" s="231"/>
      <c r="W42" s="231"/>
      <c r="X42" s="231"/>
      <c r="Y42" s="211"/>
      <c r="Z42" s="211"/>
      <c r="AA42" s="211"/>
      <c r="AB42" s="211"/>
      <c r="AC42" s="211"/>
      <c r="AD42" s="211"/>
      <c r="AE42" s="211"/>
      <c r="AF42" s="211"/>
      <c r="AG42" s="211" t="s">
        <v>100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5">
        <v>7</v>
      </c>
      <c r="B43" s="246" t="s">
        <v>128</v>
      </c>
      <c r="C43" s="256" t="s">
        <v>129</v>
      </c>
      <c r="D43" s="247" t="s">
        <v>118</v>
      </c>
      <c r="E43" s="248">
        <v>51.12</v>
      </c>
      <c r="F43" s="249"/>
      <c r="G43" s="250">
        <f>ROUND(E43*F43,2)</f>
        <v>0</v>
      </c>
      <c r="H43" s="232"/>
      <c r="I43" s="231">
        <f>ROUND(E43*H43,2)</f>
        <v>0</v>
      </c>
      <c r="J43" s="232"/>
      <c r="K43" s="231">
        <f>ROUND(E43*J43,2)</f>
        <v>0</v>
      </c>
      <c r="L43" s="231">
        <v>21</v>
      </c>
      <c r="M43" s="231">
        <f>G43*(1+L43/100)</f>
        <v>0</v>
      </c>
      <c r="N43" s="230">
        <v>0</v>
      </c>
      <c r="O43" s="230">
        <f>ROUND(E43*N43,2)</f>
        <v>0</v>
      </c>
      <c r="P43" s="230">
        <v>1.4E-2</v>
      </c>
      <c r="Q43" s="230">
        <f>ROUND(E43*P43,2)</f>
        <v>0.72</v>
      </c>
      <c r="R43" s="231"/>
      <c r="S43" s="231" t="s">
        <v>96</v>
      </c>
      <c r="T43" s="231" t="s">
        <v>96</v>
      </c>
      <c r="U43" s="231">
        <v>0.22</v>
      </c>
      <c r="V43" s="231">
        <f>ROUND(E43*U43,2)</f>
        <v>11.25</v>
      </c>
      <c r="W43" s="231"/>
      <c r="X43" s="231" t="s">
        <v>97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98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28"/>
      <c r="B44" s="229"/>
      <c r="C44" s="257" t="s">
        <v>119</v>
      </c>
      <c r="D44" s="233"/>
      <c r="E44" s="234">
        <v>51.12</v>
      </c>
      <c r="F44" s="231"/>
      <c r="G44" s="231"/>
      <c r="H44" s="231"/>
      <c r="I44" s="231"/>
      <c r="J44" s="231"/>
      <c r="K44" s="231"/>
      <c r="L44" s="231"/>
      <c r="M44" s="231"/>
      <c r="N44" s="230"/>
      <c r="O44" s="230"/>
      <c r="P44" s="230"/>
      <c r="Q44" s="230"/>
      <c r="R44" s="231"/>
      <c r="S44" s="231"/>
      <c r="T44" s="231"/>
      <c r="U44" s="231"/>
      <c r="V44" s="231"/>
      <c r="W44" s="231"/>
      <c r="X44" s="231"/>
      <c r="Y44" s="211"/>
      <c r="Z44" s="211"/>
      <c r="AA44" s="211"/>
      <c r="AB44" s="211"/>
      <c r="AC44" s="211"/>
      <c r="AD44" s="211"/>
      <c r="AE44" s="211"/>
      <c r="AF44" s="211"/>
      <c r="AG44" s="211" t="s">
        <v>100</v>
      </c>
      <c r="AH44" s="211">
        <v>5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x14ac:dyDescent="0.2">
      <c r="A45" s="239" t="s">
        <v>91</v>
      </c>
      <c r="B45" s="240" t="s">
        <v>60</v>
      </c>
      <c r="C45" s="255" t="s">
        <v>61</v>
      </c>
      <c r="D45" s="241"/>
      <c r="E45" s="242"/>
      <c r="F45" s="243"/>
      <c r="G45" s="244">
        <f>SUMIF(AG46:AG50,"&lt;&gt;NOR",G46:G50)</f>
        <v>0</v>
      </c>
      <c r="H45" s="238"/>
      <c r="I45" s="238">
        <f>SUM(I46:I50)</f>
        <v>0</v>
      </c>
      <c r="J45" s="238"/>
      <c r="K45" s="238">
        <f>SUM(K46:K50)</f>
        <v>0</v>
      </c>
      <c r="L45" s="238"/>
      <c r="M45" s="238">
        <f>SUM(M46:M50)</f>
        <v>0</v>
      </c>
      <c r="N45" s="237"/>
      <c r="O45" s="237">
        <f>SUM(O46:O50)</f>
        <v>0</v>
      </c>
      <c r="P45" s="237"/>
      <c r="Q45" s="237">
        <f>SUM(Q46:Q50)</f>
        <v>0.08</v>
      </c>
      <c r="R45" s="238"/>
      <c r="S45" s="238"/>
      <c r="T45" s="238"/>
      <c r="U45" s="238"/>
      <c r="V45" s="238">
        <f>SUM(V46:V50)</f>
        <v>94.9</v>
      </c>
      <c r="W45" s="238"/>
      <c r="X45" s="238"/>
      <c r="AG45" t="s">
        <v>92</v>
      </c>
    </row>
    <row r="46" spans="1:60" outlineLevel="1" x14ac:dyDescent="0.2">
      <c r="A46" s="245">
        <v>8</v>
      </c>
      <c r="B46" s="246" t="s">
        <v>130</v>
      </c>
      <c r="C46" s="256" t="s">
        <v>131</v>
      </c>
      <c r="D46" s="247" t="s">
        <v>132</v>
      </c>
      <c r="E46" s="248">
        <v>6.4</v>
      </c>
      <c r="F46" s="249"/>
      <c r="G46" s="250">
        <f>ROUND(E46*F46,2)</f>
        <v>0</v>
      </c>
      <c r="H46" s="232"/>
      <c r="I46" s="231">
        <f>ROUND(E46*H46,2)</f>
        <v>0</v>
      </c>
      <c r="J46" s="232"/>
      <c r="K46" s="231">
        <f>ROUND(E46*J46,2)</f>
        <v>0</v>
      </c>
      <c r="L46" s="231">
        <v>21</v>
      </c>
      <c r="M46" s="231">
        <f>G46*(1+L46/100)</f>
        <v>0</v>
      </c>
      <c r="N46" s="230">
        <v>0</v>
      </c>
      <c r="O46" s="230">
        <f>ROUND(E46*N46,2)</f>
        <v>0</v>
      </c>
      <c r="P46" s="230">
        <v>4.6000000000000001E-4</v>
      </c>
      <c r="Q46" s="230">
        <f>ROUND(E46*P46,2)</f>
        <v>0</v>
      </c>
      <c r="R46" s="231"/>
      <c r="S46" s="231" t="s">
        <v>96</v>
      </c>
      <c r="T46" s="231" t="s">
        <v>96</v>
      </c>
      <c r="U46" s="231">
        <v>2.25</v>
      </c>
      <c r="V46" s="231">
        <f>ROUND(E46*U46,2)</f>
        <v>14.4</v>
      </c>
      <c r="W46" s="231"/>
      <c r="X46" s="231" t="s">
        <v>97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98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28"/>
      <c r="B47" s="229"/>
      <c r="C47" s="257" t="s">
        <v>133</v>
      </c>
      <c r="D47" s="233"/>
      <c r="E47" s="234">
        <v>6.4</v>
      </c>
      <c r="F47" s="231"/>
      <c r="G47" s="231"/>
      <c r="H47" s="231"/>
      <c r="I47" s="231"/>
      <c r="J47" s="231"/>
      <c r="K47" s="231"/>
      <c r="L47" s="231"/>
      <c r="M47" s="231"/>
      <c r="N47" s="230"/>
      <c r="O47" s="230"/>
      <c r="P47" s="230"/>
      <c r="Q47" s="230"/>
      <c r="R47" s="231"/>
      <c r="S47" s="231"/>
      <c r="T47" s="231"/>
      <c r="U47" s="231"/>
      <c r="V47" s="231"/>
      <c r="W47" s="231"/>
      <c r="X47" s="231"/>
      <c r="Y47" s="211"/>
      <c r="Z47" s="211"/>
      <c r="AA47" s="211"/>
      <c r="AB47" s="211"/>
      <c r="AC47" s="211"/>
      <c r="AD47" s="211"/>
      <c r="AE47" s="211"/>
      <c r="AF47" s="211"/>
      <c r="AG47" s="211" t="s">
        <v>100</v>
      </c>
      <c r="AH47" s="211">
        <v>0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45">
        <v>9</v>
      </c>
      <c r="B48" s="246" t="s">
        <v>134</v>
      </c>
      <c r="C48" s="256" t="s">
        <v>135</v>
      </c>
      <c r="D48" s="247" t="s">
        <v>132</v>
      </c>
      <c r="E48" s="248">
        <v>35</v>
      </c>
      <c r="F48" s="249"/>
      <c r="G48" s="250">
        <f>ROUND(E48*F48,2)</f>
        <v>0</v>
      </c>
      <c r="H48" s="232"/>
      <c r="I48" s="231">
        <f>ROUND(E48*H48,2)</f>
        <v>0</v>
      </c>
      <c r="J48" s="232"/>
      <c r="K48" s="231">
        <f>ROUND(E48*J48,2)</f>
        <v>0</v>
      </c>
      <c r="L48" s="231">
        <v>21</v>
      </c>
      <c r="M48" s="231">
        <f>G48*(1+L48/100)</f>
        <v>0</v>
      </c>
      <c r="N48" s="230">
        <v>0</v>
      </c>
      <c r="O48" s="230">
        <f>ROUND(E48*N48,2)</f>
        <v>0</v>
      </c>
      <c r="P48" s="230">
        <v>2.2599999999999999E-3</v>
      </c>
      <c r="Q48" s="230">
        <f>ROUND(E48*P48,2)</f>
        <v>0.08</v>
      </c>
      <c r="R48" s="231"/>
      <c r="S48" s="231" t="s">
        <v>96</v>
      </c>
      <c r="T48" s="231" t="s">
        <v>96</v>
      </c>
      <c r="U48" s="231">
        <v>2.2999999999999998</v>
      </c>
      <c r="V48" s="231">
        <f>ROUND(E48*U48,2)</f>
        <v>80.5</v>
      </c>
      <c r="W48" s="231"/>
      <c r="X48" s="231" t="s">
        <v>97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98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28"/>
      <c r="B49" s="229"/>
      <c r="C49" s="259" t="s">
        <v>136</v>
      </c>
      <c r="D49" s="251"/>
      <c r="E49" s="251"/>
      <c r="F49" s="251"/>
      <c r="G49" s="251"/>
      <c r="H49" s="231"/>
      <c r="I49" s="231"/>
      <c r="J49" s="231"/>
      <c r="K49" s="231"/>
      <c r="L49" s="231"/>
      <c r="M49" s="231"/>
      <c r="N49" s="230"/>
      <c r="O49" s="230"/>
      <c r="P49" s="230"/>
      <c r="Q49" s="230"/>
      <c r="R49" s="231"/>
      <c r="S49" s="231"/>
      <c r="T49" s="231"/>
      <c r="U49" s="231"/>
      <c r="V49" s="231"/>
      <c r="W49" s="231"/>
      <c r="X49" s="231"/>
      <c r="Y49" s="211"/>
      <c r="Z49" s="211"/>
      <c r="AA49" s="211"/>
      <c r="AB49" s="211"/>
      <c r="AC49" s="211"/>
      <c r="AD49" s="211"/>
      <c r="AE49" s="211"/>
      <c r="AF49" s="211"/>
      <c r="AG49" s="211" t="s">
        <v>123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28"/>
      <c r="B50" s="229"/>
      <c r="C50" s="257" t="s">
        <v>137</v>
      </c>
      <c r="D50" s="233"/>
      <c r="E50" s="234">
        <v>35</v>
      </c>
      <c r="F50" s="231"/>
      <c r="G50" s="231"/>
      <c r="H50" s="231"/>
      <c r="I50" s="231"/>
      <c r="J50" s="231"/>
      <c r="K50" s="231"/>
      <c r="L50" s="231"/>
      <c r="M50" s="231"/>
      <c r="N50" s="230"/>
      <c r="O50" s="230"/>
      <c r="P50" s="230"/>
      <c r="Q50" s="230"/>
      <c r="R50" s="231"/>
      <c r="S50" s="231"/>
      <c r="T50" s="231"/>
      <c r="U50" s="231"/>
      <c r="V50" s="231"/>
      <c r="W50" s="231"/>
      <c r="X50" s="231"/>
      <c r="Y50" s="211"/>
      <c r="Z50" s="211"/>
      <c r="AA50" s="211"/>
      <c r="AB50" s="211"/>
      <c r="AC50" s="211"/>
      <c r="AD50" s="211"/>
      <c r="AE50" s="211"/>
      <c r="AF50" s="211"/>
      <c r="AG50" s="211" t="s">
        <v>100</v>
      </c>
      <c r="AH50" s="211">
        <v>5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x14ac:dyDescent="0.2">
      <c r="A51" s="239" t="s">
        <v>91</v>
      </c>
      <c r="B51" s="240" t="s">
        <v>62</v>
      </c>
      <c r="C51" s="255" t="s">
        <v>63</v>
      </c>
      <c r="D51" s="241"/>
      <c r="E51" s="242"/>
      <c r="F51" s="243"/>
      <c r="G51" s="244">
        <f>SUMIF(AG52:AG61,"&lt;&gt;NOR",G52:G61)</f>
        <v>0</v>
      </c>
      <c r="H51" s="238"/>
      <c r="I51" s="238">
        <f>SUM(I52:I61)</f>
        <v>0</v>
      </c>
      <c r="J51" s="238"/>
      <c r="K51" s="238">
        <f>SUM(K52:K61)</f>
        <v>0</v>
      </c>
      <c r="L51" s="238"/>
      <c r="M51" s="238">
        <f>SUM(M52:M61)</f>
        <v>0</v>
      </c>
      <c r="N51" s="237"/>
      <c r="O51" s="237">
        <f>SUM(O52:O61)</f>
        <v>0</v>
      </c>
      <c r="P51" s="237"/>
      <c r="Q51" s="237">
        <f>SUM(Q52:Q61)</f>
        <v>0</v>
      </c>
      <c r="R51" s="238"/>
      <c r="S51" s="238"/>
      <c r="T51" s="238"/>
      <c r="U51" s="238"/>
      <c r="V51" s="238">
        <f>SUM(V52:V61)</f>
        <v>0</v>
      </c>
      <c r="W51" s="238"/>
      <c r="X51" s="238"/>
      <c r="AG51" t="s">
        <v>92</v>
      </c>
    </row>
    <row r="52" spans="1:60" ht="22.5" outlineLevel="1" x14ac:dyDescent="0.2">
      <c r="A52" s="245">
        <v>10</v>
      </c>
      <c r="B52" s="246" t="s">
        <v>138</v>
      </c>
      <c r="C52" s="256" t="s">
        <v>139</v>
      </c>
      <c r="D52" s="247" t="s">
        <v>140</v>
      </c>
      <c r="E52" s="248">
        <v>2</v>
      </c>
      <c r="F52" s="249"/>
      <c r="G52" s="250">
        <f>ROUND(E52*F52,2)</f>
        <v>0</v>
      </c>
      <c r="H52" s="232"/>
      <c r="I52" s="231">
        <f>ROUND(E52*H52,2)</f>
        <v>0</v>
      </c>
      <c r="J52" s="232"/>
      <c r="K52" s="231">
        <f>ROUND(E52*J52,2)</f>
        <v>0</v>
      </c>
      <c r="L52" s="231">
        <v>21</v>
      </c>
      <c r="M52" s="231">
        <f>G52*(1+L52/100)</f>
        <v>0</v>
      </c>
      <c r="N52" s="230">
        <v>0</v>
      </c>
      <c r="O52" s="230">
        <f>ROUND(E52*N52,2)</f>
        <v>0</v>
      </c>
      <c r="P52" s="230">
        <v>0</v>
      </c>
      <c r="Q52" s="230">
        <f>ROUND(E52*P52,2)</f>
        <v>0</v>
      </c>
      <c r="R52" s="231"/>
      <c r="S52" s="231" t="s">
        <v>141</v>
      </c>
      <c r="T52" s="231" t="s">
        <v>142</v>
      </c>
      <c r="U52" s="231">
        <v>0</v>
      </c>
      <c r="V52" s="231">
        <f>ROUND(E52*U52,2)</f>
        <v>0</v>
      </c>
      <c r="W52" s="231"/>
      <c r="X52" s="231" t="s">
        <v>97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98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45" outlineLevel="1" x14ac:dyDescent="0.2">
      <c r="A53" s="228"/>
      <c r="B53" s="229"/>
      <c r="C53" s="259" t="s">
        <v>143</v>
      </c>
      <c r="D53" s="251"/>
      <c r="E53" s="251"/>
      <c r="F53" s="251"/>
      <c r="G53" s="251"/>
      <c r="H53" s="231"/>
      <c r="I53" s="231"/>
      <c r="J53" s="231"/>
      <c r="K53" s="231"/>
      <c r="L53" s="231"/>
      <c r="M53" s="231"/>
      <c r="N53" s="230"/>
      <c r="O53" s="230"/>
      <c r="P53" s="230"/>
      <c r="Q53" s="230"/>
      <c r="R53" s="231"/>
      <c r="S53" s="231"/>
      <c r="T53" s="231"/>
      <c r="U53" s="231"/>
      <c r="V53" s="231"/>
      <c r="W53" s="231"/>
      <c r="X53" s="231"/>
      <c r="Y53" s="211"/>
      <c r="Z53" s="211"/>
      <c r="AA53" s="211"/>
      <c r="AB53" s="211"/>
      <c r="AC53" s="211"/>
      <c r="AD53" s="211"/>
      <c r="AE53" s="211"/>
      <c r="AF53" s="211"/>
      <c r="AG53" s="211" t="s">
        <v>123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53" t="str">
        <f>C53</f>
        <v>Dodávka, montáž a uvedení do provozu řídící jednotky systému mírné drátové elektroosmózy. Výstupní hodnoty ŘJ -  napětí max. 6V s účinnou efektivní hodnotou 2,8V, záznam údajů (průtok proudu v mA, počítadlo provozních hodin), napojení na síťový rozvod 230V/50Hz ( zřízení přívodního kabelu napájení není součástí dodávky )</v>
      </c>
      <c r="BB53" s="211"/>
      <c r="BC53" s="211"/>
      <c r="BD53" s="211"/>
      <c r="BE53" s="211"/>
      <c r="BF53" s="211"/>
      <c r="BG53" s="211"/>
      <c r="BH53" s="211"/>
    </row>
    <row r="54" spans="1:60" ht="22.5" outlineLevel="1" x14ac:dyDescent="0.2">
      <c r="A54" s="245">
        <v>11</v>
      </c>
      <c r="B54" s="246" t="s">
        <v>144</v>
      </c>
      <c r="C54" s="256" t="s">
        <v>145</v>
      </c>
      <c r="D54" s="247" t="s">
        <v>146</v>
      </c>
      <c r="E54" s="248">
        <v>127.8</v>
      </c>
      <c r="F54" s="249"/>
      <c r="G54" s="250">
        <f>ROUND(E54*F54,2)</f>
        <v>0</v>
      </c>
      <c r="H54" s="232"/>
      <c r="I54" s="231">
        <f>ROUND(E54*H54,2)</f>
        <v>0</v>
      </c>
      <c r="J54" s="232"/>
      <c r="K54" s="231">
        <f>ROUND(E54*J54,2)</f>
        <v>0</v>
      </c>
      <c r="L54" s="231">
        <v>21</v>
      </c>
      <c r="M54" s="231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1"/>
      <c r="S54" s="231" t="s">
        <v>141</v>
      </c>
      <c r="T54" s="231" t="s">
        <v>142</v>
      </c>
      <c r="U54" s="231">
        <v>0</v>
      </c>
      <c r="V54" s="231">
        <f>ROUND(E54*U54,2)</f>
        <v>0</v>
      </c>
      <c r="W54" s="231"/>
      <c r="X54" s="231" t="s">
        <v>97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98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45" outlineLevel="1" x14ac:dyDescent="0.2">
      <c r="A55" s="228"/>
      <c r="B55" s="229"/>
      <c r="C55" s="259" t="s">
        <v>147</v>
      </c>
      <c r="D55" s="251"/>
      <c r="E55" s="251"/>
      <c r="F55" s="251"/>
      <c r="G55" s="251"/>
      <c r="H55" s="231"/>
      <c r="I55" s="231"/>
      <c r="J55" s="231"/>
      <c r="K55" s="231"/>
      <c r="L55" s="231"/>
      <c r="M55" s="231"/>
      <c r="N55" s="230"/>
      <c r="O55" s="230"/>
      <c r="P55" s="230"/>
      <c r="Q55" s="230"/>
      <c r="R55" s="231"/>
      <c r="S55" s="231"/>
      <c r="T55" s="231"/>
      <c r="U55" s="231"/>
      <c r="V55" s="231"/>
      <c r="W55" s="231"/>
      <c r="X55" s="231"/>
      <c r="Y55" s="211"/>
      <c r="Z55" s="211"/>
      <c r="AA55" s="211"/>
      <c r="AB55" s="211"/>
      <c r="AC55" s="211"/>
      <c r="AD55" s="211"/>
      <c r="AE55" s="211"/>
      <c r="AF55" s="211"/>
      <c r="AG55" s="211" t="s">
        <v>123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53" t="str">
        <f>C55</f>
        <v>Síťová elektroda (anoda + pól) -  pás ze skelných vláken potažených vodivým plastem vysoký 25-30cm, kontaktní vodič titan stříbro (3:4). Instalace na zdivo zbavené stávajících omítek vč. spárování, po předchozím podrovnáním maltou vápenné báze ( standard Knauf MV 1 ), krytí kontaktní maltou s vodivou příměsí.</v>
      </c>
      <c r="BB55" s="211"/>
      <c r="BC55" s="211"/>
      <c r="BD55" s="211"/>
      <c r="BE55" s="211"/>
      <c r="BF55" s="211"/>
      <c r="BG55" s="211"/>
      <c r="BH55" s="211"/>
    </row>
    <row r="56" spans="1:60" ht="22.5" outlineLevel="1" x14ac:dyDescent="0.2">
      <c r="A56" s="228"/>
      <c r="B56" s="229"/>
      <c r="C56" s="257" t="s">
        <v>148</v>
      </c>
      <c r="D56" s="233"/>
      <c r="E56" s="234">
        <v>127.8</v>
      </c>
      <c r="F56" s="231"/>
      <c r="G56" s="231"/>
      <c r="H56" s="231"/>
      <c r="I56" s="231"/>
      <c r="J56" s="231"/>
      <c r="K56" s="231"/>
      <c r="L56" s="231"/>
      <c r="M56" s="231"/>
      <c r="N56" s="230"/>
      <c r="O56" s="230"/>
      <c r="P56" s="230"/>
      <c r="Q56" s="230"/>
      <c r="R56" s="231"/>
      <c r="S56" s="231"/>
      <c r="T56" s="231"/>
      <c r="U56" s="231"/>
      <c r="V56" s="231"/>
      <c r="W56" s="231"/>
      <c r="X56" s="231"/>
      <c r="Y56" s="211"/>
      <c r="Z56" s="211"/>
      <c r="AA56" s="211"/>
      <c r="AB56" s="211"/>
      <c r="AC56" s="211"/>
      <c r="AD56" s="211"/>
      <c r="AE56" s="211"/>
      <c r="AF56" s="211"/>
      <c r="AG56" s="211" t="s">
        <v>100</v>
      </c>
      <c r="AH56" s="211">
        <v>0</v>
      </c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ht="22.5" outlineLevel="1" x14ac:dyDescent="0.2">
      <c r="A57" s="245">
        <v>12</v>
      </c>
      <c r="B57" s="246" t="s">
        <v>149</v>
      </c>
      <c r="C57" s="256" t="s">
        <v>150</v>
      </c>
      <c r="D57" s="247" t="s">
        <v>140</v>
      </c>
      <c r="E57" s="248">
        <v>35</v>
      </c>
      <c r="F57" s="249"/>
      <c r="G57" s="250">
        <f>ROUND(E57*F57,2)</f>
        <v>0</v>
      </c>
      <c r="H57" s="232"/>
      <c r="I57" s="231">
        <f>ROUND(E57*H57,2)</f>
        <v>0</v>
      </c>
      <c r="J57" s="232"/>
      <c r="K57" s="231">
        <f>ROUND(E57*J57,2)</f>
        <v>0</v>
      </c>
      <c r="L57" s="231">
        <v>21</v>
      </c>
      <c r="M57" s="231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1"/>
      <c r="S57" s="231" t="s">
        <v>141</v>
      </c>
      <c r="T57" s="231" t="s">
        <v>142</v>
      </c>
      <c r="U57" s="231">
        <v>0</v>
      </c>
      <c r="V57" s="231">
        <f>ROUND(E57*U57,2)</f>
        <v>0</v>
      </c>
      <c r="W57" s="231"/>
      <c r="X57" s="231" t="s">
        <v>97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98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ht="45" outlineLevel="1" x14ac:dyDescent="0.2">
      <c r="A58" s="228"/>
      <c r="B58" s="229"/>
      <c r="C58" s="259" t="s">
        <v>151</v>
      </c>
      <c r="D58" s="251"/>
      <c r="E58" s="251"/>
      <c r="F58" s="251"/>
      <c r="G58" s="251"/>
      <c r="H58" s="231"/>
      <c r="I58" s="231"/>
      <c r="J58" s="231"/>
      <c r="K58" s="231"/>
      <c r="L58" s="231"/>
      <c r="M58" s="231"/>
      <c r="N58" s="230"/>
      <c r="O58" s="230"/>
      <c r="P58" s="230"/>
      <c r="Q58" s="230"/>
      <c r="R58" s="231"/>
      <c r="S58" s="231"/>
      <c r="T58" s="231"/>
      <c r="U58" s="231"/>
      <c r="V58" s="231"/>
      <c r="W58" s="231"/>
      <c r="X58" s="231"/>
      <c r="Y58" s="211"/>
      <c r="Z58" s="211"/>
      <c r="AA58" s="211"/>
      <c r="AB58" s="211"/>
      <c r="AC58" s="211"/>
      <c r="AD58" s="211"/>
      <c r="AE58" s="211"/>
      <c r="AF58" s="211"/>
      <c r="AG58" s="211" t="s">
        <v>123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53" t="str">
        <f>C58</f>
        <v>Zemní elektroda (katoda -pól) - tyčové elektrody na bázi grafitu v délce 450-650mm  průměru min 20mm, osová rozteč do 4,5m ( není li projektem stanoveno jinak ), provozované napětí 1,4V. Položka zahrnuje, instalaci katody do vývrtu a její zalití kontaktním lakem na bázi grafitu, vč. dodávky laku. Vývrt ( hl.1,0m/1ks ) není součástí položky a je oceněn v oddíle prorážení otvorů.</v>
      </c>
      <c r="BB58" s="211"/>
      <c r="BC58" s="211"/>
      <c r="BD58" s="211"/>
      <c r="BE58" s="211"/>
      <c r="BF58" s="211"/>
      <c r="BG58" s="211"/>
      <c r="BH58" s="211"/>
    </row>
    <row r="59" spans="1:60" ht="22.5" outlineLevel="1" x14ac:dyDescent="0.2">
      <c r="A59" s="245">
        <v>13</v>
      </c>
      <c r="B59" s="246" t="s">
        <v>152</v>
      </c>
      <c r="C59" s="256" t="s">
        <v>153</v>
      </c>
      <c r="D59" s="247" t="s">
        <v>146</v>
      </c>
      <c r="E59" s="248">
        <v>10.1</v>
      </c>
      <c r="F59" s="249"/>
      <c r="G59" s="250">
        <f>ROUND(E59*F59,2)</f>
        <v>0</v>
      </c>
      <c r="H59" s="232"/>
      <c r="I59" s="231">
        <f>ROUND(E59*H59,2)</f>
        <v>0</v>
      </c>
      <c r="J59" s="232"/>
      <c r="K59" s="231">
        <f>ROUND(E59*J59,2)</f>
        <v>0</v>
      </c>
      <c r="L59" s="231">
        <v>21</v>
      </c>
      <c r="M59" s="231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1"/>
      <c r="S59" s="231" t="s">
        <v>141</v>
      </c>
      <c r="T59" s="231" t="s">
        <v>142</v>
      </c>
      <c r="U59" s="231">
        <v>0</v>
      </c>
      <c r="V59" s="231">
        <f>ROUND(E59*U59,2)</f>
        <v>0</v>
      </c>
      <c r="W59" s="231"/>
      <c r="X59" s="231" t="s">
        <v>97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98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28"/>
      <c r="B60" s="229"/>
      <c r="C60" s="259" t="s">
        <v>154</v>
      </c>
      <c r="D60" s="251"/>
      <c r="E60" s="251"/>
      <c r="F60" s="251"/>
      <c r="G60" s="251"/>
      <c r="H60" s="231"/>
      <c r="I60" s="231"/>
      <c r="J60" s="231"/>
      <c r="K60" s="231"/>
      <c r="L60" s="231"/>
      <c r="M60" s="231"/>
      <c r="N60" s="230"/>
      <c r="O60" s="230"/>
      <c r="P60" s="230"/>
      <c r="Q60" s="230"/>
      <c r="R60" s="231"/>
      <c r="S60" s="231"/>
      <c r="T60" s="231"/>
      <c r="U60" s="231"/>
      <c r="V60" s="231"/>
      <c r="W60" s="231"/>
      <c r="X60" s="231"/>
      <c r="Y60" s="211"/>
      <c r="Z60" s="211"/>
      <c r="AA60" s="211"/>
      <c r="AB60" s="211"/>
      <c r="AC60" s="211"/>
      <c r="AD60" s="211"/>
      <c r="AE60" s="211"/>
      <c r="AF60" s="211"/>
      <c r="AG60" s="211" t="s">
        <v>123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28"/>
      <c r="B61" s="229"/>
      <c r="C61" s="257" t="s">
        <v>155</v>
      </c>
      <c r="D61" s="233"/>
      <c r="E61" s="234">
        <v>10.1</v>
      </c>
      <c r="F61" s="231"/>
      <c r="G61" s="231"/>
      <c r="H61" s="231"/>
      <c r="I61" s="231"/>
      <c r="J61" s="231"/>
      <c r="K61" s="231"/>
      <c r="L61" s="231"/>
      <c r="M61" s="231"/>
      <c r="N61" s="230"/>
      <c r="O61" s="230"/>
      <c r="P61" s="230"/>
      <c r="Q61" s="230"/>
      <c r="R61" s="231"/>
      <c r="S61" s="231"/>
      <c r="T61" s="231"/>
      <c r="U61" s="231"/>
      <c r="V61" s="231"/>
      <c r="W61" s="231"/>
      <c r="X61" s="231"/>
      <c r="Y61" s="211"/>
      <c r="Z61" s="211"/>
      <c r="AA61" s="211"/>
      <c r="AB61" s="211"/>
      <c r="AC61" s="211"/>
      <c r="AD61" s="211"/>
      <c r="AE61" s="211"/>
      <c r="AF61" s="211"/>
      <c r="AG61" s="211" t="s">
        <v>100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x14ac:dyDescent="0.2">
      <c r="A62" s="239" t="s">
        <v>91</v>
      </c>
      <c r="B62" s="240" t="s">
        <v>64</v>
      </c>
      <c r="C62" s="255" t="s">
        <v>30</v>
      </c>
      <c r="D62" s="241"/>
      <c r="E62" s="242"/>
      <c r="F62" s="243"/>
      <c r="G62" s="244">
        <f>SUMIF(AG63:AG64,"&lt;&gt;NOR",G63:G64)</f>
        <v>0</v>
      </c>
      <c r="H62" s="238"/>
      <c r="I62" s="238">
        <f>SUM(I63:I64)</f>
        <v>0</v>
      </c>
      <c r="J62" s="238"/>
      <c r="K62" s="238">
        <f>SUM(K63:K64)</f>
        <v>0</v>
      </c>
      <c r="L62" s="238"/>
      <c r="M62" s="238">
        <f>SUM(M63:M64)</f>
        <v>0</v>
      </c>
      <c r="N62" s="237"/>
      <c r="O62" s="237">
        <f>SUM(O63:O64)</f>
        <v>0</v>
      </c>
      <c r="P62" s="237"/>
      <c r="Q62" s="237">
        <f>SUM(Q63:Q64)</f>
        <v>0</v>
      </c>
      <c r="R62" s="238"/>
      <c r="S62" s="238"/>
      <c r="T62" s="238"/>
      <c r="U62" s="238"/>
      <c r="V62" s="238">
        <f>SUM(V63:V64)</f>
        <v>0</v>
      </c>
      <c r="W62" s="238"/>
      <c r="X62" s="238"/>
      <c r="AG62" t="s">
        <v>92</v>
      </c>
    </row>
    <row r="63" spans="1:60" outlineLevel="1" x14ac:dyDescent="0.2">
      <c r="A63" s="245">
        <v>14</v>
      </c>
      <c r="B63" s="246" t="s">
        <v>156</v>
      </c>
      <c r="C63" s="256" t="s">
        <v>157</v>
      </c>
      <c r="D63" s="247" t="s">
        <v>0</v>
      </c>
      <c r="E63" s="248">
        <v>2.4</v>
      </c>
      <c r="F63" s="249"/>
      <c r="G63" s="250">
        <f>ROUND(E63*F63,2)</f>
        <v>0</v>
      </c>
      <c r="H63" s="232"/>
      <c r="I63" s="231">
        <f>ROUND(E63*H63,2)</f>
        <v>0</v>
      </c>
      <c r="J63" s="232"/>
      <c r="K63" s="231">
        <f>ROUND(E63*J63,2)</f>
        <v>0</v>
      </c>
      <c r="L63" s="231">
        <v>21</v>
      </c>
      <c r="M63" s="231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1"/>
      <c r="S63" s="231" t="s">
        <v>96</v>
      </c>
      <c r="T63" s="231" t="s">
        <v>142</v>
      </c>
      <c r="U63" s="231">
        <v>0</v>
      </c>
      <c r="V63" s="231">
        <f>ROUND(E63*U63,2)</f>
        <v>0</v>
      </c>
      <c r="W63" s="231"/>
      <c r="X63" s="231" t="s">
        <v>158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159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28"/>
      <c r="B64" s="229"/>
      <c r="C64" s="259" t="s">
        <v>160</v>
      </c>
      <c r="D64" s="251"/>
      <c r="E64" s="251"/>
      <c r="F64" s="251"/>
      <c r="G64" s="251"/>
      <c r="H64" s="231"/>
      <c r="I64" s="231"/>
      <c r="J64" s="231"/>
      <c r="K64" s="231"/>
      <c r="L64" s="231"/>
      <c r="M64" s="231"/>
      <c r="N64" s="230"/>
      <c r="O64" s="230"/>
      <c r="P64" s="230"/>
      <c r="Q64" s="230"/>
      <c r="R64" s="231"/>
      <c r="S64" s="231"/>
      <c r="T64" s="231"/>
      <c r="U64" s="231"/>
      <c r="V64" s="231"/>
      <c r="W64" s="231"/>
      <c r="X64" s="231"/>
      <c r="Y64" s="211"/>
      <c r="Z64" s="211"/>
      <c r="AA64" s="211"/>
      <c r="AB64" s="211"/>
      <c r="AC64" s="211"/>
      <c r="AD64" s="211"/>
      <c r="AE64" s="211"/>
      <c r="AF64" s="211"/>
      <c r="AG64" s="211" t="s">
        <v>123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33" x14ac:dyDescent="0.2">
      <c r="A65" s="3"/>
      <c r="B65" s="4"/>
      <c r="C65" s="261"/>
      <c r="D65" s="6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AE65">
        <v>15</v>
      </c>
      <c r="AF65">
        <v>21</v>
      </c>
      <c r="AG65" t="s">
        <v>78</v>
      </c>
    </row>
    <row r="66" spans="1:33" x14ac:dyDescent="0.2">
      <c r="A66" s="214"/>
      <c r="B66" s="215" t="s">
        <v>31</v>
      </c>
      <c r="C66" s="262"/>
      <c r="D66" s="216"/>
      <c r="E66" s="217"/>
      <c r="F66" s="217"/>
      <c r="G66" s="254">
        <f>G8+G34+G45+G51+G62</f>
        <v>0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AE66">
        <f>SUMIF(L7:L64,AE65,G7:G64)</f>
        <v>0</v>
      </c>
      <c r="AF66">
        <f>SUMIF(L7:L64,AF65,G7:G64)</f>
        <v>0</v>
      </c>
      <c r="AG66" t="s">
        <v>161</v>
      </c>
    </row>
    <row r="67" spans="1:33" x14ac:dyDescent="0.2">
      <c r="A67" s="3"/>
      <c r="B67" s="4"/>
      <c r="C67" s="261"/>
      <c r="D67" s="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33" x14ac:dyDescent="0.2">
      <c r="A68" s="3"/>
      <c r="B68" s="4"/>
      <c r="C68" s="261"/>
      <c r="D68" s="6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33" x14ac:dyDescent="0.2">
      <c r="A69" s="218" t="s">
        <v>162</v>
      </c>
      <c r="B69" s="218"/>
      <c r="C69" s="263"/>
      <c r="D69" s="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33" x14ac:dyDescent="0.2">
      <c r="A70" s="219"/>
      <c r="B70" s="220"/>
      <c r="C70" s="264"/>
      <c r="D70" s="220"/>
      <c r="E70" s="220"/>
      <c r="F70" s="220"/>
      <c r="G70" s="221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AG70" t="s">
        <v>163</v>
      </c>
    </row>
    <row r="71" spans="1:33" x14ac:dyDescent="0.2">
      <c r="A71" s="222"/>
      <c r="B71" s="223"/>
      <c r="C71" s="265"/>
      <c r="D71" s="223"/>
      <c r="E71" s="223"/>
      <c r="F71" s="223"/>
      <c r="G71" s="224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33" x14ac:dyDescent="0.2">
      <c r="A72" s="222"/>
      <c r="B72" s="223"/>
      <c r="C72" s="265"/>
      <c r="D72" s="223"/>
      <c r="E72" s="223"/>
      <c r="F72" s="223"/>
      <c r="G72" s="224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33" x14ac:dyDescent="0.2">
      <c r="A73" s="222"/>
      <c r="B73" s="223"/>
      <c r="C73" s="265"/>
      <c r="D73" s="223"/>
      <c r="E73" s="223"/>
      <c r="F73" s="223"/>
      <c r="G73" s="224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33" x14ac:dyDescent="0.2">
      <c r="A74" s="225"/>
      <c r="B74" s="226"/>
      <c r="C74" s="266"/>
      <c r="D74" s="226"/>
      <c r="E74" s="226"/>
      <c r="F74" s="226"/>
      <c r="G74" s="227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33" x14ac:dyDescent="0.2">
      <c r="A75" s="3"/>
      <c r="B75" s="4"/>
      <c r="C75" s="261"/>
      <c r="D75" s="6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33" x14ac:dyDescent="0.2">
      <c r="C76" s="267"/>
      <c r="D76" s="10"/>
      <c r="AG76" t="s">
        <v>164</v>
      </c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6">
    <mergeCell ref="C49:G49"/>
    <mergeCell ref="C53:G53"/>
    <mergeCell ref="C55:G55"/>
    <mergeCell ref="C58:G58"/>
    <mergeCell ref="C60:G60"/>
    <mergeCell ref="C64:G64"/>
    <mergeCell ref="A1:G1"/>
    <mergeCell ref="C2:G2"/>
    <mergeCell ref="C3:G3"/>
    <mergeCell ref="C4:G4"/>
    <mergeCell ref="A69:C69"/>
    <mergeCell ref="A70:G74"/>
    <mergeCell ref="C38:G38"/>
    <mergeCell ref="C39:G39"/>
    <mergeCell ref="C40:G40"/>
    <mergeCell ref="C41:G4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02 SO 02 - 1a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02 SO 02 - 1a Pol'!Názvy_tisku</vt:lpstr>
      <vt:lpstr>oadresa</vt:lpstr>
      <vt:lpstr>Stavba!Objednatel</vt:lpstr>
      <vt:lpstr>Stavba!Objekt</vt:lpstr>
      <vt:lpstr>'SO 02 SO 02 - 1a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jelinkova</dc:creator>
  <cp:lastModifiedBy>jelinkova</cp:lastModifiedBy>
  <cp:lastPrinted>2019-03-19T12:27:02Z</cp:lastPrinted>
  <dcterms:created xsi:type="dcterms:W3CDTF">2009-04-08T07:15:50Z</dcterms:created>
  <dcterms:modified xsi:type="dcterms:W3CDTF">2023-02-24T13:04:10Z</dcterms:modified>
</cp:coreProperties>
</file>