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Knesl, Trčka, Kynčl - architekti\2023\01 - parkovací dům Gagarinova,Šumperk-revize\"/>
    </mc:Choice>
  </mc:AlternateContent>
  <xr:revisionPtr revIDLastSave="0" documentId="13_ncr:1_{40CB8C4E-DB01-4908-BB04-0600527E9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01.1.01 - D.1.1 - Staveb..." sheetId="2" r:id="rId2"/>
    <sheet name="101.1.02 - D.1.4.1   ZTI" sheetId="3" r:id="rId3"/>
    <sheet name="101.1.03 - D.1.4.2 Elektr..." sheetId="4" r:id="rId4"/>
    <sheet name="202.1 - Přípojka NN" sheetId="5" r:id="rId5"/>
    <sheet name="301.1 - SO301.1  Přeložka..." sheetId="6" r:id="rId6"/>
    <sheet name="301.2 - SO301.2   Dešťová..." sheetId="7" r:id="rId7"/>
    <sheet name="501.1 - SO501.1 - Komunik..." sheetId="8" r:id="rId8"/>
    <sheet name="502.1 - SO502.1 - Komunik..." sheetId="9" r:id="rId9"/>
    <sheet name="503.2 - SO503.1 - Sadové ..." sheetId="10" r:id="rId10"/>
    <sheet name="990 - Vedlejší rozpočtové..." sheetId="11" r:id="rId11"/>
    <sheet name="991 - Ostatní náklady" sheetId="12" r:id="rId12"/>
  </sheets>
  <definedNames>
    <definedName name="_xlnm._FilterDatabase" localSheetId="1" hidden="1">'101.1.01 - D.1.1 - Staveb...'!$C$139:$K$684</definedName>
    <definedName name="_xlnm._FilterDatabase" localSheetId="2" hidden="1">'101.1.02 - D.1.4.1   ZTI'!$C$125:$K$155</definedName>
    <definedName name="_xlnm._FilterDatabase" localSheetId="3" hidden="1">'101.1.03 - D.1.4.2 Elektr...'!$C$134:$K$770</definedName>
    <definedName name="_xlnm._FilterDatabase" localSheetId="4" hidden="1">'202.1 - Přípojka NN'!$C$118:$K$141</definedName>
    <definedName name="_xlnm._FilterDatabase" localSheetId="5" hidden="1">'301.1 - SO301.1  Přeložka...'!$C$119:$K$143</definedName>
    <definedName name="_xlnm._FilterDatabase" localSheetId="6" hidden="1">'301.2 - SO301.2   Dešťová...'!$C$120:$K$154</definedName>
    <definedName name="_xlnm._FilterDatabase" localSheetId="7" hidden="1">'501.1 - SO501.1 - Komunik...'!$C$122:$K$224</definedName>
    <definedName name="_xlnm._FilterDatabase" localSheetId="8" hidden="1">'502.1 - SO502.1 - Komunik...'!$C$121:$K$177</definedName>
    <definedName name="_xlnm._FilterDatabase" localSheetId="9" hidden="1">'503.2 - SO503.1 - Sadové ...'!$C$120:$K$166</definedName>
    <definedName name="_xlnm._FilterDatabase" localSheetId="10" hidden="1">'990 - Vedlejší rozpočtové...'!$C$119:$K$129</definedName>
    <definedName name="_xlnm._FilterDatabase" localSheetId="11" hidden="1">'991 - Ostatní náklady'!$C$116:$K$119</definedName>
    <definedName name="_xlnm.Print_Titles" localSheetId="1">'101.1.01 - D.1.1 - Staveb...'!$139:$139</definedName>
    <definedName name="_xlnm.Print_Titles" localSheetId="2">'101.1.02 - D.1.4.1   ZTI'!$125:$125</definedName>
    <definedName name="_xlnm.Print_Titles" localSheetId="3">'101.1.03 - D.1.4.2 Elektr...'!$134:$134</definedName>
    <definedName name="_xlnm.Print_Titles" localSheetId="4">'202.1 - Přípojka NN'!$118:$118</definedName>
    <definedName name="_xlnm.Print_Titles" localSheetId="5">'301.1 - SO301.1  Přeložka...'!$119:$119</definedName>
    <definedName name="_xlnm.Print_Titles" localSheetId="6">'301.2 - SO301.2   Dešťová...'!$120:$120</definedName>
    <definedName name="_xlnm.Print_Titles" localSheetId="7">'501.1 - SO501.1 - Komunik...'!$122:$122</definedName>
    <definedName name="_xlnm.Print_Titles" localSheetId="8">'502.1 - SO502.1 - Komunik...'!$121:$121</definedName>
    <definedName name="_xlnm.Print_Titles" localSheetId="9">'503.2 - SO503.1 - Sadové ...'!$120:$120</definedName>
    <definedName name="_xlnm.Print_Titles" localSheetId="10">'990 - Vedlejší rozpočtové...'!$119:$119</definedName>
    <definedName name="_xlnm.Print_Titles" localSheetId="11">'991 - Ostatní náklady'!$116:$116</definedName>
    <definedName name="_xlnm.Print_Titles" localSheetId="0">'Rekapitulace stavby'!$92:$92</definedName>
    <definedName name="_xlnm.Print_Area" localSheetId="1">'101.1.01 - D.1.1 - Staveb...'!$C$4:$J$76,'101.1.01 - D.1.1 - Staveb...'!$C$82:$J$119,'101.1.01 - D.1.1 - Staveb...'!$C$125:$K$684</definedName>
    <definedName name="_xlnm.Print_Area" localSheetId="2">'101.1.02 - D.1.4.1   ZTI'!$C$4:$J$76,'101.1.02 - D.1.4.1   ZTI'!$C$82:$J$105,'101.1.02 - D.1.4.1   ZTI'!$C$111:$K$155</definedName>
    <definedName name="_xlnm.Print_Area" localSheetId="3">'101.1.03 - D.1.4.2 Elektr...'!$C$4:$J$76,'101.1.03 - D.1.4.2 Elektr...'!$C$82:$J$114,'101.1.03 - D.1.4.2 Elektr...'!$C$120:$K$770</definedName>
    <definedName name="_xlnm.Print_Area" localSheetId="4">'202.1 - Přípojka NN'!$C$4:$J$76,'202.1 - Přípojka NN'!$C$82:$J$100,'202.1 - Přípojka NN'!$C$106:$K$141</definedName>
    <definedName name="_xlnm.Print_Area" localSheetId="5">'301.1 - SO301.1  Přeložka...'!$C$4:$J$76,'301.1 - SO301.1  Přeložka...'!$C$82:$J$101,'301.1 - SO301.1  Přeložka...'!$C$107:$K$143</definedName>
    <definedName name="_xlnm.Print_Area" localSheetId="6">'301.2 - SO301.2   Dešťová...'!$C$4:$J$76,'301.2 - SO301.2   Dešťová...'!$C$82:$J$102,'301.2 - SO301.2   Dešťová...'!$C$108:$K$154</definedName>
    <definedName name="_xlnm.Print_Area" localSheetId="7">'501.1 - SO501.1 - Komunik...'!$C$4:$J$76,'501.1 - SO501.1 - Komunik...'!$C$82:$J$104,'501.1 - SO501.1 - Komunik...'!$C$110:$K$224</definedName>
    <definedName name="_xlnm.Print_Area" localSheetId="8">'502.1 - SO502.1 - Komunik...'!$C$4:$J$76,'502.1 - SO502.1 - Komunik...'!$C$82:$J$103,'502.1 - SO502.1 - Komunik...'!$C$109:$K$177</definedName>
    <definedName name="_xlnm.Print_Area" localSheetId="9">'503.2 - SO503.1 - Sadové ...'!$C$4:$J$76,'503.2 - SO503.1 - Sadové ...'!$C$82:$J$102,'503.2 - SO503.1 - Sadové ...'!$C$108:$K$166</definedName>
    <definedName name="_xlnm.Print_Area" localSheetId="10">'990 - Vedlejší rozpočtové...'!$C$4:$J$76,'990 - Vedlejší rozpočtové...'!$C$82:$J$101,'990 - Vedlejší rozpočtové...'!$C$107:$K$129</definedName>
    <definedName name="_xlnm.Print_Area" localSheetId="11">'991 - Ostatní náklady'!$C$4:$J$76,'991 - Ostatní náklady'!$C$82:$J$98,'991 - Ostatní náklady'!$C$104:$K$119</definedName>
    <definedName name="_xlnm.Print_Area" localSheetId="0">'Rekapitulace stavby'!$D$4:$AO$76,'Rekapitulace stavby'!$C$82:$AQ$107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J36" i="12"/>
  <c r="AY106" i="1"/>
  <c r="J35" i="12"/>
  <c r="AX106" i="1" s="1"/>
  <c r="BI119" i="12"/>
  <c r="BH119" i="12"/>
  <c r="BG119" i="12"/>
  <c r="F35" i="12" s="1"/>
  <c r="BB106" i="1" s="1"/>
  <c r="BF119" i="12"/>
  <c r="T119" i="12"/>
  <c r="T118" i="12"/>
  <c r="T117" i="12"/>
  <c r="R119" i="12"/>
  <c r="R118" i="12"/>
  <c r="R117" i="12"/>
  <c r="P119" i="12"/>
  <c r="P118" i="12" s="1"/>
  <c r="P117" i="12" s="1"/>
  <c r="AU106" i="1" s="1"/>
  <c r="F111" i="12"/>
  <c r="E109" i="12"/>
  <c r="F89" i="12"/>
  <c r="E87" i="12"/>
  <c r="J24" i="12"/>
  <c r="E24" i="12"/>
  <c r="J92" i="12" s="1"/>
  <c r="J23" i="12"/>
  <c r="J21" i="12"/>
  <c r="E21" i="12"/>
  <c r="J113" i="12" s="1"/>
  <c r="J20" i="12"/>
  <c r="J18" i="12"/>
  <c r="E18" i="12"/>
  <c r="F92" i="12" s="1"/>
  <c r="J17" i="12"/>
  <c r="J15" i="12"/>
  <c r="E15" i="12"/>
  <c r="F91" i="12" s="1"/>
  <c r="J14" i="12"/>
  <c r="J12" i="12"/>
  <c r="J89" i="12" s="1"/>
  <c r="E7" i="12"/>
  <c r="E85" i="12"/>
  <c r="J37" i="11"/>
  <c r="J36" i="11"/>
  <c r="AY105" i="1" s="1"/>
  <c r="J35" i="11"/>
  <c r="AX105" i="1"/>
  <c r="BI129" i="11"/>
  <c r="BH129" i="11"/>
  <c r="BG129" i="11"/>
  <c r="BF129" i="11"/>
  <c r="T129" i="11"/>
  <c r="T128" i="11" s="1"/>
  <c r="R129" i="11"/>
  <c r="R128" i="11"/>
  <c r="P129" i="11"/>
  <c r="P128" i="11" s="1"/>
  <c r="BI127" i="11"/>
  <c r="BH127" i="11"/>
  <c r="BG127" i="11"/>
  <c r="BF127" i="11"/>
  <c r="T127" i="11"/>
  <c r="T126" i="11"/>
  <c r="R127" i="11"/>
  <c r="R126" i="11" s="1"/>
  <c r="P127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F114" i="11"/>
  <c r="E112" i="11"/>
  <c r="F89" i="11"/>
  <c r="E87" i="11"/>
  <c r="J24" i="11"/>
  <c r="E24" i="11"/>
  <c r="J117" i="11"/>
  <c r="J23" i="11"/>
  <c r="J21" i="11"/>
  <c r="E21" i="11"/>
  <c r="J91" i="11"/>
  <c r="J20" i="11"/>
  <c r="J18" i="11"/>
  <c r="E18" i="11"/>
  <c r="F92" i="11"/>
  <c r="J17" i="11"/>
  <c r="J15" i="11"/>
  <c r="E15" i="11"/>
  <c r="F116" i="11"/>
  <c r="J14" i="11"/>
  <c r="J12" i="11"/>
  <c r="J114" i="11"/>
  <c r="E7" i="11"/>
  <c r="E110" i="11" s="1"/>
  <c r="J37" i="10"/>
  <c r="J36" i="10"/>
  <c r="AY104" i="1"/>
  <c r="J35" i="10"/>
  <c r="AX104" i="1" s="1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T157" i="10" s="1"/>
  <c r="R158" i="10"/>
  <c r="R157" i="10"/>
  <c r="P158" i="10"/>
  <c r="P157" i="10" s="1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T123" i="10"/>
  <c r="R124" i="10"/>
  <c r="R123" i="10" s="1"/>
  <c r="P124" i="10"/>
  <c r="P123" i="10"/>
  <c r="F115" i="10"/>
  <c r="E113" i="10"/>
  <c r="F89" i="10"/>
  <c r="E87" i="10"/>
  <c r="J24" i="10"/>
  <c r="E24" i="10"/>
  <c r="J118" i="10"/>
  <c r="J23" i="10"/>
  <c r="J21" i="10"/>
  <c r="E21" i="10"/>
  <c r="J117" i="10"/>
  <c r="J20" i="10"/>
  <c r="J18" i="10"/>
  <c r="E18" i="10"/>
  <c r="F118" i="10"/>
  <c r="J17" i="10"/>
  <c r="J15" i="10"/>
  <c r="E15" i="10"/>
  <c r="F91" i="10"/>
  <c r="J14" i="10"/>
  <c r="J12" i="10"/>
  <c r="J89" i="10" s="1"/>
  <c r="E7" i="10"/>
  <c r="E111" i="10"/>
  <c r="J37" i="9"/>
  <c r="J36" i="9"/>
  <c r="AY103" i="1"/>
  <c r="J35" i="9"/>
  <c r="AX103" i="1" s="1"/>
  <c r="BI177" i="9"/>
  <c r="BH177" i="9"/>
  <c r="BG177" i="9"/>
  <c r="BF177" i="9"/>
  <c r="T177" i="9"/>
  <c r="T176" i="9"/>
  <c r="R177" i="9"/>
  <c r="R176" i="9" s="1"/>
  <c r="P177" i="9"/>
  <c r="P176" i="9"/>
  <c r="BI173" i="9"/>
  <c r="BH173" i="9"/>
  <c r="BG173" i="9"/>
  <c r="BF173" i="9"/>
  <c r="T173" i="9"/>
  <c r="R173" i="9"/>
  <c r="P173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2" i="9"/>
  <c r="BH132" i="9"/>
  <c r="BG132" i="9"/>
  <c r="BF132" i="9"/>
  <c r="T132" i="9"/>
  <c r="R132" i="9"/>
  <c r="P132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F116" i="9"/>
  <c r="E114" i="9"/>
  <c r="F89" i="9"/>
  <c r="E87" i="9"/>
  <c r="J24" i="9"/>
  <c r="E24" i="9"/>
  <c r="J92" i="9" s="1"/>
  <c r="J23" i="9"/>
  <c r="J21" i="9"/>
  <c r="E21" i="9"/>
  <c r="J118" i="9" s="1"/>
  <c r="J20" i="9"/>
  <c r="J18" i="9"/>
  <c r="E18" i="9"/>
  <c r="F119" i="9" s="1"/>
  <c r="J17" i="9"/>
  <c r="J15" i="9"/>
  <c r="E15" i="9"/>
  <c r="F118" i="9" s="1"/>
  <c r="J14" i="9"/>
  <c r="J12" i="9"/>
  <c r="J89" i="9"/>
  <c r="E7" i="9"/>
  <c r="E112" i="9" s="1"/>
  <c r="J37" i="8"/>
  <c r="J36" i="8"/>
  <c r="AY102" i="1" s="1"/>
  <c r="J35" i="8"/>
  <c r="AX102" i="1"/>
  <c r="BI224" i="8"/>
  <c r="BH224" i="8"/>
  <c r="BG224" i="8"/>
  <c r="BF224" i="8"/>
  <c r="T224" i="8"/>
  <c r="T223" i="8" s="1"/>
  <c r="R224" i="8"/>
  <c r="R223" i="8"/>
  <c r="P224" i="8"/>
  <c r="P223" i="8" s="1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T160" i="8"/>
  <c r="R161" i="8"/>
  <c r="R160" i="8" s="1"/>
  <c r="P161" i="8"/>
  <c r="P160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120" i="8"/>
  <c r="J23" i="8"/>
  <c r="J21" i="8"/>
  <c r="E21" i="8"/>
  <c r="J119" i="8"/>
  <c r="J20" i="8"/>
  <c r="J18" i="8"/>
  <c r="E18" i="8"/>
  <c r="F92" i="8"/>
  <c r="J17" i="8"/>
  <c r="J15" i="8"/>
  <c r="E15" i="8"/>
  <c r="F119" i="8"/>
  <c r="J14" i="8"/>
  <c r="J12" i="8"/>
  <c r="J89" i="8"/>
  <c r="E7" i="8"/>
  <c r="E113" i="8" s="1"/>
  <c r="J37" i="7"/>
  <c r="J36" i="7"/>
  <c r="AY101" i="1"/>
  <c r="J35" i="7"/>
  <c r="AX101" i="1" s="1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T142" i="7" s="1"/>
  <c r="R143" i="7"/>
  <c r="R142" i="7"/>
  <c r="P143" i="7"/>
  <c r="P142" i="7" s="1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5" i="7"/>
  <c r="E113" i="7"/>
  <c r="F89" i="7"/>
  <c r="E87" i="7"/>
  <c r="J24" i="7"/>
  <c r="E24" i="7"/>
  <c r="J118" i="7"/>
  <c r="J23" i="7"/>
  <c r="J21" i="7"/>
  <c r="E21" i="7"/>
  <c r="J117" i="7"/>
  <c r="J20" i="7"/>
  <c r="J18" i="7"/>
  <c r="E18" i="7"/>
  <c r="F118" i="7"/>
  <c r="J17" i="7"/>
  <c r="J15" i="7"/>
  <c r="E15" i="7"/>
  <c r="F91" i="7"/>
  <c r="J14" i="7"/>
  <c r="J12" i="7"/>
  <c r="J115" i="7"/>
  <c r="E7" i="7"/>
  <c r="E85" i="7" s="1"/>
  <c r="J37" i="6"/>
  <c r="J36" i="6"/>
  <c r="AY100" i="1"/>
  <c r="J35" i="6"/>
  <c r="AX100" i="1" s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T133" i="6"/>
  <c r="R134" i="6"/>
  <c r="R133" i="6" s="1"/>
  <c r="P134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 s="1"/>
  <c r="J23" i="6"/>
  <c r="J21" i="6"/>
  <c r="E21" i="6"/>
  <c r="J116" i="6" s="1"/>
  <c r="J20" i="6"/>
  <c r="J18" i="6"/>
  <c r="E18" i="6"/>
  <c r="F92" i="6" s="1"/>
  <c r="J17" i="6"/>
  <c r="J15" i="6"/>
  <c r="E15" i="6"/>
  <c r="F91" i="6" s="1"/>
  <c r="J14" i="6"/>
  <c r="J12" i="6"/>
  <c r="J89" i="6"/>
  <c r="E7" i="6"/>
  <c r="E110" i="6" s="1"/>
  <c r="J37" i="5"/>
  <c r="J36" i="5"/>
  <c r="AY99" i="1" s="1"/>
  <c r="J35" i="5"/>
  <c r="AX99" i="1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F113" i="5"/>
  <c r="E11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5" i="5"/>
  <c r="E15" i="5"/>
  <c r="F91" i="5"/>
  <c r="J14" i="5"/>
  <c r="J12" i="5"/>
  <c r="J113" i="5" s="1"/>
  <c r="E7" i="5"/>
  <c r="E109" i="5"/>
  <c r="J39" i="4"/>
  <c r="J38" i="4"/>
  <c r="AY98" i="1"/>
  <c r="J37" i="4"/>
  <c r="AX98" i="1" s="1"/>
  <c r="BI770" i="4"/>
  <c r="BH770" i="4"/>
  <c r="BG770" i="4"/>
  <c r="BF770" i="4"/>
  <c r="T770" i="4"/>
  <c r="R770" i="4"/>
  <c r="P770" i="4"/>
  <c r="BI769" i="4"/>
  <c r="BH769" i="4"/>
  <c r="BG769" i="4"/>
  <c r="BF769" i="4"/>
  <c r="T769" i="4"/>
  <c r="R769" i="4"/>
  <c r="P769" i="4"/>
  <c r="BI768" i="4"/>
  <c r="BH768" i="4"/>
  <c r="BG768" i="4"/>
  <c r="BF768" i="4"/>
  <c r="T768" i="4"/>
  <c r="R768" i="4"/>
  <c r="P768" i="4"/>
  <c r="BI767" i="4"/>
  <c r="BH767" i="4"/>
  <c r="BG767" i="4"/>
  <c r="BF767" i="4"/>
  <c r="T767" i="4"/>
  <c r="R767" i="4"/>
  <c r="P767" i="4"/>
  <c r="BI766" i="4"/>
  <c r="BH766" i="4"/>
  <c r="BG766" i="4"/>
  <c r="BF766" i="4"/>
  <c r="T766" i="4"/>
  <c r="R766" i="4"/>
  <c r="P766" i="4"/>
  <c r="BI765" i="4"/>
  <c r="BH765" i="4"/>
  <c r="BG765" i="4"/>
  <c r="BF765" i="4"/>
  <c r="T765" i="4"/>
  <c r="R765" i="4"/>
  <c r="P765" i="4"/>
  <c r="BI764" i="4"/>
  <c r="BH764" i="4"/>
  <c r="BG764" i="4"/>
  <c r="BF764" i="4"/>
  <c r="T764" i="4"/>
  <c r="R764" i="4"/>
  <c r="P764" i="4"/>
  <c r="BI763" i="4"/>
  <c r="BH763" i="4"/>
  <c r="BG763" i="4"/>
  <c r="BF763" i="4"/>
  <c r="T763" i="4"/>
  <c r="R763" i="4"/>
  <c r="P763" i="4"/>
  <c r="BI761" i="4"/>
  <c r="BH761" i="4"/>
  <c r="BG761" i="4"/>
  <c r="BF761" i="4"/>
  <c r="T761" i="4"/>
  <c r="R761" i="4"/>
  <c r="P761" i="4"/>
  <c r="BI760" i="4"/>
  <c r="BH760" i="4"/>
  <c r="BG760" i="4"/>
  <c r="BF760" i="4"/>
  <c r="T760" i="4"/>
  <c r="R760" i="4"/>
  <c r="P760" i="4"/>
  <c r="BI759" i="4"/>
  <c r="BH759" i="4"/>
  <c r="BG759" i="4"/>
  <c r="BF759" i="4"/>
  <c r="T759" i="4"/>
  <c r="R759" i="4"/>
  <c r="P759" i="4"/>
  <c r="BI758" i="4"/>
  <c r="BH758" i="4"/>
  <c r="BG758" i="4"/>
  <c r="BF758" i="4"/>
  <c r="T758" i="4"/>
  <c r="R758" i="4"/>
  <c r="P758" i="4"/>
  <c r="BI757" i="4"/>
  <c r="BH757" i="4"/>
  <c r="BG757" i="4"/>
  <c r="BF757" i="4"/>
  <c r="T757" i="4"/>
  <c r="R757" i="4"/>
  <c r="P757" i="4"/>
  <c r="BI756" i="4"/>
  <c r="BH756" i="4"/>
  <c r="BG756" i="4"/>
  <c r="BF756" i="4"/>
  <c r="T756" i="4"/>
  <c r="R756" i="4"/>
  <c r="P756" i="4"/>
  <c r="BI753" i="4"/>
  <c r="BH753" i="4"/>
  <c r="BG753" i="4"/>
  <c r="BF753" i="4"/>
  <c r="T753" i="4"/>
  <c r="R753" i="4"/>
  <c r="P753" i="4"/>
  <c r="BI752" i="4"/>
  <c r="BH752" i="4"/>
  <c r="BG752" i="4"/>
  <c r="BF752" i="4"/>
  <c r="T752" i="4"/>
  <c r="R752" i="4"/>
  <c r="P752" i="4"/>
  <c r="BI751" i="4"/>
  <c r="BH751" i="4"/>
  <c r="BG751" i="4"/>
  <c r="BF751" i="4"/>
  <c r="T751" i="4"/>
  <c r="R751" i="4"/>
  <c r="P751" i="4"/>
  <c r="BI750" i="4"/>
  <c r="BH750" i="4"/>
  <c r="BG750" i="4"/>
  <c r="BF750" i="4"/>
  <c r="T750" i="4"/>
  <c r="R750" i="4"/>
  <c r="P750" i="4"/>
  <c r="BI749" i="4"/>
  <c r="BH749" i="4"/>
  <c r="BG749" i="4"/>
  <c r="BF749" i="4"/>
  <c r="T749" i="4"/>
  <c r="R749" i="4"/>
  <c r="P749" i="4"/>
  <c r="BI746" i="4"/>
  <c r="BH746" i="4"/>
  <c r="BG746" i="4"/>
  <c r="BF746" i="4"/>
  <c r="T746" i="4"/>
  <c r="R746" i="4"/>
  <c r="P746" i="4"/>
  <c r="BI745" i="4"/>
  <c r="BH745" i="4"/>
  <c r="BG745" i="4"/>
  <c r="BF745" i="4"/>
  <c r="T745" i="4"/>
  <c r="R745" i="4"/>
  <c r="P745" i="4"/>
  <c r="BI742" i="4"/>
  <c r="BH742" i="4"/>
  <c r="BG742" i="4"/>
  <c r="BF742" i="4"/>
  <c r="T742" i="4"/>
  <c r="R742" i="4"/>
  <c r="P742" i="4"/>
  <c r="BI739" i="4"/>
  <c r="BH739" i="4"/>
  <c r="BG739" i="4"/>
  <c r="BF739" i="4"/>
  <c r="T739" i="4"/>
  <c r="R739" i="4"/>
  <c r="P739" i="4"/>
  <c r="BI738" i="4"/>
  <c r="BH738" i="4"/>
  <c r="BG738" i="4"/>
  <c r="BF738" i="4"/>
  <c r="T738" i="4"/>
  <c r="R738" i="4"/>
  <c r="P738" i="4"/>
  <c r="BI737" i="4"/>
  <c r="BH737" i="4"/>
  <c r="BG737" i="4"/>
  <c r="BF737" i="4"/>
  <c r="T737" i="4"/>
  <c r="R737" i="4"/>
  <c r="P737" i="4"/>
  <c r="BI736" i="4"/>
  <c r="BH736" i="4"/>
  <c r="BG736" i="4"/>
  <c r="BF736" i="4"/>
  <c r="T736" i="4"/>
  <c r="R736" i="4"/>
  <c r="P736" i="4"/>
  <c r="BI735" i="4"/>
  <c r="BH735" i="4"/>
  <c r="BG735" i="4"/>
  <c r="BF735" i="4"/>
  <c r="T735" i="4"/>
  <c r="R735" i="4"/>
  <c r="P735" i="4"/>
  <c r="BI732" i="4"/>
  <c r="BH732" i="4"/>
  <c r="BG732" i="4"/>
  <c r="BF732" i="4"/>
  <c r="T732" i="4"/>
  <c r="R732" i="4"/>
  <c r="P732" i="4"/>
  <c r="BI729" i="4"/>
  <c r="BH729" i="4"/>
  <c r="BG729" i="4"/>
  <c r="BF729" i="4"/>
  <c r="T729" i="4"/>
  <c r="R729" i="4"/>
  <c r="P729" i="4"/>
  <c r="BI727" i="4"/>
  <c r="BH727" i="4"/>
  <c r="BG727" i="4"/>
  <c r="BF727" i="4"/>
  <c r="T727" i="4"/>
  <c r="R727" i="4"/>
  <c r="P727" i="4"/>
  <c r="BI726" i="4"/>
  <c r="BH726" i="4"/>
  <c r="BG726" i="4"/>
  <c r="BF726" i="4"/>
  <c r="T726" i="4"/>
  <c r="R726" i="4"/>
  <c r="P726" i="4"/>
  <c r="BI725" i="4"/>
  <c r="BH725" i="4"/>
  <c r="BG725" i="4"/>
  <c r="BF725" i="4"/>
  <c r="T725" i="4"/>
  <c r="R725" i="4"/>
  <c r="P725" i="4"/>
  <c r="BI722" i="4"/>
  <c r="BH722" i="4"/>
  <c r="BG722" i="4"/>
  <c r="BF722" i="4"/>
  <c r="T722" i="4"/>
  <c r="R722" i="4"/>
  <c r="P722" i="4"/>
  <c r="BI721" i="4"/>
  <c r="BH721" i="4"/>
  <c r="BG721" i="4"/>
  <c r="BF721" i="4"/>
  <c r="T721" i="4"/>
  <c r="R721" i="4"/>
  <c r="P721" i="4"/>
  <c r="BI720" i="4"/>
  <c r="BH720" i="4"/>
  <c r="BG720" i="4"/>
  <c r="BF720" i="4"/>
  <c r="T720" i="4"/>
  <c r="R720" i="4"/>
  <c r="P720" i="4"/>
  <c r="BI719" i="4"/>
  <c r="BH719" i="4"/>
  <c r="BG719" i="4"/>
  <c r="BF719" i="4"/>
  <c r="T719" i="4"/>
  <c r="R719" i="4"/>
  <c r="P719" i="4"/>
  <c r="BI716" i="4"/>
  <c r="BH716" i="4"/>
  <c r="BG716" i="4"/>
  <c r="BF716" i="4"/>
  <c r="T716" i="4"/>
  <c r="R716" i="4"/>
  <c r="P716" i="4"/>
  <c r="BI713" i="4"/>
  <c r="BH713" i="4"/>
  <c r="BG713" i="4"/>
  <c r="BF713" i="4"/>
  <c r="T713" i="4"/>
  <c r="R713" i="4"/>
  <c r="P713" i="4"/>
  <c r="BI710" i="4"/>
  <c r="BH710" i="4"/>
  <c r="BG710" i="4"/>
  <c r="BF710" i="4"/>
  <c r="T710" i="4"/>
  <c r="R710" i="4"/>
  <c r="P710" i="4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701" i="4"/>
  <c r="BH701" i="4"/>
  <c r="BG701" i="4"/>
  <c r="BF701" i="4"/>
  <c r="T701" i="4"/>
  <c r="R701" i="4"/>
  <c r="P701" i="4"/>
  <c r="BI700" i="4"/>
  <c r="BH700" i="4"/>
  <c r="BG700" i="4"/>
  <c r="BF700" i="4"/>
  <c r="T700" i="4"/>
  <c r="R700" i="4"/>
  <c r="P700" i="4"/>
  <c r="BI699" i="4"/>
  <c r="BH699" i="4"/>
  <c r="BG699" i="4"/>
  <c r="BF699" i="4"/>
  <c r="T699" i="4"/>
  <c r="R699" i="4"/>
  <c r="P699" i="4"/>
  <c r="BI698" i="4"/>
  <c r="BH698" i="4"/>
  <c r="BG698" i="4"/>
  <c r="BF698" i="4"/>
  <c r="T698" i="4"/>
  <c r="R698" i="4"/>
  <c r="P698" i="4"/>
  <c r="BI697" i="4"/>
  <c r="BH697" i="4"/>
  <c r="BG697" i="4"/>
  <c r="BF697" i="4"/>
  <c r="T697" i="4"/>
  <c r="R697" i="4"/>
  <c r="P697" i="4"/>
  <c r="BI696" i="4"/>
  <c r="BH696" i="4"/>
  <c r="BG696" i="4"/>
  <c r="BF696" i="4"/>
  <c r="T696" i="4"/>
  <c r="R696" i="4"/>
  <c r="P696" i="4"/>
  <c r="BI693" i="4"/>
  <c r="BH693" i="4"/>
  <c r="BG693" i="4"/>
  <c r="BF693" i="4"/>
  <c r="T693" i="4"/>
  <c r="R693" i="4"/>
  <c r="P693" i="4"/>
  <c r="BI691" i="4"/>
  <c r="BH691" i="4"/>
  <c r="BG691" i="4"/>
  <c r="BF691" i="4"/>
  <c r="T691" i="4"/>
  <c r="R691" i="4"/>
  <c r="P691" i="4"/>
  <c r="BI688" i="4"/>
  <c r="BH688" i="4"/>
  <c r="BG688" i="4"/>
  <c r="BF688" i="4"/>
  <c r="T688" i="4"/>
  <c r="R688" i="4"/>
  <c r="P688" i="4"/>
  <c r="BI685" i="4"/>
  <c r="BH685" i="4"/>
  <c r="BG685" i="4"/>
  <c r="BF685" i="4"/>
  <c r="T685" i="4"/>
  <c r="R685" i="4"/>
  <c r="P685" i="4"/>
  <c r="BI684" i="4"/>
  <c r="BH684" i="4"/>
  <c r="BG684" i="4"/>
  <c r="BF684" i="4"/>
  <c r="T684" i="4"/>
  <c r="R684" i="4"/>
  <c r="P684" i="4"/>
  <c r="BI683" i="4"/>
  <c r="BH683" i="4"/>
  <c r="BG683" i="4"/>
  <c r="BF683" i="4"/>
  <c r="T683" i="4"/>
  <c r="R683" i="4"/>
  <c r="P683" i="4"/>
  <c r="BI682" i="4"/>
  <c r="BH682" i="4"/>
  <c r="BG682" i="4"/>
  <c r="BF682" i="4"/>
  <c r="T682" i="4"/>
  <c r="R682" i="4"/>
  <c r="P682" i="4"/>
  <c r="BI681" i="4"/>
  <c r="BH681" i="4"/>
  <c r="BG681" i="4"/>
  <c r="BF681" i="4"/>
  <c r="T681" i="4"/>
  <c r="R681" i="4"/>
  <c r="P681" i="4"/>
  <c r="BI680" i="4"/>
  <c r="BH680" i="4"/>
  <c r="BG680" i="4"/>
  <c r="BF680" i="4"/>
  <c r="T680" i="4"/>
  <c r="R680" i="4"/>
  <c r="P680" i="4"/>
  <c r="BI679" i="4"/>
  <c r="BH679" i="4"/>
  <c r="BG679" i="4"/>
  <c r="BF679" i="4"/>
  <c r="T679" i="4"/>
  <c r="R679" i="4"/>
  <c r="P679" i="4"/>
  <c r="BI678" i="4"/>
  <c r="BH678" i="4"/>
  <c r="BG678" i="4"/>
  <c r="BF678" i="4"/>
  <c r="T678" i="4"/>
  <c r="R678" i="4"/>
  <c r="P678" i="4"/>
  <c r="BI677" i="4"/>
  <c r="BH677" i="4"/>
  <c r="BG677" i="4"/>
  <c r="BF677" i="4"/>
  <c r="T677" i="4"/>
  <c r="R677" i="4"/>
  <c r="P677" i="4"/>
  <c r="BI676" i="4"/>
  <c r="BH676" i="4"/>
  <c r="BG676" i="4"/>
  <c r="BF676" i="4"/>
  <c r="T676" i="4"/>
  <c r="R676" i="4"/>
  <c r="P676" i="4"/>
  <c r="BI675" i="4"/>
  <c r="BH675" i="4"/>
  <c r="BG675" i="4"/>
  <c r="BF675" i="4"/>
  <c r="T675" i="4"/>
  <c r="R675" i="4"/>
  <c r="P675" i="4"/>
  <c r="BI674" i="4"/>
  <c r="BH674" i="4"/>
  <c r="BG674" i="4"/>
  <c r="BF674" i="4"/>
  <c r="T674" i="4"/>
  <c r="R674" i="4"/>
  <c r="P674" i="4"/>
  <c r="BI671" i="4"/>
  <c r="BH671" i="4"/>
  <c r="BG671" i="4"/>
  <c r="BF671" i="4"/>
  <c r="T671" i="4"/>
  <c r="R671" i="4"/>
  <c r="P671" i="4"/>
  <c r="BI670" i="4"/>
  <c r="BH670" i="4"/>
  <c r="BG670" i="4"/>
  <c r="BF670" i="4"/>
  <c r="T670" i="4"/>
  <c r="R670" i="4"/>
  <c r="P670" i="4"/>
  <c r="BI669" i="4"/>
  <c r="BH669" i="4"/>
  <c r="BG669" i="4"/>
  <c r="BF669" i="4"/>
  <c r="T669" i="4"/>
  <c r="R669" i="4"/>
  <c r="P669" i="4"/>
  <c r="BI668" i="4"/>
  <c r="BH668" i="4"/>
  <c r="BG668" i="4"/>
  <c r="BF668" i="4"/>
  <c r="T668" i="4"/>
  <c r="R668" i="4"/>
  <c r="P668" i="4"/>
  <c r="BI667" i="4"/>
  <c r="BH667" i="4"/>
  <c r="BG667" i="4"/>
  <c r="BF667" i="4"/>
  <c r="T667" i="4"/>
  <c r="R667" i="4"/>
  <c r="P667" i="4"/>
  <c r="BI666" i="4"/>
  <c r="BH666" i="4"/>
  <c r="BG666" i="4"/>
  <c r="BF666" i="4"/>
  <c r="T666" i="4"/>
  <c r="R666" i="4"/>
  <c r="P666" i="4"/>
  <c r="BI665" i="4"/>
  <c r="BH665" i="4"/>
  <c r="BG665" i="4"/>
  <c r="BF665" i="4"/>
  <c r="T665" i="4"/>
  <c r="R665" i="4"/>
  <c r="P665" i="4"/>
  <c r="BI662" i="4"/>
  <c r="BH662" i="4"/>
  <c r="BG662" i="4"/>
  <c r="BF662" i="4"/>
  <c r="T662" i="4"/>
  <c r="R662" i="4"/>
  <c r="P662" i="4"/>
  <c r="BI660" i="4"/>
  <c r="BH660" i="4"/>
  <c r="BG660" i="4"/>
  <c r="BF660" i="4"/>
  <c r="T660" i="4"/>
  <c r="R660" i="4"/>
  <c r="P660" i="4"/>
  <c r="BI659" i="4"/>
  <c r="BH659" i="4"/>
  <c r="BG659" i="4"/>
  <c r="BF659" i="4"/>
  <c r="T659" i="4"/>
  <c r="R659" i="4"/>
  <c r="P659" i="4"/>
  <c r="BI658" i="4"/>
  <c r="BH658" i="4"/>
  <c r="BG658" i="4"/>
  <c r="BF658" i="4"/>
  <c r="T658" i="4"/>
  <c r="R658" i="4"/>
  <c r="P658" i="4"/>
  <c r="BI657" i="4"/>
  <c r="BH657" i="4"/>
  <c r="BG657" i="4"/>
  <c r="BF657" i="4"/>
  <c r="T657" i="4"/>
  <c r="R657" i="4"/>
  <c r="P657" i="4"/>
  <c r="BI656" i="4"/>
  <c r="BH656" i="4"/>
  <c r="BG656" i="4"/>
  <c r="BF656" i="4"/>
  <c r="T656" i="4"/>
  <c r="R656" i="4"/>
  <c r="P656" i="4"/>
  <c r="BI655" i="4"/>
  <c r="BH655" i="4"/>
  <c r="BG655" i="4"/>
  <c r="BF655" i="4"/>
  <c r="T655" i="4"/>
  <c r="R655" i="4"/>
  <c r="P655" i="4"/>
  <c r="BI654" i="4"/>
  <c r="BH654" i="4"/>
  <c r="BG654" i="4"/>
  <c r="BF654" i="4"/>
  <c r="T654" i="4"/>
  <c r="R654" i="4"/>
  <c r="P654" i="4"/>
  <c r="BI653" i="4"/>
  <c r="BH653" i="4"/>
  <c r="BG653" i="4"/>
  <c r="BF653" i="4"/>
  <c r="T653" i="4"/>
  <c r="R653" i="4"/>
  <c r="P653" i="4"/>
  <c r="BI652" i="4"/>
  <c r="BH652" i="4"/>
  <c r="BG652" i="4"/>
  <c r="BF652" i="4"/>
  <c r="T652" i="4"/>
  <c r="R652" i="4"/>
  <c r="P652" i="4"/>
  <c r="BI651" i="4"/>
  <c r="BH651" i="4"/>
  <c r="BG651" i="4"/>
  <c r="BF651" i="4"/>
  <c r="T651" i="4"/>
  <c r="R651" i="4"/>
  <c r="P651" i="4"/>
  <c r="BI649" i="4"/>
  <c r="BH649" i="4"/>
  <c r="BG649" i="4"/>
  <c r="BF649" i="4"/>
  <c r="T649" i="4"/>
  <c r="R649" i="4"/>
  <c r="P649" i="4"/>
  <c r="BI648" i="4"/>
  <c r="BH648" i="4"/>
  <c r="BG648" i="4"/>
  <c r="BF648" i="4"/>
  <c r="T648" i="4"/>
  <c r="R648" i="4"/>
  <c r="P648" i="4"/>
  <c r="BI645" i="4"/>
  <c r="BH645" i="4"/>
  <c r="BG645" i="4"/>
  <c r="BF645" i="4"/>
  <c r="T645" i="4"/>
  <c r="R645" i="4"/>
  <c r="P645" i="4"/>
  <c r="BI644" i="4"/>
  <c r="BH644" i="4"/>
  <c r="BG644" i="4"/>
  <c r="BF644" i="4"/>
  <c r="T644" i="4"/>
  <c r="R644" i="4"/>
  <c r="P644" i="4"/>
  <c r="BI643" i="4"/>
  <c r="BH643" i="4"/>
  <c r="BG643" i="4"/>
  <c r="BF643" i="4"/>
  <c r="T643" i="4"/>
  <c r="R643" i="4"/>
  <c r="P643" i="4"/>
  <c r="BI640" i="4"/>
  <c r="BH640" i="4"/>
  <c r="BG640" i="4"/>
  <c r="BF640" i="4"/>
  <c r="T640" i="4"/>
  <c r="R640" i="4"/>
  <c r="P640" i="4"/>
  <c r="BI637" i="4"/>
  <c r="BH637" i="4"/>
  <c r="BG637" i="4"/>
  <c r="BF637" i="4"/>
  <c r="T637" i="4"/>
  <c r="R637" i="4"/>
  <c r="P637" i="4"/>
  <c r="BI636" i="4"/>
  <c r="BH636" i="4"/>
  <c r="BG636" i="4"/>
  <c r="BF636" i="4"/>
  <c r="T636" i="4"/>
  <c r="R636" i="4"/>
  <c r="P636" i="4"/>
  <c r="BI634" i="4"/>
  <c r="BH634" i="4"/>
  <c r="BG634" i="4"/>
  <c r="BF634" i="4"/>
  <c r="T634" i="4"/>
  <c r="R634" i="4"/>
  <c r="P634" i="4"/>
  <c r="BI633" i="4"/>
  <c r="BH633" i="4"/>
  <c r="BG633" i="4"/>
  <c r="BF633" i="4"/>
  <c r="T633" i="4"/>
  <c r="R633" i="4"/>
  <c r="P633" i="4"/>
  <c r="BI632" i="4"/>
  <c r="BH632" i="4"/>
  <c r="BG632" i="4"/>
  <c r="BF632" i="4"/>
  <c r="T632" i="4"/>
  <c r="R632" i="4"/>
  <c r="P632" i="4"/>
  <c r="BI631" i="4"/>
  <c r="BH631" i="4"/>
  <c r="BG631" i="4"/>
  <c r="BF631" i="4"/>
  <c r="T631" i="4"/>
  <c r="R631" i="4"/>
  <c r="P631" i="4"/>
  <c r="BI628" i="4"/>
  <c r="BH628" i="4"/>
  <c r="BG628" i="4"/>
  <c r="BF628" i="4"/>
  <c r="T628" i="4"/>
  <c r="R628" i="4"/>
  <c r="P628" i="4"/>
  <c r="BI625" i="4"/>
  <c r="BH625" i="4"/>
  <c r="BG625" i="4"/>
  <c r="BF625" i="4"/>
  <c r="T625" i="4"/>
  <c r="R625" i="4"/>
  <c r="P625" i="4"/>
  <c r="BI622" i="4"/>
  <c r="BH622" i="4"/>
  <c r="BG622" i="4"/>
  <c r="BF622" i="4"/>
  <c r="T622" i="4"/>
  <c r="R622" i="4"/>
  <c r="P622" i="4"/>
  <c r="BI619" i="4"/>
  <c r="BH619" i="4"/>
  <c r="BG619" i="4"/>
  <c r="BF619" i="4"/>
  <c r="T619" i="4"/>
  <c r="R619" i="4"/>
  <c r="P619" i="4"/>
  <c r="BI618" i="4"/>
  <c r="BH618" i="4"/>
  <c r="BG618" i="4"/>
  <c r="BF618" i="4"/>
  <c r="T618" i="4"/>
  <c r="R618" i="4"/>
  <c r="P618" i="4"/>
  <c r="BI617" i="4"/>
  <c r="BH617" i="4"/>
  <c r="BG617" i="4"/>
  <c r="BF617" i="4"/>
  <c r="T617" i="4"/>
  <c r="R617" i="4"/>
  <c r="P617" i="4"/>
  <c r="BI614" i="4"/>
  <c r="BH614" i="4"/>
  <c r="BG614" i="4"/>
  <c r="BF614" i="4"/>
  <c r="T614" i="4"/>
  <c r="R614" i="4"/>
  <c r="P614" i="4"/>
  <c r="BI611" i="4"/>
  <c r="BH611" i="4"/>
  <c r="BG611" i="4"/>
  <c r="BF611" i="4"/>
  <c r="T611" i="4"/>
  <c r="R611" i="4"/>
  <c r="P611" i="4"/>
  <c r="BI608" i="4"/>
  <c r="BH608" i="4"/>
  <c r="BG608" i="4"/>
  <c r="BF608" i="4"/>
  <c r="T608" i="4"/>
  <c r="R608" i="4"/>
  <c r="P608" i="4"/>
  <c r="BI605" i="4"/>
  <c r="BH605" i="4"/>
  <c r="BG605" i="4"/>
  <c r="BF605" i="4"/>
  <c r="T605" i="4"/>
  <c r="R605" i="4"/>
  <c r="P605" i="4"/>
  <c r="BI602" i="4"/>
  <c r="BH602" i="4"/>
  <c r="BG602" i="4"/>
  <c r="BF602" i="4"/>
  <c r="T602" i="4"/>
  <c r="R602" i="4"/>
  <c r="P602" i="4"/>
  <c r="BI599" i="4"/>
  <c r="BH599" i="4"/>
  <c r="BG599" i="4"/>
  <c r="BF599" i="4"/>
  <c r="T599" i="4"/>
  <c r="R599" i="4"/>
  <c r="P599" i="4"/>
  <c r="BI596" i="4"/>
  <c r="BH596" i="4"/>
  <c r="BG596" i="4"/>
  <c r="BF596" i="4"/>
  <c r="T596" i="4"/>
  <c r="R596" i="4"/>
  <c r="P596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R592" i="4"/>
  <c r="P592" i="4"/>
  <c r="BI589" i="4"/>
  <c r="BH589" i="4"/>
  <c r="BG589" i="4"/>
  <c r="BF589" i="4"/>
  <c r="T589" i="4"/>
  <c r="R589" i="4"/>
  <c r="P589" i="4"/>
  <c r="BI588" i="4"/>
  <c r="BH588" i="4"/>
  <c r="BG588" i="4"/>
  <c r="BF588" i="4"/>
  <c r="T588" i="4"/>
  <c r="R588" i="4"/>
  <c r="P588" i="4"/>
  <c r="BI585" i="4"/>
  <c r="BH585" i="4"/>
  <c r="BG585" i="4"/>
  <c r="BF585" i="4"/>
  <c r="T585" i="4"/>
  <c r="R585" i="4"/>
  <c r="P585" i="4"/>
  <c r="BI582" i="4"/>
  <c r="BH582" i="4"/>
  <c r="BG582" i="4"/>
  <c r="BF582" i="4"/>
  <c r="T582" i="4"/>
  <c r="R582" i="4"/>
  <c r="P582" i="4"/>
  <c r="BI581" i="4"/>
  <c r="BH581" i="4"/>
  <c r="BG581" i="4"/>
  <c r="BF581" i="4"/>
  <c r="T581" i="4"/>
  <c r="R581" i="4"/>
  <c r="P581" i="4"/>
  <c r="BI578" i="4"/>
  <c r="BH578" i="4"/>
  <c r="BG578" i="4"/>
  <c r="BF578" i="4"/>
  <c r="T578" i="4"/>
  <c r="R578" i="4"/>
  <c r="P578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4" i="4"/>
  <c r="BH574" i="4"/>
  <c r="BG574" i="4"/>
  <c r="BF574" i="4"/>
  <c r="T574" i="4"/>
  <c r="R574" i="4"/>
  <c r="P574" i="4"/>
  <c r="BI573" i="4"/>
  <c r="BH573" i="4"/>
  <c r="BG573" i="4"/>
  <c r="BF573" i="4"/>
  <c r="T573" i="4"/>
  <c r="R573" i="4"/>
  <c r="P573" i="4"/>
  <c r="BI570" i="4"/>
  <c r="BH570" i="4"/>
  <c r="BG570" i="4"/>
  <c r="BF570" i="4"/>
  <c r="T570" i="4"/>
  <c r="R570" i="4"/>
  <c r="P570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6" i="4"/>
  <c r="BH556" i="4"/>
  <c r="BG556" i="4"/>
  <c r="BF556" i="4"/>
  <c r="T556" i="4"/>
  <c r="R556" i="4"/>
  <c r="P556" i="4"/>
  <c r="BI555" i="4"/>
  <c r="BH555" i="4"/>
  <c r="BG555" i="4"/>
  <c r="BF555" i="4"/>
  <c r="T555" i="4"/>
  <c r="R555" i="4"/>
  <c r="P555" i="4"/>
  <c r="BI554" i="4"/>
  <c r="BH554" i="4"/>
  <c r="BG554" i="4"/>
  <c r="BF554" i="4"/>
  <c r="T554" i="4"/>
  <c r="R554" i="4"/>
  <c r="P554" i="4"/>
  <c r="BI551" i="4"/>
  <c r="BH551" i="4"/>
  <c r="BG551" i="4"/>
  <c r="BF551" i="4"/>
  <c r="T551" i="4"/>
  <c r="R551" i="4"/>
  <c r="P551" i="4"/>
  <c r="BI548" i="4"/>
  <c r="BH548" i="4"/>
  <c r="BG548" i="4"/>
  <c r="BF548" i="4"/>
  <c r="T548" i="4"/>
  <c r="R548" i="4"/>
  <c r="P548" i="4"/>
  <c r="BI545" i="4"/>
  <c r="BH545" i="4"/>
  <c r="BG545" i="4"/>
  <c r="BF545" i="4"/>
  <c r="T545" i="4"/>
  <c r="R545" i="4"/>
  <c r="P545" i="4"/>
  <c r="BI542" i="4"/>
  <c r="BH542" i="4"/>
  <c r="BG542" i="4"/>
  <c r="BF542" i="4"/>
  <c r="T542" i="4"/>
  <c r="R542" i="4"/>
  <c r="P542" i="4"/>
  <c r="BI539" i="4"/>
  <c r="BH539" i="4"/>
  <c r="BG539" i="4"/>
  <c r="BF539" i="4"/>
  <c r="T539" i="4"/>
  <c r="R539" i="4"/>
  <c r="P539" i="4"/>
  <c r="BI536" i="4"/>
  <c r="BH536" i="4"/>
  <c r="BG536" i="4"/>
  <c r="BF536" i="4"/>
  <c r="T536" i="4"/>
  <c r="R536" i="4"/>
  <c r="P536" i="4"/>
  <c r="BI533" i="4"/>
  <c r="BH533" i="4"/>
  <c r="BG533" i="4"/>
  <c r="BF533" i="4"/>
  <c r="T533" i="4"/>
  <c r="R533" i="4"/>
  <c r="P533" i="4"/>
  <c r="BI532" i="4"/>
  <c r="BH532" i="4"/>
  <c r="BG532" i="4"/>
  <c r="BF532" i="4"/>
  <c r="T532" i="4"/>
  <c r="R532" i="4"/>
  <c r="P532" i="4"/>
  <c r="BI531" i="4"/>
  <c r="BH531" i="4"/>
  <c r="BG531" i="4"/>
  <c r="BF531" i="4"/>
  <c r="T531" i="4"/>
  <c r="R531" i="4"/>
  <c r="P531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R525" i="4"/>
  <c r="P525" i="4"/>
  <c r="BI524" i="4"/>
  <c r="BH524" i="4"/>
  <c r="BG524" i="4"/>
  <c r="BF524" i="4"/>
  <c r="T524" i="4"/>
  <c r="R524" i="4"/>
  <c r="P524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2" i="4"/>
  <c r="BH512" i="4"/>
  <c r="BG512" i="4"/>
  <c r="BF512" i="4"/>
  <c r="T512" i="4"/>
  <c r="R512" i="4"/>
  <c r="P512" i="4"/>
  <c r="BI510" i="4"/>
  <c r="BH510" i="4"/>
  <c r="BG510" i="4"/>
  <c r="BF510" i="4"/>
  <c r="T510" i="4"/>
  <c r="R510" i="4"/>
  <c r="P510" i="4"/>
  <c r="BI509" i="4"/>
  <c r="BH509" i="4"/>
  <c r="BG509" i="4"/>
  <c r="BF509" i="4"/>
  <c r="T509" i="4"/>
  <c r="R509" i="4"/>
  <c r="P509" i="4"/>
  <c r="BI508" i="4"/>
  <c r="BH508" i="4"/>
  <c r="BG508" i="4"/>
  <c r="BF508" i="4"/>
  <c r="T508" i="4"/>
  <c r="R508" i="4"/>
  <c r="P508" i="4"/>
  <c r="BI507" i="4"/>
  <c r="BH507" i="4"/>
  <c r="BG507" i="4"/>
  <c r="BF507" i="4"/>
  <c r="T507" i="4"/>
  <c r="R507" i="4"/>
  <c r="P507" i="4"/>
  <c r="BI506" i="4"/>
  <c r="BH506" i="4"/>
  <c r="BG506" i="4"/>
  <c r="BF506" i="4"/>
  <c r="T506" i="4"/>
  <c r="R506" i="4"/>
  <c r="P506" i="4"/>
  <c r="BI505" i="4"/>
  <c r="BH505" i="4"/>
  <c r="BG505" i="4"/>
  <c r="BF505" i="4"/>
  <c r="T505" i="4"/>
  <c r="R505" i="4"/>
  <c r="P505" i="4"/>
  <c r="BI504" i="4"/>
  <c r="BH504" i="4"/>
  <c r="BG504" i="4"/>
  <c r="BF504" i="4"/>
  <c r="T504" i="4"/>
  <c r="R504" i="4"/>
  <c r="P504" i="4"/>
  <c r="BI503" i="4"/>
  <c r="BH503" i="4"/>
  <c r="BG503" i="4"/>
  <c r="BF503" i="4"/>
  <c r="T503" i="4"/>
  <c r="R503" i="4"/>
  <c r="P503" i="4"/>
  <c r="BI502" i="4"/>
  <c r="BH502" i="4"/>
  <c r="BG502" i="4"/>
  <c r="BF502" i="4"/>
  <c r="T502" i="4"/>
  <c r="R502" i="4"/>
  <c r="P502" i="4"/>
  <c r="BI499" i="4"/>
  <c r="BH499" i="4"/>
  <c r="BG499" i="4"/>
  <c r="BF499" i="4"/>
  <c r="T499" i="4"/>
  <c r="R499" i="4"/>
  <c r="P499" i="4"/>
  <c r="BI496" i="4"/>
  <c r="BH496" i="4"/>
  <c r="BG496" i="4"/>
  <c r="BF496" i="4"/>
  <c r="T496" i="4"/>
  <c r="R496" i="4"/>
  <c r="P496" i="4"/>
  <c r="BI495" i="4"/>
  <c r="BH495" i="4"/>
  <c r="BG495" i="4"/>
  <c r="BF495" i="4"/>
  <c r="T495" i="4"/>
  <c r="R495" i="4"/>
  <c r="P495" i="4"/>
  <c r="BI494" i="4"/>
  <c r="BH494" i="4"/>
  <c r="BG494" i="4"/>
  <c r="BF494" i="4"/>
  <c r="T494" i="4"/>
  <c r="R494" i="4"/>
  <c r="P494" i="4"/>
  <c r="BI491" i="4"/>
  <c r="BH491" i="4"/>
  <c r="BG491" i="4"/>
  <c r="BF491" i="4"/>
  <c r="T491" i="4"/>
  <c r="R491" i="4"/>
  <c r="P491" i="4"/>
  <c r="BI488" i="4"/>
  <c r="BH488" i="4"/>
  <c r="BG488" i="4"/>
  <c r="BF488" i="4"/>
  <c r="T488" i="4"/>
  <c r="R488" i="4"/>
  <c r="P488" i="4"/>
  <c r="BI485" i="4"/>
  <c r="BH485" i="4"/>
  <c r="BG485" i="4"/>
  <c r="BF485" i="4"/>
  <c r="T485" i="4"/>
  <c r="R485" i="4"/>
  <c r="P485" i="4"/>
  <c r="BI484" i="4"/>
  <c r="BH484" i="4"/>
  <c r="BG484" i="4"/>
  <c r="BF484" i="4"/>
  <c r="T484" i="4"/>
  <c r="R484" i="4"/>
  <c r="P484" i="4"/>
  <c r="BI483" i="4"/>
  <c r="BH483" i="4"/>
  <c r="BG483" i="4"/>
  <c r="BF483" i="4"/>
  <c r="T483" i="4"/>
  <c r="R483" i="4"/>
  <c r="P483" i="4"/>
  <c r="BI482" i="4"/>
  <c r="BH482" i="4"/>
  <c r="BG482" i="4"/>
  <c r="BF482" i="4"/>
  <c r="T482" i="4"/>
  <c r="R482" i="4"/>
  <c r="P482" i="4"/>
  <c r="BI481" i="4"/>
  <c r="BH481" i="4"/>
  <c r="BG481" i="4"/>
  <c r="BF481" i="4"/>
  <c r="T481" i="4"/>
  <c r="R481" i="4"/>
  <c r="P481" i="4"/>
  <c r="BI478" i="4"/>
  <c r="BH478" i="4"/>
  <c r="BG478" i="4"/>
  <c r="BF478" i="4"/>
  <c r="T478" i="4"/>
  <c r="R478" i="4"/>
  <c r="P478" i="4"/>
  <c r="BI475" i="4"/>
  <c r="BH475" i="4"/>
  <c r="BG475" i="4"/>
  <c r="BF475" i="4"/>
  <c r="T475" i="4"/>
  <c r="R475" i="4"/>
  <c r="P475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70" i="4"/>
  <c r="BH470" i="4"/>
  <c r="BG470" i="4"/>
  <c r="BF470" i="4"/>
  <c r="T470" i="4"/>
  <c r="R470" i="4"/>
  <c r="P470" i="4"/>
  <c r="BI469" i="4"/>
  <c r="BH469" i="4"/>
  <c r="BG469" i="4"/>
  <c r="BF469" i="4"/>
  <c r="T469" i="4"/>
  <c r="R469" i="4"/>
  <c r="P469" i="4"/>
  <c r="BI468" i="4"/>
  <c r="BH468" i="4"/>
  <c r="BG468" i="4"/>
  <c r="BF468" i="4"/>
  <c r="T468" i="4"/>
  <c r="R468" i="4"/>
  <c r="P468" i="4"/>
  <c r="BI465" i="4"/>
  <c r="BH465" i="4"/>
  <c r="BG465" i="4"/>
  <c r="BF465" i="4"/>
  <c r="T465" i="4"/>
  <c r="R465" i="4"/>
  <c r="P465" i="4"/>
  <c r="BI464" i="4"/>
  <c r="BH464" i="4"/>
  <c r="BG464" i="4"/>
  <c r="BF464" i="4"/>
  <c r="T464" i="4"/>
  <c r="R464" i="4"/>
  <c r="P464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6" i="4"/>
  <c r="BH456" i="4"/>
  <c r="BG456" i="4"/>
  <c r="BF456" i="4"/>
  <c r="T456" i="4"/>
  <c r="R456" i="4"/>
  <c r="P456" i="4"/>
  <c r="BI455" i="4"/>
  <c r="BH455" i="4"/>
  <c r="BG455" i="4"/>
  <c r="BF455" i="4"/>
  <c r="T455" i="4"/>
  <c r="R455" i="4"/>
  <c r="P455" i="4"/>
  <c r="BI454" i="4"/>
  <c r="BH454" i="4"/>
  <c r="BG454" i="4"/>
  <c r="BF454" i="4"/>
  <c r="T454" i="4"/>
  <c r="R454" i="4"/>
  <c r="P454" i="4"/>
  <c r="BI451" i="4"/>
  <c r="BH451" i="4"/>
  <c r="BG451" i="4"/>
  <c r="BF451" i="4"/>
  <c r="T451" i="4"/>
  <c r="R451" i="4"/>
  <c r="P451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6" i="4"/>
  <c r="BH446" i="4"/>
  <c r="BG446" i="4"/>
  <c r="BF446" i="4"/>
  <c r="T446" i="4"/>
  <c r="R446" i="4"/>
  <c r="P446" i="4"/>
  <c r="BI445" i="4"/>
  <c r="BH445" i="4"/>
  <c r="BG445" i="4"/>
  <c r="BF445" i="4"/>
  <c r="T445" i="4"/>
  <c r="R445" i="4"/>
  <c r="P445" i="4"/>
  <c r="BI442" i="4"/>
  <c r="BH442" i="4"/>
  <c r="BG442" i="4"/>
  <c r="BF442" i="4"/>
  <c r="T442" i="4"/>
  <c r="R442" i="4"/>
  <c r="P442" i="4"/>
  <c r="BI439" i="4"/>
  <c r="BH439" i="4"/>
  <c r="BG439" i="4"/>
  <c r="BF439" i="4"/>
  <c r="T439" i="4"/>
  <c r="R439" i="4"/>
  <c r="P439" i="4"/>
  <c r="BI438" i="4"/>
  <c r="BH438" i="4"/>
  <c r="BG438" i="4"/>
  <c r="BF438" i="4"/>
  <c r="T438" i="4"/>
  <c r="R438" i="4"/>
  <c r="P438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30" i="4"/>
  <c r="BH430" i="4"/>
  <c r="BG430" i="4"/>
  <c r="BF430" i="4"/>
  <c r="T430" i="4"/>
  <c r="R430" i="4"/>
  <c r="P430" i="4"/>
  <c r="BI427" i="4"/>
  <c r="BH427" i="4"/>
  <c r="BG427" i="4"/>
  <c r="BF427" i="4"/>
  <c r="T427" i="4"/>
  <c r="R427" i="4"/>
  <c r="P427" i="4"/>
  <c r="BI424" i="4"/>
  <c r="BH424" i="4"/>
  <c r="BG424" i="4"/>
  <c r="BF424" i="4"/>
  <c r="T424" i="4"/>
  <c r="R424" i="4"/>
  <c r="P424" i="4"/>
  <c r="BI423" i="4"/>
  <c r="BH423" i="4"/>
  <c r="BG423" i="4"/>
  <c r="BF423" i="4"/>
  <c r="T423" i="4"/>
  <c r="R423" i="4"/>
  <c r="P423" i="4"/>
  <c r="BI422" i="4"/>
  <c r="BH422" i="4"/>
  <c r="BG422" i="4"/>
  <c r="BF422" i="4"/>
  <c r="T422" i="4"/>
  <c r="R422" i="4"/>
  <c r="P422" i="4"/>
  <c r="BI421" i="4"/>
  <c r="BH421" i="4"/>
  <c r="BG421" i="4"/>
  <c r="BF421" i="4"/>
  <c r="T421" i="4"/>
  <c r="R421" i="4"/>
  <c r="P421" i="4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50" i="4"/>
  <c r="BH350" i="4"/>
  <c r="BG350" i="4"/>
  <c r="BF350" i="4"/>
  <c r="T350" i="4"/>
  <c r="R350" i="4"/>
  <c r="P350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F129" i="4"/>
  <c r="E127" i="4"/>
  <c r="F91" i="4"/>
  <c r="E89" i="4"/>
  <c r="J26" i="4"/>
  <c r="E26" i="4"/>
  <c r="J94" i="4" s="1"/>
  <c r="J25" i="4"/>
  <c r="J23" i="4"/>
  <c r="E23" i="4"/>
  <c r="J131" i="4" s="1"/>
  <c r="J22" i="4"/>
  <c r="J20" i="4"/>
  <c r="E20" i="4"/>
  <c r="F132" i="4" s="1"/>
  <c r="J19" i="4"/>
  <c r="J17" i="4"/>
  <c r="E17" i="4"/>
  <c r="F131" i="4" s="1"/>
  <c r="J16" i="4"/>
  <c r="J14" i="4"/>
  <c r="J91" i="4" s="1"/>
  <c r="E7" i="4"/>
  <c r="E123" i="4"/>
  <c r="J39" i="3"/>
  <c r="J38" i="3"/>
  <c r="AY97" i="1" s="1"/>
  <c r="J37" i="3"/>
  <c r="AX97" i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T139" i="3" s="1"/>
  <c r="R140" i="3"/>
  <c r="R139" i="3"/>
  <c r="P140" i="3"/>
  <c r="P139" i="3" s="1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91" i="3"/>
  <c r="E89" i="3"/>
  <c r="J26" i="3"/>
  <c r="E26" i="3"/>
  <c r="J94" i="3"/>
  <c r="J25" i="3"/>
  <c r="J23" i="3"/>
  <c r="E23" i="3"/>
  <c r="J122" i="3"/>
  <c r="J22" i="3"/>
  <c r="J20" i="3"/>
  <c r="E20" i="3"/>
  <c r="F123" i="3"/>
  <c r="J19" i="3"/>
  <c r="J17" i="3"/>
  <c r="E17" i="3"/>
  <c r="F93" i="3"/>
  <c r="J16" i="3"/>
  <c r="J14" i="3"/>
  <c r="J120" i="3" s="1"/>
  <c r="E7" i="3"/>
  <c r="E85" i="3"/>
  <c r="J39" i="2"/>
  <c r="J38" i="2"/>
  <c r="AY96" i="1"/>
  <c r="J37" i="2"/>
  <c r="AX96" i="1" s="1"/>
  <c r="BI661" i="2"/>
  <c r="BH661" i="2"/>
  <c r="BG661" i="2"/>
  <c r="BF661" i="2"/>
  <c r="T661" i="2"/>
  <c r="T660" i="2"/>
  <c r="R661" i="2"/>
  <c r="R660" i="2" s="1"/>
  <c r="P661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T520" i="2" s="1"/>
  <c r="R521" i="2"/>
  <c r="R520" i="2"/>
  <c r="P521" i="2"/>
  <c r="P520" i="2" s="1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33" i="2"/>
  <c r="BH333" i="2"/>
  <c r="BG333" i="2"/>
  <c r="BF333" i="2"/>
  <c r="T333" i="2"/>
  <c r="R333" i="2"/>
  <c r="P333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F134" i="2"/>
  <c r="E132" i="2"/>
  <c r="F91" i="2"/>
  <c r="E89" i="2"/>
  <c r="J26" i="2"/>
  <c r="E26" i="2"/>
  <c r="J137" i="2"/>
  <c r="J25" i="2"/>
  <c r="J23" i="2"/>
  <c r="E23" i="2"/>
  <c r="J93" i="2"/>
  <c r="J22" i="2"/>
  <c r="J20" i="2"/>
  <c r="E20" i="2"/>
  <c r="F137" i="2"/>
  <c r="J19" i="2"/>
  <c r="J17" i="2"/>
  <c r="E17" i="2"/>
  <c r="F93" i="2"/>
  <c r="J16" i="2"/>
  <c r="J14" i="2"/>
  <c r="J91" i="2" s="1"/>
  <c r="E7" i="2"/>
  <c r="E128" i="2"/>
  <c r="L90" i="1"/>
  <c r="AM90" i="1"/>
  <c r="AM89" i="1"/>
  <c r="L89" i="1"/>
  <c r="AM87" i="1"/>
  <c r="L87" i="1"/>
  <c r="L85" i="1"/>
  <c r="L84" i="1"/>
  <c r="BK648" i="2"/>
  <c r="BK429" i="2"/>
  <c r="BK420" i="2"/>
  <c r="BK400" i="2"/>
  <c r="BK389" i="2"/>
  <c r="BK351" i="2"/>
  <c r="J300" i="2"/>
  <c r="J281" i="2"/>
  <c r="BK238" i="2"/>
  <c r="BK216" i="2"/>
  <c r="BK176" i="2"/>
  <c r="BK151" i="2"/>
  <c r="BK661" i="2"/>
  <c r="J639" i="2"/>
  <c r="J629" i="2"/>
  <c r="BK611" i="2"/>
  <c r="J600" i="2"/>
  <c r="J569" i="2"/>
  <c r="BK513" i="2"/>
  <c r="J493" i="2"/>
  <c r="J488" i="2"/>
  <c r="J479" i="2"/>
  <c r="J469" i="2"/>
  <c r="J465" i="2"/>
  <c r="J456" i="2"/>
  <c r="J443" i="2"/>
  <c r="BK417" i="2"/>
  <c r="J393" i="2"/>
  <c r="J383" i="2"/>
  <c r="J333" i="2"/>
  <c r="J289" i="2"/>
  <c r="J273" i="2"/>
  <c r="BK235" i="2"/>
  <c r="BK226" i="2"/>
  <c r="BK193" i="2"/>
  <c r="BK150" i="2"/>
  <c r="BK644" i="2"/>
  <c r="BK572" i="2"/>
  <c r="BK542" i="2"/>
  <c r="BK521" i="2"/>
  <c r="J504" i="2"/>
  <c r="J499" i="2"/>
  <c r="J492" i="2"/>
  <c r="J477" i="2"/>
  <c r="BK468" i="2"/>
  <c r="BK456" i="2"/>
  <c r="J404" i="2"/>
  <c r="J378" i="2"/>
  <c r="BK368" i="2"/>
  <c r="BK308" i="2"/>
  <c r="BK255" i="2"/>
  <c r="J238" i="2"/>
  <c r="J189" i="2"/>
  <c r="BK155" i="2"/>
  <c r="BK144" i="2"/>
  <c r="BK657" i="2"/>
  <c r="BK653" i="2"/>
  <c r="J648" i="2"/>
  <c r="BK641" i="2"/>
  <c r="J638" i="2"/>
  <c r="BK630" i="2"/>
  <c r="J611" i="2"/>
  <c r="BK600" i="2"/>
  <c r="J542" i="2"/>
  <c r="BK528" i="2"/>
  <c r="BK507" i="2"/>
  <c r="BK495" i="2"/>
  <c r="J490" i="2"/>
  <c r="BK479" i="2"/>
  <c r="J468" i="2"/>
  <c r="J447" i="2"/>
  <c r="J420" i="2"/>
  <c r="BK404" i="2"/>
  <c r="J384" i="2"/>
  <c r="BK355" i="2"/>
  <c r="J308" i="2"/>
  <c r="BK289" i="2"/>
  <c r="BK269" i="2"/>
  <c r="J252" i="2"/>
  <c r="J220" i="2"/>
  <c r="J197" i="2"/>
  <c r="BK156" i="2"/>
  <c r="J154" i="3"/>
  <c r="J145" i="3"/>
  <c r="BK136" i="3"/>
  <c r="BK154" i="3"/>
  <c r="J146" i="3"/>
  <c r="J135" i="3"/>
  <c r="BK148" i="3"/>
  <c r="J134" i="3"/>
  <c r="J129" i="3"/>
  <c r="J150" i="3"/>
  <c r="BK145" i="3"/>
  <c r="J137" i="3"/>
  <c r="BK769" i="4"/>
  <c r="J764" i="4"/>
  <c r="J759" i="4"/>
  <c r="J746" i="4"/>
  <c r="J739" i="4"/>
  <c r="J727" i="4"/>
  <c r="BK722" i="4"/>
  <c r="BK719" i="4"/>
  <c r="BK704" i="4"/>
  <c r="J685" i="4"/>
  <c r="J674" i="4"/>
  <c r="J668" i="4"/>
  <c r="BK654" i="4"/>
  <c r="BK645" i="4"/>
  <c r="J634" i="4"/>
  <c r="BK614" i="4"/>
  <c r="J596" i="4"/>
  <c r="BK578" i="4"/>
  <c r="BK565" i="4"/>
  <c r="J539" i="4"/>
  <c r="BK524" i="4"/>
  <c r="BK509" i="4"/>
  <c r="J503" i="4"/>
  <c r="J483" i="4"/>
  <c r="J465" i="4"/>
  <c r="BK447" i="4"/>
  <c r="J437" i="4"/>
  <c r="J419" i="4"/>
  <c r="BK405" i="4"/>
  <c r="BK397" i="4"/>
  <c r="J383" i="4"/>
  <c r="BK368" i="4"/>
  <c r="J350" i="4"/>
  <c r="BK343" i="4"/>
  <c r="BK309" i="4"/>
  <c r="BK302" i="4"/>
  <c r="BK290" i="4"/>
  <c r="J284" i="4"/>
  <c r="J265" i="4"/>
  <c r="J260" i="4"/>
  <c r="J244" i="4"/>
  <c r="J224" i="4"/>
  <c r="J214" i="4"/>
  <c r="J198" i="4"/>
  <c r="BK188" i="4"/>
  <c r="BK171" i="4"/>
  <c r="BK148" i="4"/>
  <c r="J767" i="4"/>
  <c r="J751" i="4"/>
  <c r="BK727" i="4"/>
  <c r="BK699" i="4"/>
  <c r="BK683" i="4"/>
  <c r="J678" i="4"/>
  <c r="BK674" i="4"/>
  <c r="BK662" i="4"/>
  <c r="BK655" i="4"/>
  <c r="BK643" i="4"/>
  <c r="BK625" i="4"/>
  <c r="BK575" i="4"/>
  <c r="BK562" i="4"/>
  <c r="BK556" i="4"/>
  <c r="BK542" i="4"/>
  <c r="BK528" i="4"/>
  <c r="J512" i="4"/>
  <c r="BK496" i="4"/>
  <c r="J482" i="4"/>
  <c r="J455" i="4"/>
  <c r="J434" i="4"/>
  <c r="BK421" i="4"/>
  <c r="J404" i="4"/>
  <c r="BK380" i="4"/>
  <c r="J374" i="4"/>
  <c r="J367" i="4"/>
  <c r="BK359" i="4"/>
  <c r="BK350" i="4"/>
  <c r="BK341" i="4"/>
  <c r="J332" i="4"/>
  <c r="J309" i="4"/>
  <c r="J306" i="4"/>
  <c r="BK284" i="4"/>
  <c r="BK271" i="4"/>
  <c r="BK265" i="4"/>
  <c r="J258" i="4"/>
  <c r="J241" i="4"/>
  <c r="BK235" i="4"/>
  <c r="J215" i="4"/>
  <c r="J206" i="4"/>
  <c r="BK198" i="4"/>
  <c r="BK181" i="4"/>
  <c r="J163" i="4"/>
  <c r="J152" i="4"/>
  <c r="BK144" i="4"/>
  <c r="J138" i="4"/>
  <c r="BK756" i="4"/>
  <c r="J737" i="4"/>
  <c r="BK725" i="4"/>
  <c r="BK707" i="4"/>
  <c r="BK696" i="4"/>
  <c r="BK676" i="4"/>
  <c r="J659" i="4"/>
  <c r="BK652" i="4"/>
  <c r="BK631" i="4"/>
  <c r="BK599" i="4"/>
  <c r="BK595" i="4"/>
  <c r="J575" i="4"/>
  <c r="BK551" i="4"/>
  <c r="J536" i="4"/>
  <c r="J523" i="4"/>
  <c r="J510" i="4"/>
  <c r="J504" i="4"/>
  <c r="BK491" i="4"/>
  <c r="BK483" i="4"/>
  <c r="J475" i="4"/>
  <c r="BK463" i="4"/>
  <c r="BK454" i="4"/>
  <c r="BK445" i="4"/>
  <c r="J427" i="4"/>
  <c r="BK411" i="4"/>
  <c r="BK398" i="4"/>
  <c r="J386" i="4"/>
  <c r="BK374" i="4"/>
  <c r="BK362" i="4"/>
  <c r="BK340" i="4"/>
  <c r="J326" i="4"/>
  <c r="J320" i="4"/>
  <c r="BK281" i="4"/>
  <c r="J267" i="4"/>
  <c r="J261" i="4"/>
  <c r="BK252" i="4"/>
  <c r="J227" i="4"/>
  <c r="BK206" i="4"/>
  <c r="BK193" i="4"/>
  <c r="J178" i="4"/>
  <c r="BK159" i="4"/>
  <c r="BK138" i="4"/>
  <c r="BK764" i="4"/>
  <c r="J756" i="4"/>
  <c r="BK750" i="4"/>
  <c r="J732" i="4"/>
  <c r="J710" i="4"/>
  <c r="J698" i="4"/>
  <c r="J688" i="4"/>
  <c r="J683" i="4"/>
  <c r="BK669" i="4"/>
  <c r="BK658" i="4"/>
  <c r="BK644" i="4"/>
  <c r="BK632" i="4"/>
  <c r="J605" i="4"/>
  <c r="BK585" i="4"/>
  <c r="J562" i="4"/>
  <c r="BK557" i="4"/>
  <c r="J533" i="4"/>
  <c r="BK512" i="4"/>
  <c r="J502" i="4"/>
  <c r="BK475" i="4"/>
  <c r="BK469" i="4"/>
  <c r="BK446" i="4"/>
  <c r="J439" i="4"/>
  <c r="J430" i="4"/>
  <c r="BK420" i="4"/>
  <c r="BK396" i="4"/>
  <c r="J380" i="4"/>
  <c r="BK376" i="4"/>
  <c r="J359" i="4"/>
  <c r="J340" i="4"/>
  <c r="BK329" i="4"/>
  <c r="J307" i="4"/>
  <c r="J289" i="4"/>
  <c r="BK272" i="4"/>
  <c r="J254" i="4"/>
  <c r="BK247" i="4"/>
  <c r="BK230" i="4"/>
  <c r="J210" i="4"/>
  <c r="J194" i="4"/>
  <c r="BK178" i="4"/>
  <c r="J158" i="4"/>
  <c r="J139" i="5"/>
  <c r="BK132" i="5"/>
  <c r="BK125" i="5"/>
  <c r="J137" i="5"/>
  <c r="J133" i="5"/>
  <c r="BK139" i="5"/>
  <c r="J126" i="5"/>
  <c r="J128" i="6"/>
  <c r="J136" i="6"/>
  <c r="BK129" i="6"/>
  <c r="BK136" i="6"/>
  <c r="J124" i="6"/>
  <c r="J141" i="6"/>
  <c r="J131" i="6"/>
  <c r="J126" i="6"/>
  <c r="J153" i="7"/>
  <c r="BK145" i="7"/>
  <c r="BK129" i="7"/>
  <c r="BK154" i="7"/>
  <c r="BK140" i="7"/>
  <c r="J133" i="7"/>
  <c r="J129" i="7"/>
  <c r="J150" i="7"/>
  <c r="BK146" i="7"/>
  <c r="J140" i="7"/>
  <c r="BK128" i="7"/>
  <c r="BK151" i="7"/>
  <c r="BK135" i="7"/>
  <c r="J125" i="7"/>
  <c r="BK214" i="8"/>
  <c r="J191" i="8"/>
  <c r="BK165" i="8"/>
  <c r="J143" i="8"/>
  <c r="BK126" i="8"/>
  <c r="J218" i="8"/>
  <c r="J204" i="8"/>
  <c r="BK187" i="8"/>
  <c r="J147" i="8"/>
  <c r="J214" i="8"/>
  <c r="BK205" i="8"/>
  <c r="J198" i="8"/>
  <c r="BK153" i="8"/>
  <c r="BK143" i="8"/>
  <c r="J222" i="8"/>
  <c r="BK208" i="8"/>
  <c r="BK188" i="8"/>
  <c r="BK175" i="8"/>
  <c r="BK135" i="8"/>
  <c r="J165" i="9"/>
  <c r="J151" i="9"/>
  <c r="BK170" i="9"/>
  <c r="J129" i="9"/>
  <c r="J170" i="9"/>
  <c r="BK144" i="9"/>
  <c r="J173" i="9"/>
  <c r="J148" i="9"/>
  <c r="J132" i="9"/>
  <c r="J164" i="10"/>
  <c r="BK150" i="10"/>
  <c r="J145" i="10"/>
  <c r="J135" i="10"/>
  <c r="J131" i="10"/>
  <c r="BK166" i="10"/>
  <c r="J152" i="10"/>
  <c r="J139" i="10"/>
  <c r="BK124" i="10"/>
  <c r="J162" i="10"/>
  <c r="J154" i="10"/>
  <c r="BK144" i="10"/>
  <c r="BK138" i="10"/>
  <c r="BK131" i="10"/>
  <c r="J126" i="10"/>
  <c r="BK162" i="10"/>
  <c r="BK154" i="10"/>
  <c r="J147" i="10"/>
  <c r="BK135" i="10"/>
  <c r="BK129" i="10"/>
  <c r="J129" i="11"/>
  <c r="J127" i="11"/>
  <c r="BK123" i="11"/>
  <c r="J119" i="12"/>
  <c r="F37" i="12"/>
  <c r="BD106" i="1" s="1"/>
  <c r="BK647" i="2"/>
  <c r="J423" i="2"/>
  <c r="BK413" i="2"/>
  <c r="J394" i="2"/>
  <c r="BK350" i="2"/>
  <c r="BK297" i="2"/>
  <c r="BK287" i="2"/>
  <c r="J235" i="2"/>
  <c r="J200" i="2"/>
  <c r="J149" i="2"/>
  <c r="BK640" i="2"/>
  <c r="BK633" i="2"/>
  <c r="BK627" i="2"/>
  <c r="J606" i="2"/>
  <c r="BK584" i="2"/>
  <c r="BK532" i="2"/>
  <c r="J510" i="2"/>
  <c r="J498" i="2"/>
  <c r="BK485" i="2"/>
  <c r="BK477" i="2"/>
  <c r="J459" i="2"/>
  <c r="BK447" i="2"/>
  <c r="J433" i="2"/>
  <c r="J413" i="2"/>
  <c r="J390" i="2"/>
  <c r="BK378" i="2"/>
  <c r="BK290" i="2"/>
  <c r="BK276" i="2"/>
  <c r="BK252" i="2"/>
  <c r="J229" i="2"/>
  <c r="J216" i="2"/>
  <c r="BK167" i="2"/>
  <c r="J144" i="2"/>
  <c r="J584" i="2"/>
  <c r="BK557" i="2"/>
  <c r="J528" i="2"/>
  <c r="BK517" i="2"/>
  <c r="BK503" i="2"/>
  <c r="J495" i="2"/>
  <c r="BK478" i="2"/>
  <c r="BK469" i="2"/>
  <c r="BK459" i="2"/>
  <c r="J437" i="2"/>
  <c r="BK383" i="2"/>
  <c r="J363" i="2"/>
  <c r="J315" i="2"/>
  <c r="BK265" i="2"/>
  <c r="J246" i="2"/>
  <c r="J193" i="2"/>
  <c r="J179" i="2"/>
  <c r="J152" i="2"/>
  <c r="AS95" i="1"/>
  <c r="J627" i="2"/>
  <c r="J609" i="2"/>
  <c r="J572" i="2"/>
  <c r="J532" i="2"/>
  <c r="J513" i="2"/>
  <c r="BK499" i="2"/>
  <c r="J491" i="2"/>
  <c r="BK480" i="2"/>
  <c r="BK472" i="2"/>
  <c r="J462" i="2"/>
  <c r="BK423" i="2"/>
  <c r="J405" i="2"/>
  <c r="J369" i="2"/>
  <c r="J351" i="2"/>
  <c r="BK301" i="2"/>
  <c r="J290" i="2"/>
  <c r="J265" i="2"/>
  <c r="J249" i="2"/>
  <c r="J219" i="2"/>
  <c r="BK189" i="2"/>
  <c r="J167" i="2"/>
  <c r="J155" i="3"/>
  <c r="J148" i="3"/>
  <c r="BK138" i="3"/>
  <c r="BK133" i="3"/>
  <c r="J147" i="3"/>
  <c r="BK137" i="3"/>
  <c r="BK149" i="3"/>
  <c r="BK146" i="3"/>
  <c r="BK155" i="3"/>
  <c r="J149" i="3"/>
  <c r="J138" i="3"/>
  <c r="J130" i="3"/>
  <c r="J766" i="4"/>
  <c r="BK761" i="4"/>
  <c r="J753" i="4"/>
  <c r="BK742" i="4"/>
  <c r="BK735" i="4"/>
  <c r="J726" i="4"/>
  <c r="BK716" i="4"/>
  <c r="J701" i="4"/>
  <c r="BK681" i="4"/>
  <c r="J671" i="4"/>
  <c r="J665" i="4"/>
  <c r="J653" i="4"/>
  <c r="J636" i="4"/>
  <c r="J625" i="4"/>
  <c r="BK602" i="4"/>
  <c r="BK582" i="4"/>
  <c r="BK566" i="4"/>
  <c r="J555" i="4"/>
  <c r="J528" i="4"/>
  <c r="J513" i="4"/>
  <c r="BK504" i="4"/>
  <c r="BK488" i="4"/>
  <c r="J468" i="4"/>
  <c r="BK460" i="4"/>
  <c r="J450" i="4"/>
  <c r="J431" i="4"/>
  <c r="J410" i="4"/>
  <c r="J398" i="4"/>
  <c r="J395" i="4"/>
  <c r="BK372" i="4"/>
  <c r="BK358" i="4"/>
  <c r="BK339" i="4"/>
  <c r="BK308" i="4"/>
  <c r="J296" i="4"/>
  <c r="J288" i="4"/>
  <c r="J269" i="4"/>
  <c r="BK264" i="4"/>
  <c r="BK257" i="4"/>
  <c r="BK227" i="4"/>
  <c r="J218" i="4"/>
  <c r="BK209" i="4"/>
  <c r="BK194" i="4"/>
  <c r="J175" i="4"/>
  <c r="J155" i="4"/>
  <c r="J770" i="4"/>
  <c r="BK758" i="4"/>
  <c r="BK736" i="4"/>
  <c r="BK700" i="4"/>
  <c r="BK688" i="4"/>
  <c r="J682" i="4"/>
  <c r="J676" i="4"/>
  <c r="J666" i="4"/>
  <c r="BK659" i="4"/>
  <c r="BK651" i="4"/>
  <c r="J640" i="4"/>
  <c r="J599" i="4"/>
  <c r="J578" i="4"/>
  <c r="J565" i="4"/>
  <c r="J557" i="4"/>
  <c r="J545" i="4"/>
  <c r="J531" i="4"/>
  <c r="BK510" i="4"/>
  <c r="J495" i="4"/>
  <c r="J470" i="4"/>
  <c r="J457" i="4"/>
  <c r="BK437" i="4"/>
  <c r="J420" i="4"/>
  <c r="J411" i="4"/>
  <c r="BK389" i="4"/>
  <c r="J377" i="4"/>
  <c r="J369" i="4"/>
  <c r="J362" i="4"/>
  <c r="J353" i="4"/>
  <c r="J342" i="4"/>
  <c r="J323" i="4"/>
  <c r="J313" i="4"/>
  <c r="J299" i="4"/>
  <c r="J281" i="4"/>
  <c r="BK270" i="4"/>
  <c r="J264" i="4"/>
  <c r="BK254" i="4"/>
  <c r="BK244" i="4"/>
  <c r="J237" i="4"/>
  <c r="BK221" i="4"/>
  <c r="BK208" i="4"/>
  <c r="J202" i="4"/>
  <c r="BK187" i="4"/>
  <c r="J171" i="4"/>
  <c r="BK162" i="4"/>
  <c r="J149" i="4"/>
  <c r="BK141" i="4"/>
  <c r="BK765" i="4"/>
  <c r="BK749" i="4"/>
  <c r="J735" i="4"/>
  <c r="J721" i="4"/>
  <c r="J699" i="4"/>
  <c r="J681" i="4"/>
  <c r="J660" i="4"/>
  <c r="BK653" i="4"/>
  <c r="BK636" i="4"/>
  <c r="BK618" i="4"/>
  <c r="BK596" i="4"/>
  <c r="BK589" i="4"/>
  <c r="J581" i="4"/>
  <c r="J574" i="4"/>
  <c r="J554" i="4"/>
  <c r="J532" i="4"/>
  <c r="BK519" i="4"/>
  <c r="BK506" i="4"/>
  <c r="J496" i="4"/>
  <c r="BK485" i="4"/>
  <c r="BK481" i="4"/>
  <c r="BK465" i="4"/>
  <c r="BK450" i="4"/>
  <c r="J438" i="4"/>
  <c r="BK413" i="4"/>
  <c r="J405" i="4"/>
  <c r="J376" i="4"/>
  <c r="BK373" i="4"/>
  <c r="BK360" i="4"/>
  <c r="BK332" i="4"/>
  <c r="BK323" i="4"/>
  <c r="J302" i="4"/>
  <c r="J271" i="4"/>
  <c r="J266" i="4"/>
  <c r="BK258" i="4"/>
  <c r="BK241" i="4"/>
  <c r="BK214" i="4"/>
  <c r="J205" i="4"/>
  <c r="J195" i="4"/>
  <c r="J188" i="4"/>
  <c r="BK166" i="4"/>
  <c r="BK152" i="4"/>
  <c r="J760" i="4"/>
  <c r="BK752" i="4"/>
  <c r="J749" i="4"/>
  <c r="J738" i="4"/>
  <c r="BK713" i="4"/>
  <c r="BK701" i="4"/>
  <c r="BK693" i="4"/>
  <c r="BK684" i="4"/>
  <c r="BK677" i="4"/>
  <c r="BK667" i="4"/>
  <c r="J657" i="4"/>
  <c r="BK648" i="4"/>
  <c r="J637" i="4"/>
  <c r="BK619" i="4"/>
  <c r="BK588" i="4"/>
  <c r="J567" i="4"/>
  <c r="BK558" i="4"/>
  <c r="BK545" i="4"/>
  <c r="BK520" i="4"/>
  <c r="J506" i="4"/>
  <c r="J485" i="4"/>
  <c r="BK470" i="4"/>
  <c r="J461" i="4"/>
  <c r="BK442" i="4"/>
  <c r="BK431" i="4"/>
  <c r="BK422" i="4"/>
  <c r="J412" i="4"/>
  <c r="BK386" i="4"/>
  <c r="BK377" i="4"/>
  <c r="J360" i="4"/>
  <c r="BK338" i="4"/>
  <c r="BK310" i="4"/>
  <c r="BK296" i="4"/>
  <c r="J275" i="4"/>
  <c r="J256" i="4"/>
  <c r="BK251" i="4"/>
  <c r="BK231" i="4"/>
  <c r="BK213" i="4"/>
  <c r="J199" i="4"/>
  <c r="J181" i="4"/>
  <c r="BK172" i="4"/>
  <c r="J140" i="5"/>
  <c r="BK134" i="5"/>
  <c r="BK128" i="5"/>
  <c r="BK141" i="5"/>
  <c r="J129" i="5"/>
  <c r="J141" i="5"/>
  <c r="BK129" i="5"/>
  <c r="BK124" i="5"/>
  <c r="J138" i="5"/>
  <c r="BK133" i="5"/>
  <c r="BK126" i="5"/>
  <c r="BK141" i="6"/>
  <c r="J134" i="6"/>
  <c r="J142" i="6"/>
  <c r="BK137" i="6"/>
  <c r="J130" i="6"/>
  <c r="J138" i="6"/>
  <c r="J127" i="6"/>
  <c r="J143" i="6"/>
  <c r="J132" i="6"/>
  <c r="BK127" i="6"/>
  <c r="J154" i="7"/>
  <c r="BK147" i="7"/>
  <c r="J135" i="7"/>
  <c r="BK126" i="7"/>
  <c r="J146" i="7"/>
  <c r="J137" i="7"/>
  <c r="J131" i="7"/>
  <c r="J126" i="7"/>
  <c r="BK149" i="7"/>
  <c r="J145" i="7"/>
  <c r="BK136" i="7"/>
  <c r="BK127" i="7"/>
  <c r="J149" i="7"/>
  <c r="J134" i="7"/>
  <c r="J124" i="7"/>
  <c r="J208" i="8"/>
  <c r="J188" i="8"/>
  <c r="J153" i="8"/>
  <c r="J132" i="8"/>
  <c r="BK224" i="8"/>
  <c r="J217" i="8"/>
  <c r="BK203" i="8"/>
  <c r="J183" i="8"/>
  <c r="J146" i="8"/>
  <c r="J212" i="8"/>
  <c r="BK202" i="8"/>
  <c r="J165" i="8"/>
  <c r="BK147" i="8"/>
  <c r="BK218" i="8"/>
  <c r="BK204" i="8"/>
  <c r="BK179" i="8"/>
  <c r="BK138" i="8"/>
  <c r="BK160" i="9"/>
  <c r="J142" i="9"/>
  <c r="BK151" i="9"/>
  <c r="BK128" i="9"/>
  <c r="BK155" i="9"/>
  <c r="BK138" i="9"/>
  <c r="BK165" i="9"/>
  <c r="J144" i="9"/>
  <c r="BK129" i="9"/>
  <c r="BK156" i="10"/>
  <c r="BK146" i="10"/>
  <c r="BK136" i="10"/>
  <c r="J132" i="10"/>
  <c r="J124" i="10"/>
  <c r="J153" i="10"/>
  <c r="J142" i="10"/>
  <c r="J130" i="10"/>
  <c r="J163" i="10"/>
  <c r="BK158" i="10"/>
  <c r="J150" i="10"/>
  <c r="BK142" i="10"/>
  <c r="BK139" i="10"/>
  <c r="BK132" i="10"/>
  <c r="J128" i="10"/>
  <c r="BK163" i="10"/>
  <c r="J155" i="10"/>
  <c r="BK148" i="10"/>
  <c r="J138" i="10"/>
  <c r="BK125" i="11"/>
  <c r="J124" i="11"/>
  <c r="J123" i="11"/>
  <c r="F36" i="12"/>
  <c r="BC106" i="1" s="1"/>
  <c r="J650" i="2"/>
  <c r="J425" i="2"/>
  <c r="BK410" i="2"/>
  <c r="J397" i="2"/>
  <c r="BK390" i="2"/>
  <c r="J355" i="2"/>
  <c r="J316" i="2"/>
  <c r="BK288" i="2"/>
  <c r="BK249" i="2"/>
  <c r="BK220" i="2"/>
  <c r="BK197" i="2"/>
  <c r="J150" i="2"/>
  <c r="J143" i="2"/>
  <c r="BK638" i="2"/>
  <c r="J630" i="2"/>
  <c r="BK609" i="2"/>
  <c r="J597" i="2"/>
  <c r="BK554" i="2"/>
  <c r="BK524" i="2"/>
  <c r="J501" i="2"/>
  <c r="BK492" i="2"/>
  <c r="J481" i="2"/>
  <c r="BK475" i="2"/>
  <c r="J466" i="2"/>
  <c r="J452" i="2"/>
  <c r="BK440" i="2"/>
  <c r="BK425" i="2"/>
  <c r="BK384" i="2"/>
  <c r="J350" i="2"/>
  <c r="BK293" i="2"/>
  <c r="J287" i="2"/>
  <c r="J269" i="2"/>
  <c r="J234" i="2"/>
  <c r="BK219" i="2"/>
  <c r="J176" i="2"/>
  <c r="J145" i="2"/>
  <c r="BK597" i="2"/>
  <c r="BK569" i="2"/>
  <c r="J536" i="2"/>
  <c r="BK510" i="2"/>
  <c r="BK501" i="2"/>
  <c r="BK498" i="2"/>
  <c r="BK491" i="2"/>
  <c r="BK476" i="2"/>
  <c r="BK465" i="2"/>
  <c r="J440" i="2"/>
  <c r="BK403" i="2"/>
  <c r="J373" i="2"/>
  <c r="J358" i="2"/>
  <c r="J301" i="2"/>
  <c r="BK258" i="2"/>
  <c r="BK234" i="2"/>
  <c r="J170" i="2"/>
  <c r="BK145" i="2"/>
  <c r="J657" i="2"/>
  <c r="J654" i="2"/>
  <c r="BK650" i="2"/>
  <c r="J640" i="2"/>
  <c r="BK636" i="2"/>
  <c r="BK629" i="2"/>
  <c r="BK602" i="2"/>
  <c r="J557" i="2"/>
  <c r="BK536" i="2"/>
  <c r="J503" i="2"/>
  <c r="BK493" i="2"/>
  <c r="J485" i="2"/>
  <c r="J476" i="2"/>
  <c r="BK466" i="2"/>
  <c r="BK443" i="2"/>
  <c r="J410" i="2"/>
  <c r="BK394" i="2"/>
  <c r="BK358" i="2"/>
  <c r="BK315" i="2"/>
  <c r="J293" i="2"/>
  <c r="BK281" i="2"/>
  <c r="J258" i="2"/>
  <c r="BK229" i="2"/>
  <c r="BK200" i="2"/>
  <c r="BK170" i="2"/>
  <c r="BK149" i="2"/>
  <c r="BK150" i="3"/>
  <c r="BK140" i="3"/>
  <c r="BK132" i="3"/>
  <c r="BK143" i="3"/>
  <c r="J133" i="3"/>
  <c r="BK147" i="3"/>
  <c r="BK135" i="3"/>
  <c r="BK130" i="3"/>
  <c r="J151" i="3"/>
  <c r="J143" i="3"/>
  <c r="BK131" i="3"/>
  <c r="J768" i="4"/>
  <c r="J763" i="4"/>
  <c r="J758" i="4"/>
  <c r="J745" i="4"/>
  <c r="J736" i="4"/>
  <c r="BK729" i="4"/>
  <c r="J720" i="4"/>
  <c r="BK710" i="4"/>
  <c r="BK697" i="4"/>
  <c r="J679" i="4"/>
  <c r="J669" i="4"/>
  <c r="J658" i="4"/>
  <c r="J643" i="4"/>
  <c r="BK633" i="4"/>
  <c r="J608" i="4"/>
  <c r="BK592" i="4"/>
  <c r="J570" i="4"/>
  <c r="J558" i="4"/>
  <c r="BK536" i="4"/>
  <c r="J519" i="4"/>
  <c r="J508" i="4"/>
  <c r="BK502" i="4"/>
  <c r="J478" i="4"/>
  <c r="J464" i="4"/>
  <c r="J456" i="4"/>
  <c r="J442" i="4"/>
  <c r="J423" i="4"/>
  <c r="BK404" i="4"/>
  <c r="J396" i="4"/>
  <c r="BK375" i="4"/>
  <c r="J364" i="4"/>
  <c r="BK347" i="4"/>
  <c r="J316" i="4"/>
  <c r="BK299" i="4"/>
  <c r="BK289" i="4"/>
  <c r="BK275" i="4"/>
  <c r="BK266" i="4"/>
  <c r="BK261" i="4"/>
  <c r="J251" i="4"/>
  <c r="BK234" i="4"/>
  <c r="BK215" i="4"/>
  <c r="J208" i="4"/>
  <c r="J193" i="4"/>
  <c r="J170" i="4"/>
  <c r="J147" i="4"/>
  <c r="BK759" i="4"/>
  <c r="J742" i="4"/>
  <c r="J691" i="4"/>
  <c r="BK685" i="4"/>
  <c r="BK679" i="4"/>
  <c r="J675" i="4"/>
  <c r="J667" i="4"/>
  <c r="BK657" i="4"/>
  <c r="BK649" i="4"/>
  <c r="BK622" i="4"/>
  <c r="J619" i="4"/>
  <c r="J618" i="4"/>
  <c r="BK617" i="4"/>
  <c r="J614" i="4"/>
  <c r="BK611" i="4"/>
  <c r="BK608" i="4"/>
  <c r="J582" i="4"/>
  <c r="BK574" i="4"/>
  <c r="J560" i="4"/>
  <c r="J548" i="4"/>
  <c r="BK532" i="4"/>
  <c r="J524" i="4"/>
  <c r="J505" i="4"/>
  <c r="BK484" i="4"/>
  <c r="J469" i="4"/>
  <c r="J451" i="4"/>
  <c r="J424" i="4"/>
  <c r="BK412" i="4"/>
  <c r="J401" i="4"/>
  <c r="J379" i="4"/>
  <c r="J373" i="4"/>
  <c r="BK364" i="4"/>
  <c r="J358" i="4"/>
  <c r="J347" i="4"/>
  <c r="J338" i="4"/>
  <c r="BK320" i="4"/>
  <c r="J308" i="4"/>
  <c r="BK293" i="4"/>
  <c r="J272" i="4"/>
  <c r="BK268" i="4"/>
  <c r="J259" i="4"/>
  <c r="BK250" i="4"/>
  <c r="BK238" i="4"/>
  <c r="J234" i="4"/>
  <c r="BK218" i="4"/>
  <c r="BK205" i="4"/>
  <c r="J196" i="4"/>
  <c r="J172" i="4"/>
  <c r="J166" i="4"/>
  <c r="BK155" i="4"/>
  <c r="BK147" i="4"/>
  <c r="BK768" i="4"/>
  <c r="BK757" i="4"/>
  <c r="BK738" i="4"/>
  <c r="J729" i="4"/>
  <c r="BK720" i="4"/>
  <c r="J697" i="4"/>
  <c r="BK675" i="4"/>
  <c r="J654" i="4"/>
  <c r="J644" i="4"/>
  <c r="J628" i="4"/>
  <c r="BK605" i="4"/>
  <c r="J588" i="4"/>
  <c r="J576" i="4"/>
  <c r="J566" i="4"/>
  <c r="J542" i="4"/>
  <c r="BK531" i="4"/>
  <c r="BK516" i="4"/>
  <c r="BK505" i="4"/>
  <c r="J494" i="4"/>
  <c r="J484" i="4"/>
  <c r="BK478" i="4"/>
  <c r="BK464" i="4"/>
  <c r="BK455" i="4"/>
  <c r="J447" i="4"/>
  <c r="BK416" i="4"/>
  <c r="BK407" i="4"/>
  <c r="BK395" i="4"/>
  <c r="J375" i="4"/>
  <c r="J368" i="4"/>
  <c r="BK344" i="4"/>
  <c r="J329" i="4"/>
  <c r="J310" i="4"/>
  <c r="BK288" i="4"/>
  <c r="J268" i="4"/>
  <c r="J262" i="4"/>
  <c r="BK255" i="4"/>
  <c r="J230" i="4"/>
  <c r="J213" i="4"/>
  <c r="BK197" i="4"/>
  <c r="J189" i="4"/>
  <c r="J167" i="4"/>
  <c r="BK158" i="4"/>
  <c r="BK770" i="4"/>
  <c r="J761" i="4"/>
  <c r="BK753" i="4"/>
  <c r="BK746" i="4"/>
  <c r="BK726" i="4"/>
  <c r="J707" i="4"/>
  <c r="J700" i="4"/>
  <c r="BK691" i="4"/>
  <c r="BK678" i="4"/>
  <c r="BK665" i="4"/>
  <c r="J655" i="4"/>
  <c r="J645" i="4"/>
  <c r="J633" i="4"/>
  <c r="J622" i="4"/>
  <c r="J589" i="4"/>
  <c r="BK573" i="4"/>
  <c r="BK560" i="4"/>
  <c r="BK555" i="4"/>
  <c r="BK513" i="4"/>
  <c r="BK503" i="4"/>
  <c r="J491" i="4"/>
  <c r="J471" i="4"/>
  <c r="J460" i="4"/>
  <c r="J445" i="4"/>
  <c r="BK434" i="4"/>
  <c r="BK423" i="4"/>
  <c r="J416" i="4"/>
  <c r="J407" i="4"/>
  <c r="BK383" i="4"/>
  <c r="J370" i="4"/>
  <c r="J363" i="4"/>
  <c r="J341" i="4"/>
  <c r="BK313" i="4"/>
  <c r="BK306" i="4"/>
  <c r="BK278" i="4"/>
  <c r="BK259" i="4"/>
  <c r="J252" i="4"/>
  <c r="J238" i="4"/>
  <c r="J197" i="4"/>
  <c r="BK196" i="4"/>
  <c r="J190" i="4"/>
  <c r="BK175" i="4"/>
  <c r="BK149" i="4"/>
  <c r="J135" i="5"/>
  <c r="BK130" i="5"/>
  <c r="BK122" i="5"/>
  <c r="J134" i="5"/>
  <c r="J122" i="5"/>
  <c r="BK137" i="5"/>
  <c r="J125" i="5"/>
  <c r="BK140" i="5"/>
  <c r="BK135" i="5"/>
  <c r="BK131" i="5"/>
  <c r="BK143" i="6"/>
  <c r="J140" i="6"/>
  <c r="BK132" i="6"/>
  <c r="J139" i="6"/>
  <c r="BK134" i="6"/>
  <c r="J123" i="6"/>
  <c r="BK130" i="6"/>
  <c r="BK125" i="6"/>
  <c r="BK139" i="6"/>
  <c r="J129" i="6"/>
  <c r="J125" i="6"/>
  <c r="BK152" i="7"/>
  <c r="BK143" i="7"/>
  <c r="J136" i="7"/>
  <c r="BK125" i="7"/>
  <c r="J141" i="7"/>
  <c r="BK134" i="7"/>
  <c r="BK130" i="7"/>
  <c r="BK124" i="7"/>
  <c r="J147" i="7"/>
  <c r="BK141" i="7"/>
  <c r="J130" i="7"/>
  <c r="J152" i="7"/>
  <c r="J139" i="7"/>
  <c r="J132" i="7"/>
  <c r="BK217" i="8"/>
  <c r="J202" i="8"/>
  <c r="BK156" i="8"/>
  <c r="J138" i="8"/>
  <c r="J221" i="8"/>
  <c r="J205" i="8"/>
  <c r="BK191" i="8"/>
  <c r="J175" i="8"/>
  <c r="J126" i="8"/>
  <c r="BK211" i="8"/>
  <c r="J201" i="8"/>
  <c r="BK161" i="8"/>
  <c r="BK146" i="8"/>
  <c r="BK221" i="8"/>
  <c r="J211" i="8"/>
  <c r="J187" i="8"/>
  <c r="J156" i="8"/>
  <c r="J177" i="9"/>
  <c r="J155" i="9"/>
  <c r="J141" i="9"/>
  <c r="J169" i="9"/>
  <c r="J125" i="9"/>
  <c r="BK148" i="9"/>
  <c r="BK132" i="9"/>
  <c r="J161" i="9"/>
  <c r="BK141" i="9"/>
  <c r="BK125" i="9"/>
  <c r="BK160" i="10"/>
  <c r="BK147" i="10"/>
  <c r="BK143" i="10"/>
  <c r="BK133" i="10"/>
  <c r="BK126" i="10"/>
  <c r="BK155" i="10"/>
  <c r="J151" i="10"/>
  <c r="BK140" i="10"/>
  <c r="J166" i="10"/>
  <c r="BK161" i="10"/>
  <c r="BK153" i="10"/>
  <c r="J143" i="10"/>
  <c r="J140" i="10"/>
  <c r="J136" i="10"/>
  <c r="BK127" i="10"/>
  <c r="J156" i="10"/>
  <c r="BK149" i="10"/>
  <c r="BK141" i="10"/>
  <c r="J133" i="10"/>
  <c r="J127" i="10"/>
  <c r="J125" i="11"/>
  <c r="BK129" i="11"/>
  <c r="J647" i="2"/>
  <c r="BK433" i="2"/>
  <c r="J416" i="2"/>
  <c r="J403" i="2"/>
  <c r="BK393" i="2"/>
  <c r="BK373" i="2"/>
  <c r="BK320" i="2"/>
  <c r="J297" i="2"/>
  <c r="J272" i="2"/>
  <c r="BK223" i="2"/>
  <c r="J211" i="2"/>
  <c r="BK152" i="2"/>
  <c r="BK148" i="2"/>
  <c r="J641" i="2"/>
  <c r="J636" i="2"/>
  <c r="J624" i="2"/>
  <c r="J602" i="2"/>
  <c r="BK587" i="2"/>
  <c r="BK539" i="2"/>
  <c r="J521" i="2"/>
  <c r="BK500" i="2"/>
  <c r="BK490" i="2"/>
  <c r="J480" i="2"/>
  <c r="J472" i="2"/>
  <c r="BK462" i="2"/>
  <c r="BK451" i="2"/>
  <c r="BK437" i="2"/>
  <c r="BK405" i="2"/>
  <c r="J389" i="2"/>
  <c r="J368" i="2"/>
  <c r="J320" i="2"/>
  <c r="J288" i="2"/>
  <c r="BK272" i="2"/>
  <c r="BK246" i="2"/>
  <c r="J223" i="2"/>
  <c r="J185" i="2"/>
  <c r="J148" i="2"/>
  <c r="BK143" i="2"/>
  <c r="J554" i="2"/>
  <c r="J524" i="2"/>
  <c r="J507" i="2"/>
  <c r="J500" i="2"/>
  <c r="BK494" i="2"/>
  <c r="BK481" i="2"/>
  <c r="J475" i="2"/>
  <c r="J451" i="2"/>
  <c r="BK416" i="2"/>
  <c r="J400" i="2"/>
  <c r="BK369" i="2"/>
  <c r="BK333" i="2"/>
  <c r="BK273" i="2"/>
  <c r="BK241" i="2"/>
  <c r="J226" i="2"/>
  <c r="BK185" i="2"/>
  <c r="J156" i="2"/>
  <c r="J151" i="2"/>
  <c r="J661" i="2"/>
  <c r="BK654" i="2"/>
  <c r="J653" i="2"/>
  <c r="J644" i="2"/>
  <c r="BK639" i="2"/>
  <c r="J633" i="2"/>
  <c r="BK624" i="2"/>
  <c r="BK606" i="2"/>
  <c r="J587" i="2"/>
  <c r="J539" i="2"/>
  <c r="J517" i="2"/>
  <c r="BK504" i="2"/>
  <c r="J494" i="2"/>
  <c r="BK488" i="2"/>
  <c r="J478" i="2"/>
  <c r="BK452" i="2"/>
  <c r="J429" i="2"/>
  <c r="J417" i="2"/>
  <c r="BK397" i="2"/>
  <c r="BK363" i="2"/>
  <c r="BK316" i="2"/>
  <c r="BK300" i="2"/>
  <c r="J276" i="2"/>
  <c r="J255" i="2"/>
  <c r="J241" i="2"/>
  <c r="BK211" i="2"/>
  <c r="BK179" i="2"/>
  <c r="J155" i="2"/>
  <c r="J152" i="3"/>
  <c r="J144" i="3"/>
  <c r="BK134" i="3"/>
  <c r="BK151" i="3"/>
  <c r="J140" i="3"/>
  <c r="BK129" i="3"/>
  <c r="J136" i="3"/>
  <c r="J131" i="3"/>
  <c r="BK152" i="3"/>
  <c r="BK144" i="3"/>
  <c r="J132" i="3"/>
  <c r="BK767" i="4"/>
  <c r="BK760" i="4"/>
  <c r="J752" i="4"/>
  <c r="BK737" i="4"/>
  <c r="BK732" i="4"/>
  <c r="BK721" i="4"/>
  <c r="J713" i="4"/>
  <c r="BK698" i="4"/>
  <c r="J680" i="4"/>
  <c r="J670" i="4"/>
  <c r="BK666" i="4"/>
  <c r="J652" i="4"/>
  <c r="BK640" i="4"/>
  <c r="BK628" i="4"/>
  <c r="J611" i="4"/>
  <c r="J595" i="4"/>
  <c r="BK576" i="4"/>
  <c r="BK554" i="4"/>
  <c r="J525" i="4"/>
  <c r="J516" i="4"/>
  <c r="J507" i="4"/>
  <c r="BK495" i="4"/>
  <c r="J472" i="4"/>
  <c r="BK461" i="4"/>
  <c r="J446" i="4"/>
  <c r="BK424" i="4"/>
  <c r="J413" i="4"/>
  <c r="BK401" i="4"/>
  <c r="BK392" i="4"/>
  <c r="BK370" i="4"/>
  <c r="BK353" i="4"/>
  <c r="J344" i="4"/>
  <c r="BK326" i="4"/>
  <c r="BK303" i="4"/>
  <c r="J293" i="4"/>
  <c r="BK285" i="4"/>
  <c r="BK267" i="4"/>
  <c r="BK263" i="4"/>
  <c r="BK256" i="4"/>
  <c r="BK237" i="4"/>
  <c r="J221" i="4"/>
  <c r="BK210" i="4"/>
  <c r="BK195" i="4"/>
  <c r="J187" i="4"/>
  <c r="J162" i="4"/>
  <c r="J144" i="4"/>
  <c r="BK766" i="4"/>
  <c r="J750" i="4"/>
  <c r="J716" i="4"/>
  <c r="J693" i="4"/>
  <c r="J684" i="4"/>
  <c r="J677" i="4"/>
  <c r="BK671" i="4"/>
  <c r="BK660" i="4"/>
  <c r="BK656" i="4"/>
  <c r="J648" i="4"/>
  <c r="BK637" i="4"/>
  <c r="BK581" i="4"/>
  <c r="J573" i="4"/>
  <c r="J561" i="4"/>
  <c r="J551" i="4"/>
  <c r="BK539" i="4"/>
  <c r="BK525" i="4"/>
  <c r="BK507" i="4"/>
  <c r="BK494" i="4"/>
  <c r="J481" i="4"/>
  <c r="BK468" i="4"/>
  <c r="J454" i="4"/>
  <c r="BK430" i="4"/>
  <c r="BK419" i="4"/>
  <c r="J392" i="4"/>
  <c r="BK378" i="4"/>
  <c r="J372" i="4"/>
  <c r="BK363" i="4"/>
  <c r="J356" i="4"/>
  <c r="J343" i="4"/>
  <c r="J335" i="4"/>
  <c r="BK317" i="4"/>
  <c r="BK307" i="4"/>
  <c r="J285" i="4"/>
  <c r="J278" i="4"/>
  <c r="BK269" i="4"/>
  <c r="BK262" i="4"/>
  <c r="J247" i="4"/>
  <c r="BK236" i="4"/>
  <c r="J231" i="4"/>
  <c r="J209" i="4"/>
  <c r="BK199" i="4"/>
  <c r="J184" i="4"/>
  <c r="BK167" i="4"/>
  <c r="J159" i="4"/>
  <c r="J148" i="4"/>
  <c r="J769" i="4"/>
  <c r="BK763" i="4"/>
  <c r="BK745" i="4"/>
  <c r="J722" i="4"/>
  <c r="J719" i="4"/>
  <c r="BK682" i="4"/>
  <c r="BK670" i="4"/>
  <c r="J656" i="4"/>
  <c r="J651" i="4"/>
  <c r="J632" i="4"/>
  <c r="J617" i="4"/>
  <c r="J592" i="4"/>
  <c r="J585" i="4"/>
  <c r="BK567" i="4"/>
  <c r="BK548" i="4"/>
  <c r="BK533" i="4"/>
  <c r="J520" i="4"/>
  <c r="J509" i="4"/>
  <c r="BK499" i="4"/>
  <c r="J488" i="4"/>
  <c r="BK482" i="4"/>
  <c r="BK471" i="4"/>
  <c r="BK456" i="4"/>
  <c r="BK451" i="4"/>
  <c r="BK439" i="4"/>
  <c r="J422" i="4"/>
  <c r="BK410" i="4"/>
  <c r="J397" i="4"/>
  <c r="BK379" i="4"/>
  <c r="BK369" i="4"/>
  <c r="BK356" i="4"/>
  <c r="BK335" i="4"/>
  <c r="J317" i="4"/>
  <c r="J290" i="4"/>
  <c r="J270" i="4"/>
  <c r="J263" i="4"/>
  <c r="J257" i="4"/>
  <c r="J236" i="4"/>
  <c r="BK207" i="4"/>
  <c r="BK202" i="4"/>
  <c r="BK190" i="4"/>
  <c r="BK184" i="4"/>
  <c r="BK163" i="4"/>
  <c r="J141" i="4"/>
  <c r="J765" i="4"/>
  <c r="J757" i="4"/>
  <c r="BK751" i="4"/>
  <c r="BK739" i="4"/>
  <c r="J725" i="4"/>
  <c r="J704" i="4"/>
  <c r="J696" i="4"/>
  <c r="BK680" i="4"/>
  <c r="BK668" i="4"/>
  <c r="J662" i="4"/>
  <c r="J649" i="4"/>
  <c r="BK634" i="4"/>
  <c r="J631" i="4"/>
  <c r="J602" i="4"/>
  <c r="BK570" i="4"/>
  <c r="BK561" i="4"/>
  <c r="J556" i="4"/>
  <c r="BK523" i="4"/>
  <c r="BK508" i="4"/>
  <c r="J499" i="4"/>
  <c r="BK472" i="4"/>
  <c r="J463" i="4"/>
  <c r="BK457" i="4"/>
  <c r="BK438" i="4"/>
  <c r="BK427" i="4"/>
  <c r="J421" i="4"/>
  <c r="J389" i="4"/>
  <c r="J378" i="4"/>
  <c r="BK367" i="4"/>
  <c r="BK342" i="4"/>
  <c r="J339" i="4"/>
  <c r="BK316" i="4"/>
  <c r="J303" i="4"/>
  <c r="BK260" i="4"/>
  <c r="J255" i="4"/>
  <c r="J250" i="4"/>
  <c r="J235" i="4"/>
  <c r="BK224" i="4"/>
  <c r="J207" i="4"/>
  <c r="BK189" i="4"/>
  <c r="BK170" i="4"/>
  <c r="J131" i="5"/>
  <c r="J123" i="5"/>
  <c r="J136" i="5"/>
  <c r="J124" i="5"/>
  <c r="BK138" i="5"/>
  <c r="J128" i="5"/>
  <c r="BK123" i="5"/>
  <c r="BK136" i="5"/>
  <c r="J132" i="5"/>
  <c r="J130" i="5"/>
  <c r="BK142" i="6"/>
  <c r="J137" i="6"/>
  <c r="BK123" i="6"/>
  <c r="BK138" i="6"/>
  <c r="BK124" i="6"/>
  <c r="BK131" i="6"/>
  <c r="BK126" i="6"/>
  <c r="BK140" i="6"/>
  <c r="BK128" i="6"/>
  <c r="J151" i="7"/>
  <c r="BK137" i="7"/>
  <c r="J127" i="7"/>
  <c r="BK150" i="7"/>
  <c r="BK139" i="7"/>
  <c r="BK132" i="7"/>
  <c r="J128" i="7"/>
  <c r="J148" i="7"/>
  <c r="J143" i="7"/>
  <c r="BK131" i="7"/>
  <c r="BK153" i="7"/>
  <c r="BK148" i="7"/>
  <c r="BK133" i="7"/>
  <c r="J224" i="8"/>
  <c r="BK201" i="8"/>
  <c r="BK183" i="8"/>
  <c r="BK150" i="8"/>
  <c r="J129" i="8"/>
  <c r="BK222" i="8"/>
  <c r="J213" i="8"/>
  <c r="J195" i="8"/>
  <c r="J179" i="8"/>
  <c r="J135" i="8"/>
  <c r="BK213" i="8"/>
  <c r="J203" i="8"/>
  <c r="BK195" i="8"/>
  <c r="J150" i="8"/>
  <c r="BK129" i="8"/>
  <c r="BK212" i="8"/>
  <c r="BK198" i="8"/>
  <c r="J161" i="8"/>
  <c r="BK132" i="8"/>
  <c r="BK161" i="9"/>
  <c r="BK173" i="9"/>
  <c r="J138" i="9"/>
  <c r="BK177" i="9"/>
  <c r="BK142" i="9"/>
  <c r="BK169" i="9"/>
  <c r="J160" i="9"/>
  <c r="J128" i="9"/>
  <c r="J158" i="10"/>
  <c r="J149" i="10"/>
  <c r="J144" i="10"/>
  <c r="BK134" i="10"/>
  <c r="BK130" i="10"/>
  <c r="BK165" i="10"/>
  <c r="J148" i="10"/>
  <c r="BK137" i="10"/>
  <c r="J165" i="10"/>
  <c r="J160" i="10"/>
  <c r="BK151" i="10"/>
  <c r="J146" i="10"/>
  <c r="J141" i="10"/>
  <c r="J137" i="10"/>
  <c r="J129" i="10"/>
  <c r="BK164" i="10"/>
  <c r="J161" i="10"/>
  <c r="BK152" i="10"/>
  <c r="BK145" i="10"/>
  <c r="J134" i="10"/>
  <c r="BK128" i="10"/>
  <c r="BK127" i="11"/>
  <c r="BK124" i="11"/>
  <c r="BK119" i="12"/>
  <c r="F34" i="12"/>
  <c r="BA106" i="1" s="1"/>
  <c r="T142" i="2" l="1"/>
  <c r="T215" i="2"/>
  <c r="P233" i="2"/>
  <c r="R319" i="2"/>
  <c r="R372" i="2"/>
  <c r="P424" i="2"/>
  <c r="BK446" i="2"/>
  <c r="J446" i="2"/>
  <c r="J106" i="2" s="1"/>
  <c r="P467" i="2"/>
  <c r="R489" i="2"/>
  <c r="R502" i="2"/>
  <c r="P523" i="2"/>
  <c r="T601" i="2"/>
  <c r="R610" i="2"/>
  <c r="R628" i="2"/>
  <c r="R637" i="2"/>
  <c r="P649" i="2"/>
  <c r="R128" i="3"/>
  <c r="R127" i="3"/>
  <c r="P142" i="3"/>
  <c r="R153" i="3"/>
  <c r="P137" i="4"/>
  <c r="T253" i="4"/>
  <c r="P361" i="4"/>
  <c r="T371" i="4"/>
  <c r="R406" i="4"/>
  <c r="P462" i="4"/>
  <c r="T511" i="4"/>
  <c r="P559" i="4"/>
  <c r="R577" i="4"/>
  <c r="P635" i="4"/>
  <c r="BK650" i="4"/>
  <c r="J650" i="4" s="1"/>
  <c r="J110" i="4" s="1"/>
  <c r="T661" i="4"/>
  <c r="R728" i="4"/>
  <c r="P762" i="4"/>
  <c r="R121" i="5"/>
  <c r="P127" i="5"/>
  <c r="R122" i="6"/>
  <c r="T135" i="6"/>
  <c r="BK123" i="7"/>
  <c r="J123" i="7"/>
  <c r="J98" i="7" s="1"/>
  <c r="P138" i="7"/>
  <c r="T144" i="7"/>
  <c r="R125" i="8"/>
  <c r="R142" i="8"/>
  <c r="R164" i="8"/>
  <c r="P186" i="8"/>
  <c r="T124" i="9"/>
  <c r="T137" i="9"/>
  <c r="T154" i="9"/>
  <c r="P168" i="9"/>
  <c r="R125" i="10"/>
  <c r="R122" i="10" s="1"/>
  <c r="R121" i="10" s="1"/>
  <c r="R159" i="10"/>
  <c r="R122" i="11"/>
  <c r="R121" i="11" s="1"/>
  <c r="R120" i="11" s="1"/>
  <c r="R142" i="2"/>
  <c r="P215" i="2"/>
  <c r="T233" i="2"/>
  <c r="P319" i="2"/>
  <c r="T372" i="2"/>
  <c r="T424" i="2"/>
  <c r="R446" i="2"/>
  <c r="R467" i="2"/>
  <c r="P489" i="2"/>
  <c r="T502" i="2"/>
  <c r="BK523" i="2"/>
  <c r="J523" i="2" s="1"/>
  <c r="J112" i="2" s="1"/>
  <c r="R601" i="2"/>
  <c r="P610" i="2"/>
  <c r="BK628" i="2"/>
  <c r="J628" i="2"/>
  <c r="J115" i="2"/>
  <c r="P637" i="2"/>
  <c r="T649" i="2"/>
  <c r="T128" i="3"/>
  <c r="T127" i="3"/>
  <c r="R142" i="3"/>
  <c r="R141" i="3" s="1"/>
  <c r="P153" i="3"/>
  <c r="T137" i="4"/>
  <c r="P253" i="4"/>
  <c r="R361" i="4"/>
  <c r="BK371" i="4"/>
  <c r="J371" i="4"/>
  <c r="J103" i="4" s="1"/>
  <c r="P406" i="4"/>
  <c r="T462" i="4"/>
  <c r="R511" i="4"/>
  <c r="R559" i="4"/>
  <c r="P577" i="4"/>
  <c r="R635" i="4"/>
  <c r="R650" i="4"/>
  <c r="P661" i="4"/>
  <c r="T728" i="4"/>
  <c r="BK762" i="4"/>
  <c r="J762" i="4"/>
  <c r="J113" i="4" s="1"/>
  <c r="BK121" i="5"/>
  <c r="J121" i="5"/>
  <c r="J98" i="5"/>
  <c r="R127" i="5"/>
  <c r="P122" i="6"/>
  <c r="BK135" i="6"/>
  <c r="J135" i="6"/>
  <c r="J100" i="6" s="1"/>
  <c r="P123" i="7"/>
  <c r="BK138" i="7"/>
  <c r="J138" i="7"/>
  <c r="J99" i="7" s="1"/>
  <c r="BK144" i="7"/>
  <c r="J144" i="7"/>
  <c r="J101" i="7"/>
  <c r="T125" i="8"/>
  <c r="P142" i="8"/>
  <c r="T164" i="8"/>
  <c r="R186" i="8"/>
  <c r="BK124" i="9"/>
  <c r="J124" i="9" s="1"/>
  <c r="J98" i="9" s="1"/>
  <c r="BK137" i="9"/>
  <c r="J137" i="9" s="1"/>
  <c r="J99" i="9" s="1"/>
  <c r="BK154" i="9"/>
  <c r="J154" i="9"/>
  <c r="J100" i="9" s="1"/>
  <c r="BK168" i="9"/>
  <c r="J168" i="9"/>
  <c r="J101" i="9"/>
  <c r="BK125" i="10"/>
  <c r="J125" i="10" s="1"/>
  <c r="J99" i="10" s="1"/>
  <c r="BK159" i="10"/>
  <c r="J159" i="10" s="1"/>
  <c r="J101" i="10" s="1"/>
  <c r="T122" i="11"/>
  <c r="T121" i="11"/>
  <c r="T120" i="11" s="1"/>
  <c r="BK142" i="2"/>
  <c r="R215" i="2"/>
  <c r="BK233" i="2"/>
  <c r="J233" i="2" s="1"/>
  <c r="J102" i="2" s="1"/>
  <c r="T319" i="2"/>
  <c r="BK372" i="2"/>
  <c r="J372" i="2" s="1"/>
  <c r="J104" i="2" s="1"/>
  <c r="BK424" i="2"/>
  <c r="J424" i="2"/>
  <c r="J105" i="2" s="1"/>
  <c r="P446" i="2"/>
  <c r="BK467" i="2"/>
  <c r="J467" i="2"/>
  <c r="J107" i="2" s="1"/>
  <c r="BK489" i="2"/>
  <c r="J489" i="2"/>
  <c r="J108" i="2"/>
  <c r="BK502" i="2"/>
  <c r="J502" i="2" s="1"/>
  <c r="J109" i="2" s="1"/>
  <c r="R523" i="2"/>
  <c r="BK601" i="2"/>
  <c r="J601" i="2" s="1"/>
  <c r="J113" i="2" s="1"/>
  <c r="T610" i="2"/>
  <c r="P628" i="2"/>
  <c r="BK637" i="2"/>
  <c r="J637" i="2"/>
  <c r="J116" i="2"/>
  <c r="BK649" i="2"/>
  <c r="J649" i="2" s="1"/>
  <c r="J117" i="2" s="1"/>
  <c r="BK128" i="3"/>
  <c r="J128" i="3" s="1"/>
  <c r="J100" i="3" s="1"/>
  <c r="BK142" i="3"/>
  <c r="J142" i="3"/>
  <c r="J103" i="3" s="1"/>
  <c r="T153" i="3"/>
  <c r="BK137" i="4"/>
  <c r="J137" i="4"/>
  <c r="J100" i="4" s="1"/>
  <c r="R253" i="4"/>
  <c r="BK361" i="4"/>
  <c r="J361" i="4"/>
  <c r="J102" i="4" s="1"/>
  <c r="R371" i="4"/>
  <c r="BK406" i="4"/>
  <c r="J406" i="4"/>
  <c r="J104" i="4" s="1"/>
  <c r="R462" i="4"/>
  <c r="P511" i="4"/>
  <c r="T559" i="4"/>
  <c r="T577" i="4"/>
  <c r="T635" i="4"/>
  <c r="T650" i="4"/>
  <c r="BK661" i="4"/>
  <c r="J661" i="4" s="1"/>
  <c r="J111" i="4" s="1"/>
  <c r="P728" i="4"/>
  <c r="R762" i="4"/>
  <c r="P121" i="5"/>
  <c r="P120" i="5" s="1"/>
  <c r="P119" i="5" s="1"/>
  <c r="AU99" i="1" s="1"/>
  <c r="BK127" i="5"/>
  <c r="J127" i="5" s="1"/>
  <c r="J99" i="5" s="1"/>
  <c r="BK122" i="6"/>
  <c r="J122" i="6" s="1"/>
  <c r="J98" i="6" s="1"/>
  <c r="P135" i="6"/>
  <c r="T123" i="7"/>
  <c r="T122" i="7" s="1"/>
  <c r="T121" i="7" s="1"/>
  <c r="T138" i="7"/>
  <c r="P144" i="7"/>
  <c r="BK125" i="8"/>
  <c r="J125" i="8" s="1"/>
  <c r="J98" i="8" s="1"/>
  <c r="BK142" i="8"/>
  <c r="J142" i="8" s="1"/>
  <c r="J99" i="8" s="1"/>
  <c r="BK164" i="8"/>
  <c r="J164" i="8"/>
  <c r="J101" i="8" s="1"/>
  <c r="BK186" i="8"/>
  <c r="J186" i="8"/>
  <c r="J102" i="8"/>
  <c r="P124" i="9"/>
  <c r="P137" i="9"/>
  <c r="R154" i="9"/>
  <c r="T168" i="9"/>
  <c r="T125" i="10"/>
  <c r="T122" i="10" s="1"/>
  <c r="T121" i="10" s="1"/>
  <c r="T159" i="10"/>
  <c r="P122" i="11"/>
  <c r="P121" i="11" s="1"/>
  <c r="P120" i="11" s="1"/>
  <c r="AU105" i="1" s="1"/>
  <c r="P142" i="2"/>
  <c r="BK215" i="2"/>
  <c r="J215" i="2"/>
  <c r="J101" i="2"/>
  <c r="R233" i="2"/>
  <c r="BK319" i="2"/>
  <c r="J319" i="2"/>
  <c r="J103" i="2"/>
  <c r="P372" i="2"/>
  <c r="R424" i="2"/>
  <c r="T446" i="2"/>
  <c r="T467" i="2"/>
  <c r="T489" i="2"/>
  <c r="P502" i="2"/>
  <c r="T523" i="2"/>
  <c r="T522" i="2"/>
  <c r="P601" i="2"/>
  <c r="BK610" i="2"/>
  <c r="J610" i="2"/>
  <c r="J114" i="2"/>
  <c r="T628" i="2"/>
  <c r="T637" i="2"/>
  <c r="R649" i="2"/>
  <c r="P128" i="3"/>
  <c r="P127" i="3" s="1"/>
  <c r="T142" i="3"/>
  <c r="T141" i="3"/>
  <c r="BK153" i="3"/>
  <c r="J153" i="3" s="1"/>
  <c r="J104" i="3" s="1"/>
  <c r="R137" i="4"/>
  <c r="BK253" i="4"/>
  <c r="J253" i="4" s="1"/>
  <c r="J101" i="4" s="1"/>
  <c r="T361" i="4"/>
  <c r="P371" i="4"/>
  <c r="T406" i="4"/>
  <c r="BK462" i="4"/>
  <c r="J462" i="4"/>
  <c r="J105" i="4"/>
  <c r="BK511" i="4"/>
  <c r="J511" i="4" s="1"/>
  <c r="J106" i="4" s="1"/>
  <c r="BK559" i="4"/>
  <c r="J559" i="4" s="1"/>
  <c r="J107" i="4" s="1"/>
  <c r="BK577" i="4"/>
  <c r="J577" i="4"/>
  <c r="J108" i="4" s="1"/>
  <c r="BK635" i="4"/>
  <c r="J635" i="4"/>
  <c r="J109" i="4"/>
  <c r="P650" i="4"/>
  <c r="R661" i="4"/>
  <c r="BK728" i="4"/>
  <c r="J728" i="4"/>
  <c r="J112" i="4" s="1"/>
  <c r="T762" i="4"/>
  <c r="T121" i="5"/>
  <c r="T127" i="5"/>
  <c r="T122" i="6"/>
  <c r="T121" i="6" s="1"/>
  <c r="T120" i="6" s="1"/>
  <c r="R135" i="6"/>
  <c r="R123" i="7"/>
  <c r="R122" i="7" s="1"/>
  <c r="R121" i="7" s="1"/>
  <c r="R138" i="7"/>
  <c r="R144" i="7"/>
  <c r="P125" i="8"/>
  <c r="T142" i="8"/>
  <c r="P164" i="8"/>
  <c r="P124" i="8" s="1"/>
  <c r="P123" i="8" s="1"/>
  <c r="AU102" i="1" s="1"/>
  <c r="T186" i="8"/>
  <c r="R124" i="9"/>
  <c r="R137" i="9"/>
  <c r="P154" i="9"/>
  <c r="R168" i="9"/>
  <c r="P125" i="10"/>
  <c r="P122" i="10" s="1"/>
  <c r="P121" i="10" s="1"/>
  <c r="AU104" i="1" s="1"/>
  <c r="P159" i="10"/>
  <c r="BK122" i="11"/>
  <c r="J122" i="11"/>
  <c r="J98" i="11"/>
  <c r="BK142" i="7"/>
  <c r="J142" i="7" s="1"/>
  <c r="J100" i="7" s="1"/>
  <c r="BK176" i="9"/>
  <c r="J176" i="9" s="1"/>
  <c r="J102" i="9" s="1"/>
  <c r="BK157" i="10"/>
  <c r="J157" i="10"/>
  <c r="J100" i="10" s="1"/>
  <c r="BK128" i="11"/>
  <c r="J128" i="11"/>
  <c r="J100" i="11"/>
  <c r="BK520" i="2"/>
  <c r="J520" i="2" s="1"/>
  <c r="J110" i="2" s="1"/>
  <c r="BK139" i="3"/>
  <c r="J139" i="3" s="1"/>
  <c r="J101" i="3" s="1"/>
  <c r="BK133" i="6"/>
  <c r="J133" i="6"/>
  <c r="J99" i="6" s="1"/>
  <c r="BK160" i="8"/>
  <c r="J160" i="8"/>
  <c r="J100" i="8"/>
  <c r="BK223" i="8"/>
  <c r="J223" i="8" s="1"/>
  <c r="J103" i="8" s="1"/>
  <c r="BK123" i="10"/>
  <c r="J123" i="10" s="1"/>
  <c r="J98" i="10" s="1"/>
  <c r="BK126" i="11"/>
  <c r="J126" i="11"/>
  <c r="J99" i="11" s="1"/>
  <c r="BK118" i="12"/>
  <c r="J118" i="12"/>
  <c r="J97" i="12"/>
  <c r="BK660" i="2"/>
  <c r="J660" i="2" s="1"/>
  <c r="J118" i="2" s="1"/>
  <c r="J91" i="12"/>
  <c r="E107" i="12"/>
  <c r="J111" i="12"/>
  <c r="F114" i="12"/>
  <c r="F113" i="12"/>
  <c r="J114" i="12"/>
  <c r="BE119" i="12"/>
  <c r="F91" i="11"/>
  <c r="BE124" i="11"/>
  <c r="E85" i="11"/>
  <c r="J92" i="11"/>
  <c r="F117" i="11"/>
  <c r="BE129" i="11"/>
  <c r="J89" i="11"/>
  <c r="J116" i="11"/>
  <c r="BE125" i="11"/>
  <c r="BE127" i="11"/>
  <c r="BE123" i="11"/>
  <c r="BE130" i="10"/>
  <c r="BE136" i="10"/>
  <c r="BE139" i="10"/>
  <c r="BE142" i="10"/>
  <c r="BE146" i="10"/>
  <c r="BE150" i="10"/>
  <c r="BE151" i="10"/>
  <c r="BE152" i="10"/>
  <c r="BE155" i="10"/>
  <c r="BE158" i="10"/>
  <c r="BE160" i="10"/>
  <c r="J92" i="10"/>
  <c r="F117" i="10"/>
  <c r="BE134" i="10"/>
  <c r="BE144" i="10"/>
  <c r="BE147" i="10"/>
  <c r="BE164" i="10"/>
  <c r="E85" i="10"/>
  <c r="F92" i="10"/>
  <c r="J115" i="10"/>
  <c r="BE126" i="10"/>
  <c r="BE131" i="10"/>
  <c r="BE133" i="10"/>
  <c r="BE135" i="10"/>
  <c r="BE143" i="10"/>
  <c r="BE145" i="10"/>
  <c r="BE148" i="10"/>
  <c r="BE149" i="10"/>
  <c r="BE153" i="10"/>
  <c r="BE156" i="10"/>
  <c r="BE162" i="10"/>
  <c r="BE163" i="10"/>
  <c r="BE166" i="10"/>
  <c r="J91" i="10"/>
  <c r="BE124" i="10"/>
  <c r="BE127" i="10"/>
  <c r="BE128" i="10"/>
  <c r="BE129" i="10"/>
  <c r="BE132" i="10"/>
  <c r="BE137" i="10"/>
  <c r="BE138" i="10"/>
  <c r="BE140" i="10"/>
  <c r="BE141" i="10"/>
  <c r="BE154" i="10"/>
  <c r="BE161" i="10"/>
  <c r="BE165" i="10"/>
  <c r="F92" i="9"/>
  <c r="J116" i="9"/>
  <c r="BE138" i="9"/>
  <c r="BE141" i="9"/>
  <c r="BE173" i="9"/>
  <c r="E85" i="9"/>
  <c r="F91" i="9"/>
  <c r="J91" i="9"/>
  <c r="BE125" i="9"/>
  <c r="BE151" i="9"/>
  <c r="BE160" i="9"/>
  <c r="BE161" i="9"/>
  <c r="BE165" i="9"/>
  <c r="BE170" i="9"/>
  <c r="J119" i="9"/>
  <c r="BE129" i="9"/>
  <c r="BE144" i="9"/>
  <c r="BE155" i="9"/>
  <c r="BE177" i="9"/>
  <c r="BE128" i="9"/>
  <c r="BE132" i="9"/>
  <c r="BE142" i="9"/>
  <c r="BE148" i="9"/>
  <c r="BE169" i="9"/>
  <c r="F91" i="8"/>
  <c r="J92" i="8"/>
  <c r="J117" i="8"/>
  <c r="F120" i="8"/>
  <c r="BE143" i="8"/>
  <c r="BE147" i="8"/>
  <c r="BE161" i="8"/>
  <c r="BE191" i="8"/>
  <c r="BE201" i="8"/>
  <c r="BE202" i="8"/>
  <c r="BE213" i="8"/>
  <c r="BE214" i="8"/>
  <c r="E85" i="8"/>
  <c r="BE135" i="8"/>
  <c r="BE175" i="8"/>
  <c r="BE179" i="8"/>
  <c r="BE183" i="8"/>
  <c r="BE188" i="8"/>
  <c r="BE203" i="8"/>
  <c r="BE205" i="8"/>
  <c r="BE217" i="8"/>
  <c r="BE218" i="8"/>
  <c r="BE221" i="8"/>
  <c r="J91" i="8"/>
  <c r="BE126" i="8"/>
  <c r="BE129" i="8"/>
  <c r="BE132" i="8"/>
  <c r="BE138" i="8"/>
  <c r="BE150" i="8"/>
  <c r="BE153" i="8"/>
  <c r="BE156" i="8"/>
  <c r="BE198" i="8"/>
  <c r="BE211" i="8"/>
  <c r="BE146" i="8"/>
  <c r="BE165" i="8"/>
  <c r="BE187" i="8"/>
  <c r="BE195" i="8"/>
  <c r="BE204" i="8"/>
  <c r="BE208" i="8"/>
  <c r="BE212" i="8"/>
  <c r="BE222" i="8"/>
  <c r="BE224" i="8"/>
  <c r="F92" i="7"/>
  <c r="BE128" i="7"/>
  <c r="BE129" i="7"/>
  <c r="BE130" i="7"/>
  <c r="BE134" i="7"/>
  <c r="BE136" i="7"/>
  <c r="BE141" i="7"/>
  <c r="BE143" i="7"/>
  <c r="BE154" i="7"/>
  <c r="J89" i="7"/>
  <c r="E111" i="7"/>
  <c r="F117" i="7"/>
  <c r="BE124" i="7"/>
  <c r="BE125" i="7"/>
  <c r="BE132" i="7"/>
  <c r="BE133" i="7"/>
  <c r="BE137" i="7"/>
  <c r="BE145" i="7"/>
  <c r="BE150" i="7"/>
  <c r="BE152" i="7"/>
  <c r="BE153" i="7"/>
  <c r="J91" i="7"/>
  <c r="BE127" i="7"/>
  <c r="BE135" i="7"/>
  <c r="BE146" i="7"/>
  <c r="BE151" i="7"/>
  <c r="J92" i="7"/>
  <c r="BE126" i="7"/>
  <c r="BE131" i="7"/>
  <c r="BE139" i="7"/>
  <c r="BE140" i="7"/>
  <c r="BE147" i="7"/>
  <c r="BE148" i="7"/>
  <c r="BE149" i="7"/>
  <c r="J92" i="6"/>
  <c r="F117" i="6"/>
  <c r="BE123" i="6"/>
  <c r="BE129" i="6"/>
  <c r="BE134" i="6"/>
  <c r="BE136" i="6"/>
  <c r="BE139" i="6"/>
  <c r="BE142" i="6"/>
  <c r="BE143" i="6"/>
  <c r="J91" i="6"/>
  <c r="F116" i="6"/>
  <c r="BE127" i="6"/>
  <c r="BE128" i="6"/>
  <c r="BE132" i="6"/>
  <c r="BE140" i="6"/>
  <c r="BE141" i="6"/>
  <c r="E85" i="6"/>
  <c r="J114" i="6"/>
  <c r="BE125" i="6"/>
  <c r="BE131" i="6"/>
  <c r="BE124" i="6"/>
  <c r="BE126" i="6"/>
  <c r="BE130" i="6"/>
  <c r="BE137" i="6"/>
  <c r="BE138" i="6"/>
  <c r="E85" i="5"/>
  <c r="J89" i="5"/>
  <c r="F92" i="5"/>
  <c r="J116" i="5"/>
  <c r="BE123" i="5"/>
  <c r="BE128" i="5"/>
  <c r="F115" i="5"/>
  <c r="BE130" i="5"/>
  <c r="BE132" i="5"/>
  <c r="BE133" i="5"/>
  <c r="BE135" i="5"/>
  <c r="BE136" i="5"/>
  <c r="BE140" i="5"/>
  <c r="BE122" i="5"/>
  <c r="BE124" i="5"/>
  <c r="BE125" i="5"/>
  <c r="BE126" i="5"/>
  <c r="BE129" i="5"/>
  <c r="BE131" i="5"/>
  <c r="BE134" i="5"/>
  <c r="BE138" i="5"/>
  <c r="BE139" i="5"/>
  <c r="J91" i="5"/>
  <c r="BE137" i="5"/>
  <c r="BE141" i="5"/>
  <c r="E85" i="4"/>
  <c r="F93" i="4"/>
  <c r="J129" i="4"/>
  <c r="J132" i="4"/>
  <c r="BE141" i="4"/>
  <c r="BE147" i="4"/>
  <c r="BE152" i="4"/>
  <c r="BE159" i="4"/>
  <c r="BE162" i="4"/>
  <c r="BE172" i="4"/>
  <c r="BE184" i="4"/>
  <c r="BE187" i="4"/>
  <c r="BE190" i="4"/>
  <c r="BE195" i="4"/>
  <c r="BE197" i="4"/>
  <c r="BE199" i="4"/>
  <c r="BE205" i="4"/>
  <c r="BE207" i="4"/>
  <c r="BE214" i="4"/>
  <c r="BE218" i="4"/>
  <c r="BE236" i="4"/>
  <c r="BE241" i="4"/>
  <c r="BE257" i="4"/>
  <c r="BE261" i="4"/>
  <c r="BE281" i="4"/>
  <c r="BE285" i="4"/>
  <c r="BE288" i="4"/>
  <c r="BE290" i="4"/>
  <c r="BE299" i="4"/>
  <c r="BE302" i="4"/>
  <c r="BE308" i="4"/>
  <c r="BE309" i="4"/>
  <c r="BE323" i="4"/>
  <c r="BE339" i="4"/>
  <c r="BE343" i="4"/>
  <c r="BE344" i="4"/>
  <c r="BE347" i="4"/>
  <c r="BE353" i="4"/>
  <c r="BE358" i="4"/>
  <c r="BE363" i="4"/>
  <c r="BE368" i="4"/>
  <c r="BE372" i="4"/>
  <c r="BE374" i="4"/>
  <c r="BE378" i="4"/>
  <c r="BE389" i="4"/>
  <c r="BE392" i="4"/>
  <c r="BE398" i="4"/>
  <c r="BE404" i="4"/>
  <c r="BE410" i="4"/>
  <c r="BE447" i="4"/>
  <c r="BE450" i="4"/>
  <c r="BE451" i="4"/>
  <c r="BE454" i="4"/>
  <c r="BE456" i="4"/>
  <c r="BE465" i="4"/>
  <c r="BE478" i="4"/>
  <c r="BE481" i="4"/>
  <c r="BE483" i="4"/>
  <c r="BE494" i="4"/>
  <c r="BE504" i="4"/>
  <c r="BE509" i="4"/>
  <c r="BE523" i="4"/>
  <c r="BE528" i="4"/>
  <c r="BE531" i="4"/>
  <c r="BE536" i="4"/>
  <c r="BE539" i="4"/>
  <c r="BE542" i="4"/>
  <c r="BE551" i="4"/>
  <c r="BE565" i="4"/>
  <c r="BE574" i="4"/>
  <c r="BE575" i="4"/>
  <c r="BE578" i="4"/>
  <c r="BE581" i="4"/>
  <c r="BE592" i="4"/>
  <c r="BE595" i="4"/>
  <c r="BE596" i="4"/>
  <c r="BE608" i="4"/>
  <c r="BE617" i="4"/>
  <c r="BE625" i="4"/>
  <c r="BE659" i="4"/>
  <c r="BE670" i="4"/>
  <c r="BE671" i="4"/>
  <c r="BE681" i="4"/>
  <c r="BE697" i="4"/>
  <c r="BE716" i="4"/>
  <c r="BE719" i="4"/>
  <c r="BE720" i="4"/>
  <c r="BE721" i="4"/>
  <c r="BE722" i="4"/>
  <c r="BE727" i="4"/>
  <c r="BE732" i="4"/>
  <c r="BE735" i="4"/>
  <c r="BE736" i="4"/>
  <c r="BE742" i="4"/>
  <c r="BE745" i="4"/>
  <c r="BE758" i="4"/>
  <c r="BE765" i="4"/>
  <c r="BE767" i="4"/>
  <c r="BE768" i="4"/>
  <c r="J93" i="4"/>
  <c r="BE144" i="4"/>
  <c r="BE148" i="4"/>
  <c r="BE155" i="4"/>
  <c r="BE170" i="4"/>
  <c r="BE171" i="4"/>
  <c r="BE181" i="4"/>
  <c r="BE193" i="4"/>
  <c r="BE198" i="4"/>
  <c r="BE208" i="4"/>
  <c r="BE209" i="4"/>
  <c r="BE215" i="4"/>
  <c r="BE221" i="4"/>
  <c r="BE224" i="4"/>
  <c r="BE231" i="4"/>
  <c r="BE234" i="4"/>
  <c r="BE237" i="4"/>
  <c r="BE238" i="4"/>
  <c r="BE244" i="4"/>
  <c r="BE250" i="4"/>
  <c r="BE256" i="4"/>
  <c r="BE259" i="4"/>
  <c r="BE265" i="4"/>
  <c r="BE267" i="4"/>
  <c r="BE268" i="4"/>
  <c r="BE269" i="4"/>
  <c r="BE272" i="4"/>
  <c r="BE275" i="4"/>
  <c r="BE284" i="4"/>
  <c r="BE293" i="4"/>
  <c r="BE296" i="4"/>
  <c r="BE303" i="4"/>
  <c r="BE307" i="4"/>
  <c r="BE313" i="4"/>
  <c r="BE338" i="4"/>
  <c r="BE341" i="4"/>
  <c r="BE342" i="4"/>
  <c r="BE350" i="4"/>
  <c r="BE364" i="4"/>
  <c r="BE367" i="4"/>
  <c r="BE370" i="4"/>
  <c r="BE383" i="4"/>
  <c r="BE401" i="4"/>
  <c r="BE412" i="4"/>
  <c r="BE419" i="4"/>
  <c r="BE423" i="4"/>
  <c r="BE430" i="4"/>
  <c r="BE431" i="4"/>
  <c r="BE434" i="4"/>
  <c r="BE461" i="4"/>
  <c r="BE468" i="4"/>
  <c r="BE469" i="4"/>
  <c r="BE495" i="4"/>
  <c r="BE502" i="4"/>
  <c r="BE507" i="4"/>
  <c r="BE512" i="4"/>
  <c r="BE524" i="4"/>
  <c r="BE525" i="4"/>
  <c r="BE548" i="4"/>
  <c r="BE555" i="4"/>
  <c r="BE557" i="4"/>
  <c r="BE562" i="4"/>
  <c r="BE570" i="4"/>
  <c r="BE602" i="4"/>
  <c r="BE611" i="4"/>
  <c r="BE614" i="4"/>
  <c r="BE619" i="4"/>
  <c r="BE622" i="4"/>
  <c r="BE633" i="4"/>
  <c r="BE636" i="4"/>
  <c r="BE640" i="4"/>
  <c r="BE643" i="4"/>
  <c r="BE644" i="4"/>
  <c r="BE651" i="4"/>
  <c r="BE654" i="4"/>
  <c r="BE662" i="4"/>
  <c r="BE666" i="4"/>
  <c r="BE667" i="4"/>
  <c r="BE674" i="4"/>
  <c r="BE678" i="4"/>
  <c r="BE684" i="4"/>
  <c r="BE685" i="4"/>
  <c r="BE688" i="4"/>
  <c r="BE700" i="4"/>
  <c r="BE710" i="4"/>
  <c r="BE713" i="4"/>
  <c r="BE726" i="4"/>
  <c r="BE739" i="4"/>
  <c r="BE751" i="4"/>
  <c r="BE752" i="4"/>
  <c r="BE759" i="4"/>
  <c r="BE766" i="4"/>
  <c r="F94" i="4"/>
  <c r="BE175" i="4"/>
  <c r="BE188" i="4"/>
  <c r="BE189" i="4"/>
  <c r="BE194" i="4"/>
  <c r="BE206" i="4"/>
  <c r="BE210" i="4"/>
  <c r="BE213" i="4"/>
  <c r="BE227" i="4"/>
  <c r="BE252" i="4"/>
  <c r="BE255" i="4"/>
  <c r="BE260" i="4"/>
  <c r="BE263" i="4"/>
  <c r="BE289" i="4"/>
  <c r="BE316" i="4"/>
  <c r="BE326" i="4"/>
  <c r="BE356" i="4"/>
  <c r="BE359" i="4"/>
  <c r="BE369" i="4"/>
  <c r="BE375" i="4"/>
  <c r="BE395" i="4"/>
  <c r="BE396" i="4"/>
  <c r="BE397" i="4"/>
  <c r="BE405" i="4"/>
  <c r="BE407" i="4"/>
  <c r="BE413" i="4"/>
  <c r="BE422" i="4"/>
  <c r="BE424" i="4"/>
  <c r="BE438" i="4"/>
  <c r="BE442" i="4"/>
  <c r="BE446" i="4"/>
  <c r="BE460" i="4"/>
  <c r="BE463" i="4"/>
  <c r="BE464" i="4"/>
  <c r="BE471" i="4"/>
  <c r="BE475" i="4"/>
  <c r="BE488" i="4"/>
  <c r="BE499" i="4"/>
  <c r="BE503" i="4"/>
  <c r="BE508" i="4"/>
  <c r="BE513" i="4"/>
  <c r="BE516" i="4"/>
  <c r="BE519" i="4"/>
  <c r="BE520" i="4"/>
  <c r="BE533" i="4"/>
  <c r="BE554" i="4"/>
  <c r="BE558" i="4"/>
  <c r="BE566" i="4"/>
  <c r="BE576" i="4"/>
  <c r="BE582" i="4"/>
  <c r="BE588" i="4"/>
  <c r="BE589" i="4"/>
  <c r="BE628" i="4"/>
  <c r="BE631" i="4"/>
  <c r="BE632" i="4"/>
  <c r="BE634" i="4"/>
  <c r="BE645" i="4"/>
  <c r="BE665" i="4"/>
  <c r="BE668" i="4"/>
  <c r="BE669" i="4"/>
  <c r="BE680" i="4"/>
  <c r="BE696" i="4"/>
  <c r="BE698" i="4"/>
  <c r="BE701" i="4"/>
  <c r="BE704" i="4"/>
  <c r="BE707" i="4"/>
  <c r="BE725" i="4"/>
  <c r="BE729" i="4"/>
  <c r="BE737" i="4"/>
  <c r="BE738" i="4"/>
  <c r="BE746" i="4"/>
  <c r="BE753" i="4"/>
  <c r="BE757" i="4"/>
  <c r="BE760" i="4"/>
  <c r="BE761" i="4"/>
  <c r="BE763" i="4"/>
  <c r="BE764" i="4"/>
  <c r="BE769" i="4"/>
  <c r="BE138" i="4"/>
  <c r="BE149" i="4"/>
  <c r="BE158" i="4"/>
  <c r="BE163" i="4"/>
  <c r="BE166" i="4"/>
  <c r="BE167" i="4"/>
  <c r="BE178" i="4"/>
  <c r="BE196" i="4"/>
  <c r="BE202" i="4"/>
  <c r="BE230" i="4"/>
  <c r="BE235" i="4"/>
  <c r="BE247" i="4"/>
  <c r="BE251" i="4"/>
  <c r="BE254" i="4"/>
  <c r="BE258" i="4"/>
  <c r="BE262" i="4"/>
  <c r="BE264" i="4"/>
  <c r="BE266" i="4"/>
  <c r="BE270" i="4"/>
  <c r="BE271" i="4"/>
  <c r="BE278" i="4"/>
  <c r="BE306" i="4"/>
  <c r="BE310" i="4"/>
  <c r="BE317" i="4"/>
  <c r="BE320" i="4"/>
  <c r="BE329" i="4"/>
  <c r="BE332" i="4"/>
  <c r="BE335" i="4"/>
  <c r="BE340" i="4"/>
  <c r="BE360" i="4"/>
  <c r="BE362" i="4"/>
  <c r="BE373" i="4"/>
  <c r="BE376" i="4"/>
  <c r="BE377" i="4"/>
  <c r="BE379" i="4"/>
  <c r="BE380" i="4"/>
  <c r="BE386" i="4"/>
  <c r="BE411" i="4"/>
  <c r="BE416" i="4"/>
  <c r="BE420" i="4"/>
  <c r="BE421" i="4"/>
  <c r="BE427" i="4"/>
  <c r="BE437" i="4"/>
  <c r="BE439" i="4"/>
  <c r="BE445" i="4"/>
  <c r="BE455" i="4"/>
  <c r="BE457" i="4"/>
  <c r="BE470" i="4"/>
  <c r="BE472" i="4"/>
  <c r="BE482" i="4"/>
  <c r="BE484" i="4"/>
  <c r="BE485" i="4"/>
  <c r="BE491" i="4"/>
  <c r="BE496" i="4"/>
  <c r="BE505" i="4"/>
  <c r="BE506" i="4"/>
  <c r="BE510" i="4"/>
  <c r="BE532" i="4"/>
  <c r="BE545" i="4"/>
  <c r="BE556" i="4"/>
  <c r="BE560" i="4"/>
  <c r="BE561" i="4"/>
  <c r="BE567" i="4"/>
  <c r="BE573" i="4"/>
  <c r="BE585" i="4"/>
  <c r="BE599" i="4"/>
  <c r="BE605" i="4"/>
  <c r="BE618" i="4"/>
  <c r="BE637" i="4"/>
  <c r="BE648" i="4"/>
  <c r="BE649" i="4"/>
  <c r="BE652" i="4"/>
  <c r="BE653" i="4"/>
  <c r="BE655" i="4"/>
  <c r="BE656" i="4"/>
  <c r="BE657" i="4"/>
  <c r="BE658" i="4"/>
  <c r="BE660" i="4"/>
  <c r="BE675" i="4"/>
  <c r="BE676" i="4"/>
  <c r="BE677" i="4"/>
  <c r="BE679" i="4"/>
  <c r="BE682" i="4"/>
  <c r="BE683" i="4"/>
  <c r="BE691" i="4"/>
  <c r="BE693" i="4"/>
  <c r="BE699" i="4"/>
  <c r="BE749" i="4"/>
  <c r="BE750" i="4"/>
  <c r="BE756" i="4"/>
  <c r="BE770" i="4"/>
  <c r="J93" i="3"/>
  <c r="E114" i="3"/>
  <c r="BE132" i="3"/>
  <c r="BE140" i="3"/>
  <c r="BE145" i="3"/>
  <c r="BE146" i="3"/>
  <c r="BE147" i="3"/>
  <c r="BE154" i="3"/>
  <c r="BE155" i="3"/>
  <c r="J91" i="3"/>
  <c r="F122" i="3"/>
  <c r="BE133" i="3"/>
  <c r="BE135" i="3"/>
  <c r="BE136" i="3"/>
  <c r="BE138" i="3"/>
  <c r="BE143" i="3"/>
  <c r="BE144" i="3"/>
  <c r="BE150" i="3"/>
  <c r="J142" i="2"/>
  <c r="J100" i="2" s="1"/>
  <c r="F94" i="3"/>
  <c r="J123" i="3"/>
  <c r="BE130" i="3"/>
  <c r="BE131" i="3"/>
  <c r="BE134" i="3"/>
  <c r="BE137" i="3"/>
  <c r="BE148" i="3"/>
  <c r="BE151" i="3"/>
  <c r="BE152" i="3"/>
  <c r="BE129" i="3"/>
  <c r="BE149" i="3"/>
  <c r="F94" i="2"/>
  <c r="J134" i="2"/>
  <c r="J136" i="2"/>
  <c r="BE145" i="2"/>
  <c r="BE150" i="2"/>
  <c r="BE151" i="2"/>
  <c r="BE189" i="2"/>
  <c r="BE223" i="2"/>
  <c r="BE235" i="2"/>
  <c r="BE241" i="2"/>
  <c r="BE272" i="2"/>
  <c r="BE287" i="2"/>
  <c r="BE297" i="2"/>
  <c r="BE320" i="2"/>
  <c r="BE373" i="2"/>
  <c r="BE389" i="2"/>
  <c r="BE400" i="2"/>
  <c r="BE410" i="2"/>
  <c r="BE437" i="2"/>
  <c r="BE440" i="2"/>
  <c r="BE451" i="2"/>
  <c r="BE459" i="2"/>
  <c r="BE465" i="2"/>
  <c r="BE469" i="2"/>
  <c r="BE479" i="2"/>
  <c r="BE481" i="2"/>
  <c r="BE485" i="2"/>
  <c r="BE492" i="2"/>
  <c r="BE494" i="2"/>
  <c r="BE498" i="2"/>
  <c r="BE503" i="2"/>
  <c r="BE504" i="2"/>
  <c r="BE517" i="2"/>
  <c r="BE532" i="2"/>
  <c r="BE597" i="2"/>
  <c r="BE602" i="2"/>
  <c r="BE611" i="2"/>
  <c r="BE624" i="2"/>
  <c r="BE629" i="2"/>
  <c r="BE630" i="2"/>
  <c r="BE633" i="2"/>
  <c r="BE640" i="2"/>
  <c r="BE641" i="2"/>
  <c r="BE650" i="2"/>
  <c r="BE653" i="2"/>
  <c r="BE654" i="2"/>
  <c r="BE657" i="2"/>
  <c r="J94" i="2"/>
  <c r="BE148" i="2"/>
  <c r="BE149" i="2"/>
  <c r="BE211" i="2"/>
  <c r="BE216" i="2"/>
  <c r="BE219" i="2"/>
  <c r="BE220" i="2"/>
  <c r="BE234" i="2"/>
  <c r="BE249" i="2"/>
  <c r="BE269" i="2"/>
  <c r="BE276" i="2"/>
  <c r="BE288" i="2"/>
  <c r="BE289" i="2"/>
  <c r="BE290" i="2"/>
  <c r="BE293" i="2"/>
  <c r="BE316" i="2"/>
  <c r="BE333" i="2"/>
  <c r="BE350" i="2"/>
  <c r="BE384" i="2"/>
  <c r="BE390" i="2"/>
  <c r="BE393" i="2"/>
  <c r="BE394" i="2"/>
  <c r="BE403" i="2"/>
  <c r="BE405" i="2"/>
  <c r="BE417" i="2"/>
  <c r="BE420" i="2"/>
  <c r="BE423" i="2"/>
  <c r="BE425" i="2"/>
  <c r="BE443" i="2"/>
  <c r="BE447" i="2"/>
  <c r="BE452" i="2"/>
  <c r="BE456" i="2"/>
  <c r="BE462" i="2"/>
  <c r="BE466" i="2"/>
  <c r="BE468" i="2"/>
  <c r="BE475" i="2"/>
  <c r="BE477" i="2"/>
  <c r="BE480" i="2"/>
  <c r="BE490" i="2"/>
  <c r="BE493" i="2"/>
  <c r="BE495" i="2"/>
  <c r="BE500" i="2"/>
  <c r="BE501" i="2"/>
  <c r="BE507" i="2"/>
  <c r="BE513" i="2"/>
  <c r="BE521" i="2"/>
  <c r="BE524" i="2"/>
  <c r="BE539" i="2"/>
  <c r="BE554" i="2"/>
  <c r="BE557" i="2"/>
  <c r="BE587" i="2"/>
  <c r="E85" i="2"/>
  <c r="F136" i="2"/>
  <c r="BE152" i="2"/>
  <c r="BE170" i="2"/>
  <c r="BE176" i="2"/>
  <c r="BE197" i="2"/>
  <c r="BE238" i="2"/>
  <c r="BE255" i="2"/>
  <c r="BE258" i="2"/>
  <c r="BE281" i="2"/>
  <c r="BE300" i="2"/>
  <c r="BE308" i="2"/>
  <c r="BE315" i="2"/>
  <c r="BE351" i="2"/>
  <c r="BE355" i="2"/>
  <c r="BE358" i="2"/>
  <c r="BE363" i="2"/>
  <c r="BE369" i="2"/>
  <c r="BE378" i="2"/>
  <c r="BE397" i="2"/>
  <c r="BE413" i="2"/>
  <c r="BE429" i="2"/>
  <c r="BE472" i="2"/>
  <c r="BE476" i="2"/>
  <c r="BE478" i="2"/>
  <c r="BE488" i="2"/>
  <c r="BE491" i="2"/>
  <c r="BE499" i="2"/>
  <c r="BE510" i="2"/>
  <c r="BE528" i="2"/>
  <c r="BE536" i="2"/>
  <c r="BE542" i="2"/>
  <c r="BE569" i="2"/>
  <c r="BE572" i="2"/>
  <c r="BE584" i="2"/>
  <c r="BE600" i="2"/>
  <c r="BE606" i="2"/>
  <c r="BE609" i="2"/>
  <c r="BE627" i="2"/>
  <c r="BE636" i="2"/>
  <c r="BE638" i="2"/>
  <c r="BE639" i="2"/>
  <c r="BE143" i="2"/>
  <c r="BE144" i="2"/>
  <c r="BE155" i="2"/>
  <c r="BE156" i="2"/>
  <c r="BE167" i="2"/>
  <c r="BE179" i="2"/>
  <c r="BE185" i="2"/>
  <c r="BE193" i="2"/>
  <c r="BE200" i="2"/>
  <c r="BE226" i="2"/>
  <c r="BE229" i="2"/>
  <c r="BE246" i="2"/>
  <c r="BE252" i="2"/>
  <c r="BE265" i="2"/>
  <c r="BE273" i="2"/>
  <c r="BE301" i="2"/>
  <c r="BE368" i="2"/>
  <c r="BE383" i="2"/>
  <c r="BE404" i="2"/>
  <c r="BE416" i="2"/>
  <c r="BE433" i="2"/>
  <c r="BE644" i="2"/>
  <c r="BE647" i="2"/>
  <c r="BE648" i="2"/>
  <c r="BE661" i="2"/>
  <c r="F37" i="2"/>
  <c r="BB96" i="1"/>
  <c r="F36" i="2"/>
  <c r="BA96" i="1" s="1"/>
  <c r="F37" i="4"/>
  <c r="BB98" i="1"/>
  <c r="J34" i="5"/>
  <c r="AW99" i="1" s="1"/>
  <c r="F37" i="5"/>
  <c r="BD99" i="1"/>
  <c r="F34" i="6"/>
  <c r="BA100" i="1" s="1"/>
  <c r="J34" i="6"/>
  <c r="AW100" i="1"/>
  <c r="F37" i="6"/>
  <c r="BD100" i="1" s="1"/>
  <c r="F36" i="7"/>
  <c r="BC101" i="1"/>
  <c r="J34" i="7"/>
  <c r="AW101" i="1" s="1"/>
  <c r="F37" i="7"/>
  <c r="BD101" i="1"/>
  <c r="F34" i="8"/>
  <c r="BA102" i="1" s="1"/>
  <c r="F36" i="8"/>
  <c r="BC102" i="1"/>
  <c r="F37" i="9"/>
  <c r="BD103" i="1" s="1"/>
  <c r="F37" i="10"/>
  <c r="BD104" i="1"/>
  <c r="F34" i="11"/>
  <c r="BA105" i="1" s="1"/>
  <c r="J34" i="12"/>
  <c r="AW106" i="1"/>
  <c r="F39" i="2"/>
  <c r="BD96" i="1" s="1"/>
  <c r="F38" i="3"/>
  <c r="BC97" i="1"/>
  <c r="F39" i="3"/>
  <c r="BD97" i="1" s="1"/>
  <c r="F36" i="4"/>
  <c r="BA98" i="1"/>
  <c r="F36" i="5"/>
  <c r="BC99" i="1" s="1"/>
  <c r="F34" i="5"/>
  <c r="BA99" i="1"/>
  <c r="F35" i="5"/>
  <c r="BB99" i="1" s="1"/>
  <c r="F35" i="6"/>
  <c r="BB100" i="1"/>
  <c r="F36" i="6"/>
  <c r="BC100" i="1" s="1"/>
  <c r="F34" i="7"/>
  <c r="BA101" i="1"/>
  <c r="F35" i="7"/>
  <c r="BB101" i="1" s="1"/>
  <c r="F35" i="8"/>
  <c r="BB102" i="1"/>
  <c r="F37" i="8"/>
  <c r="BD102" i="1" s="1"/>
  <c r="F36" i="9"/>
  <c r="BC103" i="1"/>
  <c r="F35" i="10"/>
  <c r="BB104" i="1" s="1"/>
  <c r="F35" i="11"/>
  <c r="BB105" i="1"/>
  <c r="F38" i="2"/>
  <c r="BC96" i="1" s="1"/>
  <c r="J36" i="3"/>
  <c r="AW97" i="1"/>
  <c r="J36" i="4"/>
  <c r="AW98" i="1" s="1"/>
  <c r="J34" i="8"/>
  <c r="AW102" i="1"/>
  <c r="J34" i="9"/>
  <c r="AW103" i="1" s="1"/>
  <c r="F34" i="9"/>
  <c r="BA103" i="1"/>
  <c r="J34" i="10"/>
  <c r="AW104" i="1" s="1"/>
  <c r="J34" i="11"/>
  <c r="AW105" i="1"/>
  <c r="F36" i="11"/>
  <c r="BC105" i="1" s="1"/>
  <c r="AS94" i="1"/>
  <c r="J36" i="2"/>
  <c r="AW96" i="1"/>
  <c r="F37" i="3"/>
  <c r="BB97" i="1"/>
  <c r="F36" i="3"/>
  <c r="BA97" i="1"/>
  <c r="F38" i="4"/>
  <c r="BC98" i="1"/>
  <c r="F39" i="4"/>
  <c r="BD98" i="1"/>
  <c r="F35" i="9"/>
  <c r="BB103" i="1"/>
  <c r="F36" i="10"/>
  <c r="BC104" i="1"/>
  <c r="F34" i="10"/>
  <c r="BA104" i="1"/>
  <c r="F37" i="11"/>
  <c r="BD105" i="1"/>
  <c r="J33" i="12"/>
  <c r="AV106" i="1"/>
  <c r="R522" i="2" l="1"/>
  <c r="P121" i="6"/>
  <c r="P120" i="6"/>
  <c r="AU100" i="1"/>
  <c r="T126" i="3"/>
  <c r="P522" i="2"/>
  <c r="R123" i="9"/>
  <c r="R122" i="9"/>
  <c r="T120" i="5"/>
  <c r="T119" i="5" s="1"/>
  <c r="R136" i="4"/>
  <c r="R135" i="4"/>
  <c r="P123" i="9"/>
  <c r="P122" i="9" s="1"/>
  <c r="AU103" i="1" s="1"/>
  <c r="BK141" i="2"/>
  <c r="J141" i="2" s="1"/>
  <c r="J99" i="2" s="1"/>
  <c r="T124" i="8"/>
  <c r="T123" i="8"/>
  <c r="P141" i="3"/>
  <c r="P126" i="3" s="1"/>
  <c r="AU97" i="1" s="1"/>
  <c r="T141" i="2"/>
  <c r="T140" i="2" s="1"/>
  <c r="P122" i="7"/>
  <c r="P121" i="7"/>
  <c r="AU101" i="1"/>
  <c r="T136" i="4"/>
  <c r="T135" i="4" s="1"/>
  <c r="R124" i="8"/>
  <c r="R123" i="8"/>
  <c r="R126" i="3"/>
  <c r="P141" i="2"/>
  <c r="P140" i="2"/>
  <c r="AU96" i="1"/>
  <c r="R141" i="2"/>
  <c r="R140" i="2" s="1"/>
  <c r="T123" i="9"/>
  <c r="T122" i="9"/>
  <c r="R121" i="6"/>
  <c r="R120" i="6" s="1"/>
  <c r="R120" i="5"/>
  <c r="R119" i="5"/>
  <c r="P136" i="4"/>
  <c r="P135" i="4" s="1"/>
  <c r="AU98" i="1" s="1"/>
  <c r="BK127" i="3"/>
  <c r="J127" i="3" s="1"/>
  <c r="J99" i="3" s="1"/>
  <c r="BK120" i="5"/>
  <c r="J120" i="5"/>
  <c r="J97" i="5" s="1"/>
  <c r="BK121" i="6"/>
  <c r="J121" i="6"/>
  <c r="J97" i="6"/>
  <c r="BK122" i="7"/>
  <c r="J122" i="7" s="1"/>
  <c r="J97" i="7" s="1"/>
  <c r="BK141" i="3"/>
  <c r="J141" i="3" s="1"/>
  <c r="J102" i="3" s="1"/>
  <c r="BK136" i="4"/>
  <c r="J136" i="4"/>
  <c r="J99" i="4" s="1"/>
  <c r="BK122" i="10"/>
  <c r="J122" i="10"/>
  <c r="J97" i="10"/>
  <c r="BK117" i="12"/>
  <c r="J117" i="12" s="1"/>
  <c r="J96" i="12" s="1"/>
  <c r="BK522" i="2"/>
  <c r="J522" i="2" s="1"/>
  <c r="J111" i="2" s="1"/>
  <c r="BK124" i="8"/>
  <c r="J124" i="8"/>
  <c r="J97" i="8" s="1"/>
  <c r="BK123" i="9"/>
  <c r="J123" i="9"/>
  <c r="J97" i="9"/>
  <c r="BK121" i="11"/>
  <c r="J121" i="11" s="1"/>
  <c r="J97" i="11" s="1"/>
  <c r="F35" i="2"/>
  <c r="AZ96" i="1" s="1"/>
  <c r="BB95" i="1"/>
  <c r="AX95" i="1"/>
  <c r="BD95" i="1"/>
  <c r="J33" i="5"/>
  <c r="AV99" i="1" s="1"/>
  <c r="AT99" i="1" s="1"/>
  <c r="J33" i="6"/>
  <c r="AV100" i="1" s="1"/>
  <c r="AT100" i="1" s="1"/>
  <c r="J33" i="7"/>
  <c r="AV101" i="1"/>
  <c r="AT101" i="1" s="1"/>
  <c r="F33" i="8"/>
  <c r="AZ102" i="1"/>
  <c r="J33" i="10"/>
  <c r="AV104" i="1" s="1"/>
  <c r="AT104" i="1" s="1"/>
  <c r="J35" i="2"/>
  <c r="AV96" i="1"/>
  <c r="AT96" i="1" s="1"/>
  <c r="BA95" i="1"/>
  <c r="AW95" i="1"/>
  <c r="BC95" i="1"/>
  <c r="F33" i="5"/>
  <c r="AZ99" i="1"/>
  <c r="F33" i="6"/>
  <c r="AZ100" i="1"/>
  <c r="F33" i="7"/>
  <c r="AZ101" i="1"/>
  <c r="J33" i="8"/>
  <c r="AV102" i="1"/>
  <c r="AT102" i="1" s="1"/>
  <c r="F33" i="10"/>
  <c r="AZ104" i="1"/>
  <c r="F35" i="3"/>
  <c r="AZ97" i="1" s="1"/>
  <c r="J35" i="4"/>
  <c r="AV98" i="1" s="1"/>
  <c r="AT98" i="1" s="1"/>
  <c r="F33" i="9"/>
  <c r="AZ103" i="1"/>
  <c r="J33" i="11"/>
  <c r="AV105" i="1"/>
  <c r="AT105" i="1" s="1"/>
  <c r="AT106" i="1"/>
  <c r="J35" i="3"/>
  <c r="AV97" i="1"/>
  <c r="AT97" i="1" s="1"/>
  <c r="F35" i="4"/>
  <c r="AZ98" i="1"/>
  <c r="J33" i="9"/>
  <c r="AV103" i="1" s="1"/>
  <c r="AT103" i="1" s="1"/>
  <c r="F33" i="11"/>
  <c r="AZ105" i="1"/>
  <c r="F33" i="12"/>
  <c r="AZ106" i="1"/>
  <c r="BK121" i="7" l="1"/>
  <c r="J121" i="7" s="1"/>
  <c r="J96" i="7" s="1"/>
  <c r="BK122" i="9"/>
  <c r="J122" i="9" s="1"/>
  <c r="J30" i="9" s="1"/>
  <c r="AG103" i="1" s="1"/>
  <c r="BK123" i="8"/>
  <c r="J123" i="8"/>
  <c r="BK140" i="2"/>
  <c r="J140" i="2" s="1"/>
  <c r="J98" i="2" s="1"/>
  <c r="BK120" i="11"/>
  <c r="J120" i="11"/>
  <c r="J30" i="11" s="1"/>
  <c r="AG105" i="1" s="1"/>
  <c r="BK126" i="3"/>
  <c r="J126" i="3" s="1"/>
  <c r="J32" i="3" s="1"/>
  <c r="AG97" i="1" s="1"/>
  <c r="BK135" i="4"/>
  <c r="J135" i="4"/>
  <c r="J98" i="4" s="1"/>
  <c r="BK119" i="5"/>
  <c r="J119" i="5"/>
  <c r="BK120" i="6"/>
  <c r="J120" i="6" s="1"/>
  <c r="J96" i="6" s="1"/>
  <c r="BK121" i="10"/>
  <c r="J121" i="10"/>
  <c r="J30" i="10" s="1"/>
  <c r="AG104" i="1" s="1"/>
  <c r="AU95" i="1"/>
  <c r="AU94" i="1" s="1"/>
  <c r="BC94" i="1"/>
  <c r="W32" i="1"/>
  <c r="BB94" i="1"/>
  <c r="W31" i="1"/>
  <c r="BD94" i="1"/>
  <c r="W33" i="1" s="1"/>
  <c r="J30" i="8"/>
  <c r="AG102" i="1"/>
  <c r="BA94" i="1"/>
  <c r="W30" i="1" s="1"/>
  <c r="J30" i="12"/>
  <c r="AG106" i="1"/>
  <c r="J30" i="5"/>
  <c r="AG99" i="1"/>
  <c r="AZ95" i="1"/>
  <c r="AV95" i="1" s="1"/>
  <c r="AT95" i="1" s="1"/>
  <c r="AY95" i="1"/>
  <c r="J41" i="3" l="1"/>
  <c r="J39" i="5"/>
  <c r="J39" i="11"/>
  <c r="J39" i="8"/>
  <c r="J39" i="10"/>
  <c r="J39" i="9"/>
  <c r="J96" i="9"/>
  <c r="J96" i="11"/>
  <c r="J98" i="3"/>
  <c r="J96" i="10"/>
  <c r="J96" i="8"/>
  <c r="J39" i="12"/>
  <c r="J96" i="5"/>
  <c r="AN99" i="1"/>
  <c r="AN104" i="1"/>
  <c r="AN102" i="1"/>
  <c r="AN105" i="1"/>
  <c r="AN106" i="1"/>
  <c r="AN97" i="1"/>
  <c r="AN103" i="1"/>
  <c r="AY94" i="1"/>
  <c r="J32" i="4"/>
  <c r="AG98" i="1"/>
  <c r="AZ94" i="1"/>
  <c r="W29" i="1" s="1"/>
  <c r="J30" i="7"/>
  <c r="AG101" i="1"/>
  <c r="J30" i="6"/>
  <c r="AG100" i="1" s="1"/>
  <c r="AW94" i="1"/>
  <c r="AK30" i="1"/>
  <c r="J32" i="2"/>
  <c r="AG96" i="1" s="1"/>
  <c r="AN96" i="1" s="1"/>
  <c r="AX94" i="1"/>
  <c r="J41" i="4" l="1"/>
  <c r="J39" i="7"/>
  <c r="J39" i="6"/>
  <c r="J41" i="2"/>
  <c r="AN98" i="1"/>
  <c r="AN100" i="1"/>
  <c r="AN101" i="1"/>
  <c r="AG95" i="1"/>
  <c r="AG94" i="1" s="1"/>
  <c r="AK26" i="1" s="1"/>
  <c r="AK35" i="1" s="1"/>
  <c r="AV94" i="1"/>
  <c r="AK29" i="1"/>
  <c r="AN95" i="1" l="1"/>
  <c r="AT94" i="1"/>
  <c r="AN94" i="1"/>
</calcChain>
</file>

<file path=xl/sharedStrings.xml><?xml version="1.0" encoding="utf-8"?>
<sst xmlns="http://schemas.openxmlformats.org/spreadsheetml/2006/main" count="19013" uniqueCount="2323">
  <si>
    <t>Export Komplet</t>
  </si>
  <si>
    <t/>
  </si>
  <si>
    <t>2.0</t>
  </si>
  <si>
    <t>False</t>
  </si>
  <si>
    <t>{a176fee4-9734-40cb-8f4d-31765d7e5f72}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</si>
  <si>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</si>
  <si>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</si>
  <si>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</si>
  <si>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</si>
  <si>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</si>
  <si>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</si>
  <si>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</si>
  <si>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</si>
  <si>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</si>
  <si>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Knesl01102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</si>
  <si>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</si>
  <si>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</si>
  <si>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dům, Gagarinova, Šumperk-cú2021-revize</t>
  </si>
  <si>
    <t>KSO:</t>
  </si>
  <si>
    <t>CC-CZ:</t>
  </si>
  <si>
    <t>Místo:</t>
  </si>
  <si>
    <t xml:space="preserve"> </t>
  </si>
  <si>
    <t>Datum:</t>
  </si>
  <si>
    <t>6. 4. 2021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</si>
  <si>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</si>
  <si>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</si>
  <si>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</si>
  <si>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</si>
  <si>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</si>
  <si>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</si>
  <si>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</si>
  <si>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</si>
  <si>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</si>
  <si>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</si>
  <si>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</si>
  <si>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</si>
  <si>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</si>
  <si>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</si>
  <si>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</si>
  <si>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</si>
  <si>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</si>
  <si>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</si>
  <si>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</si>
  <si>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</si>
  <si>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</si>
  <si>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</si>
  <si>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</si>
  <si>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</si>
  <si>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</si>
  <si>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</si>
  <si>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</si>
  <si>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</si>
  <si>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</si>
  <si>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</si>
  <si>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</si>
  <si>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</si>
  <si>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</si>
  <si>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</si>
  <si>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</si>
  <si>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</si>
  <si>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</si>
  <si>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</si>
  <si>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</si>
  <si>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</si>
  <si>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</si>
  <si>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</si>
  <si>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</si>
  <si>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</si>
  <si>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</si>
  <si>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</si>
  <si>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</si>
  <si>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</si>
  <si>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</si>
  <si>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</si>
  <si>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</si>
  <si>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</si>
  <si>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</si>
  <si>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101.1</t>
  </si>
  <si>
    <t>SO101.1 - Parkovací dům</t>
  </si>
  <si>
    <t>STA</t>
  </si>
  <si>
    <t>1</t>
  </si>
  <si>
    <t>{393b1744-9fec-464c-aece-2ac620c4f7c7}</t>
  </si>
  <si>
    <t>2</t>
  </si>
  <si>
    <t>/</t>
  </si>
  <si>
    <t>101.1.01</t>
  </si>
  <si>
    <t>D.1.1 - Stavební část</t>
  </si>
  <si>
    <t>Soupis</t>
  </si>
  <si>
    <t>{73d2c3f5-d10e-419e-9100-bec4c4064611}</t>
  </si>
  <si>
    <t>101.1.02</t>
  </si>
  <si>
    <t>D.1.4.1   ZTI</t>
  </si>
  <si>
    <t>{e87b3f49-1818-4423-8d80-b60e6e4dce81}</t>
  </si>
  <si>
    <t>101.1.03</t>
  </si>
  <si>
    <t>D.1.4.2 Elektroinstalace-silnoproud</t>
  </si>
  <si>
    <t>{8a368446-b2a4-43de-882a-0b65de5e33a5}</t>
  </si>
  <si>
    <t>202.1</t>
  </si>
  <si>
    <t>Přípojka NN</t>
  </si>
  <si>
    <t>{c90f62be-02e6-44a0-8d19-95e04aac7751}</t>
  </si>
  <si>
    <t>301.1</t>
  </si>
  <si>
    <t>SO301.1  Přeložka plynovodu</t>
  </si>
  <si>
    <t>{e78a0908-1d75-4150-ae16-b9318b95335f}</t>
  </si>
  <si>
    <t>301.2</t>
  </si>
  <si>
    <t>SO301.2   Dešťová kanalizace</t>
  </si>
  <si>
    <t>{8d0dc34f-575d-401a-8cda-5907c1d6bc47}</t>
  </si>
  <si>
    <t>501.1</t>
  </si>
  <si>
    <t>SO501.1 - Komunikace pojížděné</t>
  </si>
  <si>
    <t>{e74bb46b-a5a7-4a8a-a0b3-ed6b052f00df}</t>
  </si>
  <si>
    <t>502.1</t>
  </si>
  <si>
    <t>SO502.1 - Komunikace pochozí</t>
  </si>
  <si>
    <t>{359f3e4d-24d8-48f8-983e-565395344cdb}</t>
  </si>
  <si>
    <t>503.2</t>
  </si>
  <si>
    <t>SO503.1 - Sadové úpravy</t>
  </si>
  <si>
    <t>{43ac9a01-1e68-4200-a8d7-3f51eb3bfb52}</t>
  </si>
  <si>
    <t>990</t>
  </si>
  <si>
    <t>Vedlejší rozpočtové náklady</t>
  </si>
  <si>
    <t>{ad2b4c19-1f7e-4c0b-8a37-477613ba4607}</t>
  </si>
  <si>
    <t>991</t>
  </si>
  <si>
    <t>Ostatní náklady</t>
  </si>
  <si>
    <t>{61f1efb0-3b82-424d-ac2b-52085c87459c}</t>
  </si>
  <si>
    <t>KRYCÍ LIST SOUPISU PRACÍ</t>
  </si>
  <si>
    <t>Objekt:</t>
  </si>
  <si>
    <t>101.1 - SO101.1 - Parkovací dům</t>
  </si>
  <si>
    <t>Soupis:</t>
  </si>
  <si>
    <t>101.1.01 - D.1.1 -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</si>
  <si>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</si>
  <si>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</si>
  <si>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</si>
  <si>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</si>
  <si>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</si>
  <si>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</si>
  <si>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</si>
  <si>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17 - Zemní práce - zlepšování pláně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</si>
  <si>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</si>
  <si>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</si>
  <si>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</si>
  <si>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</si>
  <si>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</si>
  <si>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</si>
  <si>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901 - Ostatní výrobky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</si>
  <si>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</si>
  <si>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</si>
  <si>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</si>
  <si>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</si>
  <si>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</si>
  <si>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</si>
  <si>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</si>
  <si>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</si>
  <si>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</si>
  <si>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</si>
  <si>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</si>
  <si>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</si>
  <si>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</si>
  <si>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</si>
  <si>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</si>
  <si>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</si>
  <si>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</si>
  <si>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</si>
  <si>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</si>
  <si>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</si>
  <si>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</si>
  <si>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</si>
  <si>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</si>
  <si>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</si>
  <si>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</si>
  <si>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</si>
  <si>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</si>
  <si>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</si>
  <si>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</si>
  <si>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</si>
  <si>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m2</t>
  </si>
  <si>
    <t>CS ÚRS 2021 02</t>
  </si>
  <si>
    <t>4</t>
  </si>
  <si>
    <t>313692504</t>
  </si>
  <si>
    <t>11110900R</t>
  </si>
  <si>
    <t>Odvoz travin vč. ekologické likvidace</t>
  </si>
  <si>
    <t>-1592164369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</si>
  <si>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</si>
  <si>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</si>
  <si>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</si>
  <si>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CS ÚRS 2020 02</t>
  </si>
  <si>
    <t>-1054632316</t>
  </si>
  <si>
    <t>VV</t>
  </si>
  <si>
    <t>"50% z celkové plochy"</t>
  </si>
  <si>
    <t>1635/2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</si>
  <si>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</si>
  <si>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</si>
  <si>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</t>
  </si>
  <si>
    <t>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</si>
  <si>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</si>
  <si>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</si>
  <si>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8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</si>
  <si>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</si>
  <si>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</si>
  <si>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10</t>
  </si>
  <si>
    <t>7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</si>
  <si>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</si>
  <si>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</si>
  <si>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</si>
  <si>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12</t>
  </si>
  <si>
    <t>121151123</t>
  </si>
  <si>
    <t>Sejmutí ornice strojně při souvislé ploše přes 500 m2, tl. vrstvy do 200 mm</t>
  </si>
  <si>
    <t>-276230522</t>
  </si>
  <si>
    <t>9</t>
  </si>
  <si>
    <t>122251105</t>
  </si>
  <si>
    <t>Odkopávky a prokopávky nezapažené strojně v hornině třídy těžitelnosti I skupiny 3 přes 500 do 1 000 m3</t>
  </si>
  <si>
    <t>m3</t>
  </si>
  <si>
    <t>1201023701</t>
  </si>
  <si>
    <t>131251104</t>
  </si>
  <si>
    <t>Hloubení nezapažených jam a zářezů strojně s urovnáním dna do předepsaného profilu a spádu v hornině třídy těžitelnosti I skupiny 3 přes 100 do 500 m3</t>
  </si>
  <si>
    <t>-1402634042</t>
  </si>
  <si>
    <t>"pro základové kce"</t>
  </si>
  <si>
    <t>(3,7*3,7*0,8+3,1*3,1*0,5)*12</t>
  </si>
  <si>
    <t>(3,2*3,2*0,8+2,6*2,6*0,5)*7</t>
  </si>
  <si>
    <t>0,1*0,6*0,8+0,2*0,6*0,8+0,5*0,6*0,8*3+0,4*0,6*0,8*2</t>
  </si>
  <si>
    <t>(8,4*2,5+0,3*0,45)*0,8</t>
  </si>
  <si>
    <t>(5,742+8,235)/2*2,4*0,8+(4,55+3,712)/2*3,4*0,8</t>
  </si>
  <si>
    <t>(29,25*(2,9+3,2)/2+4,3*0,5+4,4*0,5)*0,8+(18,4+16,385)/2*0,5/2*0,8</t>
  </si>
  <si>
    <t>(3,6+4,1)/2*(18+18,5)/2*0,8+2,9*1,83*0,8</t>
  </si>
  <si>
    <t>"odečet teplovodu" -85</t>
  </si>
  <si>
    <t>Součet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</si>
  <si>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</si>
  <si>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</si>
  <si>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</si>
  <si>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-1298003110</t>
  </si>
  <si>
    <t>(5,5+5,2*6+3,4+5,8+5,15)*0,5*0,5</t>
  </si>
  <si>
    <t>132251254</t>
  </si>
  <si>
    <t>Hloubení nezapažených rýh šířky přes 800 do 2 000 mm strojně s urovnáním dna do předepsaného profilu a spádu v hornině třídy těžitelnosti I skupiny 3 přes 100 do 500 m3</t>
  </si>
  <si>
    <t>-41326678</t>
  </si>
  <si>
    <t>(4,9+4,6*4+2,85)*1,1*0,8</t>
  </si>
  <si>
    <t>1,67*0,5+(5,4+7,5)/2*1,6*0,5+(3,5+3,8)/2*1,6*0,5</t>
  </si>
  <si>
    <t>(5,15+4,6)*(1,6+1,9)/2*0,8+(31,3*2,1+2,7*0,2)*0,5</t>
  </si>
  <si>
    <t>(3,3*2,1+(3,3+3,771)/2*11,6+1,8*2,1)*0,5</t>
  </si>
  <si>
    <t>13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</si>
  <si>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</si>
  <si>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</si>
  <si>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-1520573604</t>
  </si>
  <si>
    <t>"ornice na meziskládku" 245,25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</si>
  <si>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</si>
  <si>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</si>
  <si>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</si>
  <si>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1878465966</t>
  </si>
  <si>
    <t>"odvoz na meziskládku" 264+107+369,508</t>
  </si>
  <si>
    <t>"dovoz pro násypy" 264+107</t>
  </si>
  <si>
    <t>"pro zásypy" 369,508</t>
  </si>
  <si>
    <t>"odvoz na řízenou skládku" 940-264-107-369,508+366,683+104,573+12,763</t>
  </si>
  <si>
    <t>167151111</t>
  </si>
  <si>
    <t>Nakládání, skládání a překládání neulehlého výkopku nebo sypaniny strojně nakládání, množství přes 100 m3, z hornin třídy těžitelnosti I, skupiny 1 až 3</t>
  </si>
  <si>
    <t>-1187245259</t>
  </si>
  <si>
    <t>"pro násypy" 264+107</t>
  </si>
  <si>
    <t>"pro zásypy" 369,508+3</t>
  </si>
  <si>
    <t>16</t>
  </si>
  <si>
    <t>171151111</t>
  </si>
  <si>
    <t>Uložení sypanin do násypů strojně s rozprostřením sypaniny ve vrstvách a s hrubým urovnáním zhutněných z hornin nesoudržných sypkých</t>
  </si>
  <si>
    <t>-1782640199</t>
  </si>
  <si>
    <t>"vyrovnání terénu" 264</t>
  </si>
  <si>
    <t>"po odstranění krytů" 107</t>
  </si>
  <si>
    <t>17</t>
  </si>
  <si>
    <t>171201201</t>
  </si>
  <si>
    <t>Uložení sypaniny na skládky nebo meziskládky bez hutnění s upravením uložené sypaniny do předepsaného tvaru</t>
  </si>
  <si>
    <t>40</t>
  </si>
  <si>
    <t xml:space="preserve">"ornice" </t>
  </si>
  <si>
    <t>1635/2*0,2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</si>
  <si>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</si>
  <si>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</si>
  <si>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</si>
  <si>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</si>
  <si>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-1219097098</t>
  </si>
  <si>
    <t>(940-264-107-269,008+366,683+104,573+12,763)*1,8</t>
  </si>
  <si>
    <t>19</t>
  </si>
  <si>
    <t>174101101</t>
  </si>
  <si>
    <t>Zásyp sypaninou z jakékoliv horniny strojně s uložením výkopku ve vrstvách se zhutněním jam, šachet, rýh nebo kolem objektů v těchto vykopávkách</t>
  </si>
  <si>
    <t>44</t>
  </si>
  <si>
    <t>"po vytrhaných obrubnících" 3</t>
  </si>
  <si>
    <t>"zásyp pod schodištěm"</t>
  </si>
  <si>
    <t>(2,371+2,267)/2*2,64*(0,6+1,85)/2+2,64*0,3*0,35</t>
  </si>
  <si>
    <t>(2,267+2,205)/2*1,56*1,85</t>
  </si>
  <si>
    <t>2,64*0,3*0,35+2,64*(2,205+2,101)/2*(1,85+3)/2</t>
  </si>
  <si>
    <t>(1,83+1,685)/2*3,375*3</t>
  </si>
  <si>
    <t>"kolem základů"</t>
  </si>
  <si>
    <t>569,019-95,556-85,6-167,941</t>
  </si>
  <si>
    <t>"zásyp teplovodu" 127,5</t>
  </si>
  <si>
    <t>20</t>
  </si>
  <si>
    <t>181951112</t>
  </si>
  <si>
    <t>Úprava pláně vyrovnáním výškových rozdílů strojně v hornině třídy těžitelnosti I, skupiny 1 až 3 se zhutněním</t>
  </si>
  <si>
    <t>-1097313746</t>
  </si>
  <si>
    <t>"hutněno na Edef,2=min. 45MPa"</t>
  </si>
  <si>
    <t>1200</t>
  </si>
  <si>
    <t>Zemní práce - zlepšování pláně</t>
  </si>
  <si>
    <t>122251104</t>
  </si>
  <si>
    <t>Odkopávky a prokopávky nezapažené strojně v hornině třídy těžitelnosti I skupiny 3 přes 100 do 500 m3</t>
  </si>
  <si>
    <t>642025810</t>
  </si>
  <si>
    <t>1050*0,4</t>
  </si>
  <si>
    <t>22</t>
  </si>
  <si>
    <t>1658036069</t>
  </si>
  <si>
    <t>23</t>
  </si>
  <si>
    <t>171151112</t>
  </si>
  <si>
    <t>Uložení sypanin do násypů strojně s rozprostřením sypaniny ve vrstvách a s hrubým urovnáním zhutněných z hornin nesoudržných kamenitých</t>
  </si>
  <si>
    <t>-114822004</t>
  </si>
  <si>
    <t>24</t>
  </si>
  <si>
    <t>M</t>
  </si>
  <si>
    <t>58343960</t>
  </si>
  <si>
    <t>kamenivo drcené hrubé frakce 0/63</t>
  </si>
  <si>
    <t>284239082</t>
  </si>
  <si>
    <t>1050*0,4*2</t>
  </si>
  <si>
    <t>25</t>
  </si>
  <si>
    <t>-2025688124</t>
  </si>
  <si>
    <t>420*1,8</t>
  </si>
  <si>
    <t>26</t>
  </si>
  <si>
    <t>-50234880</t>
  </si>
  <si>
    <t>1050</t>
  </si>
  <si>
    <t>Zakládání</t>
  </si>
  <si>
    <t>27</t>
  </si>
  <si>
    <t>21100-101R</t>
  </si>
  <si>
    <t>M+D drenážní šachtice d 315mm, vč. poklopu, dna, a těla z korugovaného potrubí, kompletní provedení, hl. do 1m</t>
  </si>
  <si>
    <t>kus</t>
  </si>
  <si>
    <t>62</t>
  </si>
  <si>
    <t>28</t>
  </si>
  <si>
    <t>21100-102R</t>
  </si>
  <si>
    <t>M+D drenážní šachtice d 315mm, vč. poklopu, dna, a těla z korugovaného potrubí, kompletní provedení, hl. do 2m</t>
  </si>
  <si>
    <t>64</t>
  </si>
  <si>
    <t>"RŠ 01 hl.1300mm" 1</t>
  </si>
  <si>
    <t>29</t>
  </si>
  <si>
    <t>21100-103R</t>
  </si>
  <si>
    <t>M+D drenážní šachtice d 315mm, vč. poklopu, dna, a těla z korugovaného potrubí, kompletní provedení, hl. do 4,5m</t>
  </si>
  <si>
    <t>66</t>
  </si>
  <si>
    <t>"RŠ02 hl. 4100mm" 1</t>
  </si>
  <si>
    <t>30</t>
  </si>
  <si>
    <t>211561111</t>
  </si>
  <si>
    <t>Výplň kamenivem do rýh odvodňovacích žeber nebo trativodů  bez zhutnění, s úpravou povrchu výplně kamenivem hrubým drceným frakce 4 až 16 mm</t>
  </si>
  <si>
    <t>68</t>
  </si>
  <si>
    <t>31,5*(1,5*0,3/2+1,2*0,7/2+0,4*0,4)</t>
  </si>
  <si>
    <t>24,8*(0,15*0,3+1,4*(0,75+0,3)/2)</t>
  </si>
  <si>
    <t>23,8*(1,5*0,3+0,4*(0,2+0,5)/2+0,4*(0,3+0,5)/2)</t>
  </si>
  <si>
    <t>31</t>
  </si>
  <si>
    <t>211971121</t>
  </si>
  <si>
    <t>Zřízení opláštění výplně z geotextilie odvodňovacích žeber nebo trativodů  v rýze nebo zářezu se stěnami svislými nebo šikmými o sklonu přes 1:2 při rozvinuté šířce opláštění do 2,5 m</t>
  </si>
  <si>
    <t>70</t>
  </si>
  <si>
    <t>24,8*4,3+31,5*4,6+23,8*5,7</t>
  </si>
  <si>
    <t>32</t>
  </si>
  <si>
    <t>69311033</t>
  </si>
  <si>
    <t>geotextilie tkaná separační, filtrační, výztužná PP pevnost v tahu 20kN/m</t>
  </si>
  <si>
    <t>72</t>
  </si>
  <si>
    <t>387,2*1,15</t>
  </si>
  <si>
    <t>33</t>
  </si>
  <si>
    <t>212312111</t>
  </si>
  <si>
    <t>Lože pro trativody z betonu prostého</t>
  </si>
  <si>
    <t>74</t>
  </si>
  <si>
    <t>80,1*0,9*0,15</t>
  </si>
  <si>
    <t>34</t>
  </si>
  <si>
    <t>212755214</t>
  </si>
  <si>
    <t>Trativody bez lože z drenážních trubek plastových flexibilních D 100 mm</t>
  </si>
  <si>
    <t>76</t>
  </si>
  <si>
    <t>7+49,3+23,8</t>
  </si>
  <si>
    <t>35</t>
  </si>
  <si>
    <t>271532212</t>
  </si>
  <si>
    <t>Podsyp pod základové konstrukce se zhutněním a urovnáním povrchu z kameniva hrubého, frakce 16 - 32 mm</t>
  </si>
  <si>
    <t>78</t>
  </si>
  <si>
    <t>"pod pasy"</t>
  </si>
  <si>
    <t>(3,8+3,6)/2*2,6*0,5+(5,4+7,5)/2*1,6*0,5+1,6*7,5*0,5+46,3*0,5*0,5</t>
  </si>
  <si>
    <t>31,2*2,1*0,5+3,4*2,1*0,5+11,65*(3,35+3,8)/2*0,5+2,1*1,83*0,5</t>
  </si>
  <si>
    <t>"pod patky"</t>
  </si>
  <si>
    <t>3,1*3,1*0,5*12+2,6*2,6*0,5*7</t>
  </si>
  <si>
    <t>36</t>
  </si>
  <si>
    <t>273322611</t>
  </si>
  <si>
    <t>Základy z betonu železového (bez výztuže) desky z betonu se zvýšenými nároky na prostředí tř. C 30/37</t>
  </si>
  <si>
    <t>80</t>
  </si>
  <si>
    <t>"třída betonu C30/37 XC4 XF3"</t>
  </si>
  <si>
    <t>"výstup ze schodiště" 3,875*(1,935+2,101)/2*0,2</t>
  </si>
  <si>
    <t>37</t>
  </si>
  <si>
    <t>273351121</t>
  </si>
  <si>
    <t>Bednění základů desek zřízení</t>
  </si>
  <si>
    <t>82</t>
  </si>
  <si>
    <t>"výstup ze schodiště" (3,875*2+1,935+2,101)*0,2</t>
  </si>
  <si>
    <t>38</t>
  </si>
  <si>
    <t>273351122</t>
  </si>
  <si>
    <t>Bednění základů desek odstranění</t>
  </si>
  <si>
    <t>84</t>
  </si>
  <si>
    <t>39</t>
  </si>
  <si>
    <t>273361116</t>
  </si>
  <si>
    <t>Výztuž základových konstrukcí desek z betonářské oceli 10 505 (R) nebo BSt 500</t>
  </si>
  <si>
    <t>86</t>
  </si>
  <si>
    <t>1,564*0,15</t>
  </si>
  <si>
    <t>274321511</t>
  </si>
  <si>
    <t>Základy z betonu železového (bez výztuže) pasy z betonu bez zvláštních nároků na prostředí tř. C 25/30</t>
  </si>
  <si>
    <t>88</t>
  </si>
  <si>
    <t>"třída betonu C25/30 XC2"</t>
  </si>
  <si>
    <t>(6,1+5,8*5+4,05+6,35+(0,9+0,7)/2+1,971+1,3+1,2+1,5+10,045)*0,5*0,8</t>
  </si>
  <si>
    <t>(6,832+7,25)*1*0,8+24,99*1,5*0,8+2,88*2*0,8*2+16,8*1,5*0,8</t>
  </si>
  <si>
    <t>41</t>
  </si>
  <si>
    <t>274351121</t>
  </si>
  <si>
    <t>Bednění základů pasů rovné zřízení</t>
  </si>
  <si>
    <t>90</t>
  </si>
  <si>
    <t>"drážky pro ZTI" (1,85*4+0,8*6+0,25*5)*0,4+(1,85*2+0,8*3)*0,25*2</t>
  </si>
  <si>
    <t>"boky pasů"</t>
  </si>
  <si>
    <t>(6,1+5,8*5+4,05+6,35+(0,9+0,7)/2+1,971+1,3+1,2+1,5)*0,8*2+10,045*0,8</t>
  </si>
  <si>
    <t>(6,832+7,25)*0,8*2+24,99*0,8*2+2,88*2*0,8*2+16,8*0,8*2</t>
  </si>
  <si>
    <t>42</t>
  </si>
  <si>
    <t>274351122</t>
  </si>
  <si>
    <t>Bednění základů pasů rovné odstranění</t>
  </si>
  <si>
    <t>92</t>
  </si>
  <si>
    <t>43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</si>
  <si>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</si>
  <si>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</si>
  <si>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94</t>
  </si>
  <si>
    <t>274353123</t>
  </si>
  <si>
    <t>Bednění kotevních otvorů a prostupů v základových konstrukcích v pasech včetně polohového zajištění a odbednění, popř. ztraceného bednění z pletiva apod. průřezu přes 0,02 do 0,05 m2, hl. přes 1,00 do 2,00 m</t>
  </si>
  <si>
    <t>96</t>
  </si>
  <si>
    <t>45</t>
  </si>
  <si>
    <t>274361821</t>
  </si>
  <si>
    <t>Výztuž základů pasů z betonářské oceli 10 505 (R) nebo BSt 500</t>
  </si>
  <si>
    <t>98</t>
  </si>
  <si>
    <t>(13152,2)/1000</t>
  </si>
  <si>
    <t>46</t>
  </si>
  <si>
    <t>275321511</t>
  </si>
  <si>
    <t>Základy z betonu železového (bez výztuže) patky z betonu bez zvláštních nároků na prostředí tř. C 25/30</t>
  </si>
  <si>
    <t>100</t>
  </si>
  <si>
    <t>2*2*0,8*8+2,5*2,5*0,8*12</t>
  </si>
  <si>
    <t>47</t>
  </si>
  <si>
    <t>275351121</t>
  </si>
  <si>
    <t>Bednění základů patek zřízení</t>
  </si>
  <si>
    <t>102</t>
  </si>
  <si>
    <t>(2+2)*2*0,8*8+(2,5+2,5)*2*0,8*12</t>
  </si>
  <si>
    <t>48</t>
  </si>
  <si>
    <t>275351122</t>
  </si>
  <si>
    <t>Bednění základů patek odstranění</t>
  </si>
  <si>
    <t>104</t>
  </si>
  <si>
    <t>49</t>
  </si>
  <si>
    <t>279322512</t>
  </si>
  <si>
    <t>Základové zdi z betonu železového (bez výztuže)  se zvýšenými nároky na prostředí tř. C 30/37</t>
  </si>
  <si>
    <t>106</t>
  </si>
  <si>
    <t>"třída betonu C30/37 XC4, XD3, XD1"</t>
  </si>
  <si>
    <t>"pod schodama"</t>
  </si>
  <si>
    <t>"ST 7" 1,83*3*0,25</t>
  </si>
  <si>
    <t>"ST 6" 1,713*3*0,25</t>
  </si>
  <si>
    <t>"ST 5" (3,022*(0,615+1,85)/2+1,223*1,85+2,529*(1,85+3)/2+4,281*3)*0,25</t>
  </si>
  <si>
    <t>50</t>
  </si>
  <si>
    <t>279351121</t>
  </si>
  <si>
    <t>Bednění základových zdí rovné oboustranné za každou stranu zřízení</t>
  </si>
  <si>
    <t>108</t>
  </si>
  <si>
    <t>"ST 7" 1,83*3*2</t>
  </si>
  <si>
    <t>"ST 6" 1,713*3*2</t>
  </si>
  <si>
    <t>"ST 5" (3,022*(0,615+1,85)/2+1,223*1,85+2,529*(1,85+3)/2+4,281*3)*2</t>
  </si>
  <si>
    <t>51</t>
  </si>
  <si>
    <t>279351122</t>
  </si>
  <si>
    <t>Bednění základových zdí rovné oboustranné za každou stranu odstranění</t>
  </si>
  <si>
    <t>110</t>
  </si>
  <si>
    <t>52</t>
  </si>
  <si>
    <t>279361821</t>
  </si>
  <si>
    <t>Výztuž základových zdí nosných  svislých nebo odkloněných od svislice, rovinných nebo oblých, deskových nebo žebrových, včetně výztuže jejich žeber z betonářské oceli 10 505 (R) nebo BSt 500</t>
  </si>
  <si>
    <t>112</t>
  </si>
  <si>
    <t>"vyztužení je součástí položky č. 311361821" 8,899*0,1</t>
  </si>
  <si>
    <t>Svislé a kompletní konstrukce</t>
  </si>
  <si>
    <t>53</t>
  </si>
  <si>
    <t>311321815</t>
  </si>
  <si>
    <t>Nadzákladové zdi z betonu železového (bez výztuže) nosné pohledového (v přírodní barvě drtí a přísad) tř. C 30/37</t>
  </si>
  <si>
    <t>114</t>
  </si>
  <si>
    <t>"třída betonu C30/37 XC4 XD3 XF1"</t>
  </si>
  <si>
    <t>"pohledový beton PB2"</t>
  </si>
  <si>
    <t>"v ose A" 17,1*3,016*0,3</t>
  </si>
  <si>
    <t>"v ose 4" (47,895*2,78-2,52*0,5*4-7,5*1,9*2-1,896*1,9)*0,3</t>
  </si>
  <si>
    <t>"v ose H" ((6,14+5,811+6,45)*2,942-5,811*2,4)*0,3</t>
  </si>
  <si>
    <t>"v ose 1" (51,2*2,78-7,75*1,9-4,15*1,9-7,5*1,9*4-5,8*2,4)*0,2</t>
  </si>
  <si>
    <t>"atika"</t>
  </si>
  <si>
    <t>"v ose 4" (47,895*1,182-(5,8+6,9)/2*1,182)*0,3+0,5*0,15*1,182*3</t>
  </si>
  <si>
    <t>"v ose H" (6,035+12,55-0,3)*1,182*0,3</t>
  </si>
  <si>
    <t>"v ose 1" 51,2*1,182*0,3+0,5*0,15*1,182*3</t>
  </si>
  <si>
    <t>"v ose A" (17*1,182-(2,6+3,7)/2*1,182)*0,3</t>
  </si>
  <si>
    <t>54</t>
  </si>
  <si>
    <t>311351121</t>
  </si>
  <si>
    <t>Bednění nadzákladových zdí nosných rovné oboustranné za každou stranu zřízení</t>
  </si>
  <si>
    <t>116</t>
  </si>
  <si>
    <t>"v ose A" 17,1*3,016*2</t>
  </si>
  <si>
    <t xml:space="preserve">"v ose 4" </t>
  </si>
  <si>
    <t>(47,895*2,78-2,52*0,5*4-7,5*1,9*2-1,896*1,9)*2+(2,52+0,5)*2*0,3*4+(7,5+1,9)*2*0,3*2</t>
  </si>
  <si>
    <t>(1,896+1,9)*2*0,3</t>
  </si>
  <si>
    <t xml:space="preserve">"v ose H" </t>
  </si>
  <si>
    <t>((6,14+5,811+6,45)*2,942-5,811*2,4)*2+(5,811+2,4)*2*0,3</t>
  </si>
  <si>
    <t>"v ose 1"</t>
  </si>
  <si>
    <t>(51,2*2,78-7,75*1,9-4,15*1,9-7,5*1,9*4-5,8*2,4)*2</t>
  </si>
  <si>
    <t>(4,15+1,9)*2*0,2+(7,5+1,9)*2*0,2*4+(5,8+2,4)*2*0,2</t>
  </si>
  <si>
    <t>"v ose 4" (47,895*1,182-(5,8+6,9)/2*1,182)*2+0,15*1,182*2*3+0,3*1,2*2</t>
  </si>
  <si>
    <t>"v ose H" (6,035+12,55-0,3)*1,182*2</t>
  </si>
  <si>
    <t>"v ose 1" 51,2*1,182*2+0,15*1,182*2*3</t>
  </si>
  <si>
    <t>"v ose A" (17*1,182-(2,6+3,7)/2*1,182)*2+0,3*1,2*2</t>
  </si>
  <si>
    <t>55</t>
  </si>
  <si>
    <t>311351122</t>
  </si>
  <si>
    <t>Bednění nadzákladových zdí nosných rovné oboustranné za každou stranu odstranění</t>
  </si>
  <si>
    <t>118</t>
  </si>
  <si>
    <t>56</t>
  </si>
  <si>
    <t>311361821</t>
  </si>
  <si>
    <t>Výztuž nadzákladových zdí nosných svislých nebo odkloněných od svislice, rovných nebo oblých z betonářské oceli 10 505 (R) nebo BSt 500</t>
  </si>
  <si>
    <t>120</t>
  </si>
  <si>
    <t>6823,5/1000</t>
  </si>
  <si>
    <t>"odečet vyztužení základových zdí" -8,899*0,1</t>
  </si>
  <si>
    <t>57</t>
  </si>
  <si>
    <t>311370001R</t>
  </si>
  <si>
    <t>M+D spárová spojka</t>
  </si>
  <si>
    <t>122</t>
  </si>
  <si>
    <t>"mezipodesta schodiště" 1,56</t>
  </si>
  <si>
    <t>58</t>
  </si>
  <si>
    <t>330321611</t>
  </si>
  <si>
    <t>Sloupy, pilíře, táhla, rámové stojky, vzpěry z betonu železového (bez výztuže)  pohledového bez zvláštních nároků na vliv prostředí tř. C 30/37</t>
  </si>
  <si>
    <t>124</t>
  </si>
  <si>
    <t>"třída betonu C 30/37 XC4 XD3 XF1"</t>
  </si>
  <si>
    <t>"pohledovost PB2"</t>
  </si>
  <si>
    <t>0,5*0,3*(2,942+2,983)/2*18+0,3*0,5*1,9*2</t>
  </si>
  <si>
    <t>59</t>
  </si>
  <si>
    <t>331351121</t>
  </si>
  <si>
    <t>Bednění hranatých sloupů a pilířů včetně vzepření průřezu pravoúhlého čtyřúhelníka výšky do 4 m, průřezu přes 0,08 do 0,16 m2 zřízení</t>
  </si>
  <si>
    <t>126</t>
  </si>
  <si>
    <t>(0,5+0,3)*2*(2,942+2,983)/2*18+(0,3+0,5)*2*1,9*2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</si>
  <si>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</si>
  <si>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</si>
  <si>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</si>
  <si>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128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</si>
  <si>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</si>
  <si>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</si>
  <si>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</si>
  <si>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130</t>
  </si>
  <si>
    <t>1080,2/1000</t>
  </si>
  <si>
    <t>Vodorovné konstrukce</t>
  </si>
  <si>
    <t>411324646</t>
  </si>
  <si>
    <t>Stropy z betonu železového (bez výztuže)  pohledového stropů deskových, plochých střech, desek balkonových, desek hřibových stropů včetně hlavic hřibových sloupů tř. C 30/37</t>
  </si>
  <si>
    <t>132</t>
  </si>
  <si>
    <t>"třída betonu C30/37 XC4 XD3 XF4"</t>
  </si>
  <si>
    <t>((47,895+51,2)/2*5,5+51,2*(17,6-5,5))*0,28</t>
  </si>
  <si>
    <t>"zesílení pásů po obvodu" (47,895+51,2)*0,98*(0,439-0,28)</t>
  </si>
  <si>
    <t>63</t>
  </si>
  <si>
    <t>411351021</t>
  </si>
  <si>
    <t>Bednění stropních konstrukcí - bez podpěrné konstrukce desek tloušťky stropní desky přes 25 do 50 cm zřízení</t>
  </si>
  <si>
    <t>134</t>
  </si>
  <si>
    <t>((47,895+51,2)/2*5,5+51,2*(17,6-5,5))</t>
  </si>
  <si>
    <t xml:space="preserve">"boky" </t>
  </si>
  <si>
    <t>(47,895+51,2+0,98*4)*0,439+(6,13-0,98+17,6-0,98*2+17,6-5,5-0,98)*0,28+(47,895+51,2)*0,98*(0,439-0,28)</t>
  </si>
  <si>
    <t>411351022</t>
  </si>
  <si>
    <t>Bednění stropních konstrukcí - bez podpěrné konstrukce desek tloušťky stropní desky přes 25 do 50 cm odstranění</t>
  </si>
  <si>
    <t>136</t>
  </si>
  <si>
    <t>65</t>
  </si>
  <si>
    <t>411354315</t>
  </si>
  <si>
    <t>Podpěrná konstrukce stropů - desek, kleneb a skořepin výška podepření do 4 m tloušťka stropu přes 25 do 35 cm zřízení</t>
  </si>
  <si>
    <t>138</t>
  </si>
  <si>
    <t>-(47,895+51,2)*0,98</t>
  </si>
  <si>
    <t>411354316</t>
  </si>
  <si>
    <t>Podpěrná konstrukce stropů - desek, kleneb a skořepin výška podepření do 4 m tloušťka stropu přes 25 do 35 cm odstranění</t>
  </si>
  <si>
    <t>140</t>
  </si>
  <si>
    <t>67</t>
  </si>
  <si>
    <t>411354317</t>
  </si>
  <si>
    <t>Podpěrná konstrukce stropů - desek, kleneb a skořepin výška podepření do 4 m tloušťka stropu přes 35 do 50 cm zřízení</t>
  </si>
  <si>
    <t>142</t>
  </si>
  <si>
    <t>(47,895+51,2)*0,98</t>
  </si>
  <si>
    <t>411354318</t>
  </si>
  <si>
    <t>Podpěrná konstrukce stropů - desek, kleneb a skořepin výška podepření do 4 m tloušťka stropu přes 35 do 50 cm odstranění</t>
  </si>
  <si>
    <t>144</t>
  </si>
  <si>
    <t>69</t>
  </si>
  <si>
    <t>41135900R</t>
  </si>
  <si>
    <t>Příplatek za betonáž stropů ve spádu 1%</t>
  </si>
  <si>
    <t>146</t>
  </si>
  <si>
    <t>794,918+97,113</t>
  </si>
  <si>
    <t>411361821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</si>
  <si>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</si>
  <si>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148</t>
  </si>
  <si>
    <t>(21804,2+1832,3+12778,5)/1000</t>
  </si>
  <si>
    <t>71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</si>
  <si>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</si>
  <si>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</si>
  <si>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150</t>
  </si>
  <si>
    <t>"prostupy d150 mm stropní deskou" 8</t>
  </si>
  <si>
    <t>42000-001</t>
  </si>
  <si>
    <t>M+D Systémový smykový trn typ A</t>
  </si>
  <si>
    <t>152</t>
  </si>
  <si>
    <t>73</t>
  </si>
  <si>
    <t>42000-002</t>
  </si>
  <si>
    <t>M+D Systémový smykový trn typ B</t>
  </si>
  <si>
    <t>154</t>
  </si>
  <si>
    <t>430321616</t>
  </si>
  <si>
    <t>Schodišťové konstrukce a rampy z betonu železového (bez výztuže)  stupně, schodnice, ramena, podesty s nosníky tř. C 30/37</t>
  </si>
  <si>
    <t>156</t>
  </si>
  <si>
    <t>"mezipodesta" (2,267+2,205)*1,5*0,2</t>
  </si>
  <si>
    <t>"ramena" (2,071+1,976)/2*2,9+(1,905+1,801)/2*0,2+0,397*2,101*0,4</t>
  </si>
  <si>
    <t>75</t>
  </si>
  <si>
    <t>430361821</t>
  </si>
  <si>
    <t>Výztuž schodišťových konstrukcí a ramp  stupňů, schodnic, ramen, podest s nosníky z betonářské oceli 10 505 (R) nebo BSt 500</t>
  </si>
  <si>
    <t>158</t>
  </si>
  <si>
    <t>(1359,8+49,3)/1000</t>
  </si>
  <si>
    <t>433351131</t>
  </si>
  <si>
    <t>Bednění schodnic včetně podpěrné konstrukce  výšky do 4 m půdorysně přímočarých zřízení</t>
  </si>
  <si>
    <t>160</t>
  </si>
  <si>
    <t>(2,9+2,8+1,56)*0,2</t>
  </si>
  <si>
    <t>77</t>
  </si>
  <si>
    <t>433351132</t>
  </si>
  <si>
    <t>Bednění schodnic včetně podpěrné konstrukce  výšky do 4 m půdorysně přímočarých odstranění</t>
  </si>
  <si>
    <t>162</t>
  </si>
  <si>
    <t>434311115</t>
  </si>
  <si>
    <t>Stupně dusané z betonu prostého nebo prokládaného kamenem  na terén nebo na desku bez potěru, se zahlazením povrchu tř. C 20/25</t>
  </si>
  <si>
    <t>164</t>
  </si>
  <si>
    <t>(2,071+1,976)/2*9+(1,905+1,801)/2*9</t>
  </si>
  <si>
    <t>79</t>
  </si>
  <si>
    <t>434351141</t>
  </si>
  <si>
    <t>Bednění stupňů  betonovaných na podstupňové desce nebo na terénu půdorysně přímočarých zřízení</t>
  </si>
  <si>
    <t>166</t>
  </si>
  <si>
    <t>((2,071+1,976)/2*9+(1,905+1,801)/2*9)*(0,15+0,3)+0,15*0,3/2*18</t>
  </si>
  <si>
    <t>434351142</t>
  </si>
  <si>
    <t>Bednění stupňů  betonovaných na podstupňové desce nebo na terénu půdorysně přímočarých odstranění</t>
  </si>
  <si>
    <t>168</t>
  </si>
  <si>
    <t>Komunikace pozemní</t>
  </si>
  <si>
    <t>81</t>
  </si>
  <si>
    <t>564851111</t>
  </si>
  <si>
    <t>Podklad ze štěrkodrti ŠD  s rozprostřením a zhutněním, po zhutnění tl. 150 mm</t>
  </si>
  <si>
    <t>170</t>
  </si>
  <si>
    <t xml:space="preserve">"1.pp" </t>
  </si>
  <si>
    <t>50,6*17,1-0,3*0,5*12-0,2*0,3*8-3,02*4,8/2</t>
  </si>
  <si>
    <t>564952111</t>
  </si>
  <si>
    <t>Podklad z mechanicky zpevněného kameniva MZK (minerální beton)  s rozprostřením a s hutněním, po zhutnění tl. 150 mm</t>
  </si>
  <si>
    <t>172</t>
  </si>
  <si>
    <t>83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</si>
  <si>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</si>
  <si>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</si>
  <si>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174</t>
  </si>
  <si>
    <t>59245005.1</t>
  </si>
  <si>
    <t>dlažba tvar obdélník betonová 200x100x80mm bílá</t>
  </si>
  <si>
    <t>176</t>
  </si>
  <si>
    <t>(2,6*5,5*15+2,9*5,5+1,2*5,5)*1,02</t>
  </si>
  <si>
    <t>85</t>
  </si>
  <si>
    <t>59245005.2</t>
  </si>
  <si>
    <t>dlažba tvar obdélník betonová 200x100x80mm černá</t>
  </si>
  <si>
    <t>178</t>
  </si>
  <si>
    <t>(2,6*5,5*16+2,9*5,5*2+(2,223+5,25)/2*5,5)*1,02</t>
  </si>
  <si>
    <t>59245020</t>
  </si>
  <si>
    <t>dlažba tvar obdélník betonová 200x100x80mm přírodní</t>
  </si>
  <si>
    <t>180</t>
  </si>
  <si>
    <t>855,732*1,02-241,791-286,876</t>
  </si>
  <si>
    <t>Úpravy povrchů, podlahy a osazování výplní</t>
  </si>
  <si>
    <t>87</t>
  </si>
  <si>
    <t>622131111</t>
  </si>
  <si>
    <t>Podkladní a spojovací vrstva vnějších omítaných ploch  polymercementový spojovací můstek nanášený ručně stěn</t>
  </si>
  <si>
    <t>182</t>
  </si>
  <si>
    <t>"styk se sousedním objektem"</t>
  </si>
  <si>
    <t>4,272*0,3+2,573*(0,3+1,627)/2+1,56*1,627+(2,64+0,5+0,2)*(1,627+2,977)/2</t>
  </si>
  <si>
    <t>622131121</t>
  </si>
  <si>
    <t>Podkladní a spojovací vrstva vnějších omítaných ploch  penetrace nanášená ručně stěn</t>
  </si>
  <si>
    <t>1491846279</t>
  </si>
  <si>
    <t>89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</si>
  <si>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</si>
  <si>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</si>
  <si>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184</t>
  </si>
  <si>
    <t>28376382</t>
  </si>
  <si>
    <t>deska z polystyrénu XPS, hrana polodrážková a hladký povrch 500kPa tl 100mm</t>
  </si>
  <si>
    <t>2068582727</t>
  </si>
  <si>
    <t>13,987*1,1</t>
  </si>
  <si>
    <t>91</t>
  </si>
  <si>
    <t>622252001</t>
  </si>
  <si>
    <t>Montáž profilů kontaktního zateplení zakládacích soklových připevněných hmoždinkami</t>
  </si>
  <si>
    <t>188</t>
  </si>
  <si>
    <t>4,272+2,573+1,56+2,64+0,7</t>
  </si>
  <si>
    <t>59051647</t>
  </si>
  <si>
    <t>profil zakládací Al tl 0,7mm pro ETICS pro izolant tl 100mm</t>
  </si>
  <si>
    <t>190</t>
  </si>
  <si>
    <t>11,745*1,1</t>
  </si>
  <si>
    <t>93</t>
  </si>
  <si>
    <t>622541012</t>
  </si>
  <si>
    <t>Omítka tenkovrstvá silikonsilikátová vnějších ploch  probarvená bez penetrace, zatíraná (škrábaná), tloušťky 1,5 mm stěn</t>
  </si>
  <si>
    <t>938538220</t>
  </si>
  <si>
    <t>629995101</t>
  </si>
  <si>
    <t>Očištění vnějších ploch tlakovou vodou omytím</t>
  </si>
  <si>
    <t>194</t>
  </si>
  <si>
    <t>Ostatní konstrukce a práce, bourání</t>
  </si>
  <si>
    <t>95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</si>
  <si>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</si>
  <si>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</si>
  <si>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196</t>
  </si>
  <si>
    <t>59217017</t>
  </si>
  <si>
    <t>obrubník betonový chodníkový 1000x100x250mm</t>
  </si>
  <si>
    <t>198</t>
  </si>
  <si>
    <t>10*1,01</t>
  </si>
  <si>
    <t>97</t>
  </si>
  <si>
    <t>916991121</t>
  </si>
  <si>
    <t>Lože pod obrubníky, krajníky nebo obruby z dlažebních kostek  z betonu prostého</t>
  </si>
  <si>
    <t>200</t>
  </si>
  <si>
    <t>10*0,3*0,15</t>
  </si>
  <si>
    <t>919124121</t>
  </si>
  <si>
    <t>Dilatační spáry vkládané v cementobetonovém krytu  s odstraněním vložek, s vyčištěním a vyplněním spár asfaltovou zálivkou</t>
  </si>
  <si>
    <t>202</t>
  </si>
  <si>
    <t>99</t>
  </si>
  <si>
    <t>919735112</t>
  </si>
  <si>
    <t>Řezání stávajícího živičného krytu nebo podkladu  hloubky přes 50 do 100 mm</t>
  </si>
  <si>
    <t>204</t>
  </si>
  <si>
    <t>940000001</t>
  </si>
  <si>
    <t>Vodorovné značení ZTP</t>
  </si>
  <si>
    <t>206</t>
  </si>
  <si>
    <t>101</t>
  </si>
  <si>
    <t>946113111</t>
  </si>
  <si>
    <t>Montáž pojízdných věží trubkových nebo dílcových  s maximálním zatížením podlahy do 200 kg/m2 o půdorysné ploše přes 5 m2, výšky do 1,5 m</t>
  </si>
  <si>
    <t>208</t>
  </si>
  <si>
    <t>946113211</t>
  </si>
  <si>
    <t>Montáž pojízdných věží trubkových nebo dílcových  s maximálním zatížením podlahy do 200 kg/m2 Příplatek za první a každý další den použití pojízdného lešení k ceně -3111</t>
  </si>
  <si>
    <t>210</t>
  </si>
  <si>
    <t>103</t>
  </si>
  <si>
    <t>946113811</t>
  </si>
  <si>
    <t>Demontáž pojízdných věží trubkových nebo dílcových  s maximálním zatížením podlahy do 200 kg/m2 o půdorysné ploše přes 5 m2, výšky do 1,5 m</t>
  </si>
  <si>
    <t>212</t>
  </si>
  <si>
    <t>952901111</t>
  </si>
  <si>
    <t>Vyčištění budov nebo objektů před předáním do užívání  budov bytové nebo občanské výstavby, světlé výšky podlaží do 4 m</t>
  </si>
  <si>
    <t>214</t>
  </si>
  <si>
    <t>"1.pp" 855,732</t>
  </si>
  <si>
    <t>"1.np" 854,872</t>
  </si>
  <si>
    <t>105</t>
  </si>
  <si>
    <t>962052211</t>
  </si>
  <si>
    <t>Bourání zdiva železobetonového  nadzákladového, objemu přes 1 m3</t>
  </si>
  <si>
    <t>216</t>
  </si>
  <si>
    <t>"teplovod" 113*0,6*0,2+170*0,2*2</t>
  </si>
  <si>
    <t>9700000R</t>
  </si>
  <si>
    <t>Demontáž potrubí teplovodu D500mm vč. liokvidace</t>
  </si>
  <si>
    <t>218</t>
  </si>
  <si>
    <t>901</t>
  </si>
  <si>
    <t>Ostatní výrobky</t>
  </si>
  <si>
    <t>107</t>
  </si>
  <si>
    <t>90100-1001</t>
  </si>
  <si>
    <t>O/01  M+D prefa betonový světlík 2520x1200x800,  sestava ze spodního, středního a vrchního dílu, krycího roštu, jeřábu, kotvení, kompletní kce dle PD</t>
  </si>
  <si>
    <t>220</t>
  </si>
  <si>
    <t>90100-1002</t>
  </si>
  <si>
    <t>O/02  M+D  odvodňovací žlab betonový štěrbinový D400, povrch přírodní, hladký, vč. kotvení, doplňků, kompletní provedení dle PD</t>
  </si>
  <si>
    <t>222</t>
  </si>
  <si>
    <t>109</t>
  </si>
  <si>
    <t>90100-1003</t>
  </si>
  <si>
    <t>O/03  M+D  odvodňovací žlab polymerbetonový bez spádu, vč. kotvení, doplňků, kompletní provedení dle PD</t>
  </si>
  <si>
    <t>224</t>
  </si>
  <si>
    <t>90100-1004</t>
  </si>
  <si>
    <t>O/04  M+D  odvodňovací žlab polymerbetonový, dno se spádem, vč. kotvení, doplňků, kompletní provedení dle PD</t>
  </si>
  <si>
    <t>226</t>
  </si>
  <si>
    <t>111</t>
  </si>
  <si>
    <t>91000-1005</t>
  </si>
  <si>
    <t>O/05  M+D nápis "PARKOVACÍ DŮM"  písmena z plechu tl. 2mm, vč. kotvení, povrchové úpravy, doplňků, kompletní úprovedení dle PD</t>
  </si>
  <si>
    <t>228</t>
  </si>
  <si>
    <t>91000-1006</t>
  </si>
  <si>
    <t>O/06  M+D nerezové diagonální sítě-treláž pro popínavou zeleň, vč. kotvení, lan, napínáků, ostatních doplňků, povrchové úpravy, kompletní úprovedení dle PD</t>
  </si>
  <si>
    <t>230</t>
  </si>
  <si>
    <t>"celková plocha sítě" 451,49</t>
  </si>
  <si>
    <t>113</t>
  </si>
  <si>
    <t>91000-1007</t>
  </si>
  <si>
    <t>O/07  M+D ocelový zhrazovací sloupek h=1000mm, vč. kotvení, povrchové úpravy, doplňků, kompletní úprovedení dle PD</t>
  </si>
  <si>
    <t>232</t>
  </si>
  <si>
    <t>91000-1008</t>
  </si>
  <si>
    <t>O/08  M+D odpadkový koš kruhový s plast opláštěním, betonovým soklem, vč. kotvení, povrchové úpravy, doplňků, kompletní úprovedení dle PD</t>
  </si>
  <si>
    <t>234</t>
  </si>
  <si>
    <t>115</t>
  </si>
  <si>
    <t>91000-1009</t>
  </si>
  <si>
    <t>O/09  M+D orientační systém dle požadavku PBŘ (značení únikové cesty, značka PHP, ...), Al tabulka opatřená fotoluminiscenční vrstvou, kompletní úprovedení dle PD</t>
  </si>
  <si>
    <t>Kč</t>
  </si>
  <si>
    <t>236</t>
  </si>
  <si>
    <t>91000-1010</t>
  </si>
  <si>
    <t>O/10  M+D přenosný hasicí přístroj pěnový nebo práškový 183B</t>
  </si>
  <si>
    <t>238</t>
  </si>
  <si>
    <t>997</t>
  </si>
  <si>
    <t>Přesun sutě</t>
  </si>
  <si>
    <t>117</t>
  </si>
  <si>
    <t>997221551</t>
  </si>
  <si>
    <t>Vodorovná doprava suti  bez naložení, ale se složením a s hrubým urovnáním ze sypkých materiálů, na vzdálenost do 1 km</t>
  </si>
  <si>
    <t>240</t>
  </si>
  <si>
    <t>997221559</t>
  </si>
  <si>
    <t>Vodorovná doprava suti  bez naložení, ale se složením a s hrubým urovnáním Příplatek k ceně za každý další i započatý 1 km přes 1 km</t>
  </si>
  <si>
    <t>242</t>
  </si>
  <si>
    <t>392,094*9 "Přepočtené koeficientem množství</t>
  </si>
  <si>
    <t>119</t>
  </si>
  <si>
    <t>997221861</t>
  </si>
  <si>
    <t>Poplatek za uložení stavebního odpadu na recyklační skládce (skládkovné) z prostého betonu zatříděného do Katalogu odpadů pod kódem 17 01 01</t>
  </si>
  <si>
    <t>-1412614388</t>
  </si>
  <si>
    <t>637,344-195,744-424,55-4,4</t>
  </si>
  <si>
    <t>997221862</t>
  </si>
  <si>
    <t>Poplatek za uložení stavebního odpadu na recyklační skládce (skládkovné) z armovaného betonu zatříděného do Katalogu odpadů pod kódem 17 01 01</t>
  </si>
  <si>
    <t>1933789995</t>
  </si>
  <si>
    <t>81,56*2,4</t>
  </si>
  <si>
    <t>121</t>
  </si>
  <si>
    <t>997221873</t>
  </si>
  <si>
    <t>1790377029</t>
  </si>
  <si>
    <t>817,5*0,3</t>
  </si>
  <si>
    <t>407,5*0,44</t>
  </si>
  <si>
    <t>997221875</t>
  </si>
  <si>
    <t>Poplatek za uložení stavebního odpadu na recyklační skládce (skládkovné) asfaltového bez obsahu dehtu zatříděného do Katalogu odpadů pod kódem 17 03 02</t>
  </si>
  <si>
    <t>1179656283</t>
  </si>
  <si>
    <t>20*0,22</t>
  </si>
  <si>
    <t>998</t>
  </si>
  <si>
    <t>Přesun hmot</t>
  </si>
  <si>
    <t>123</t>
  </si>
  <si>
    <t>998012021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</si>
  <si>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</si>
  <si>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252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</si>
  <si>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</si>
  <si>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</si>
  <si>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</si>
  <si>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</si>
  <si>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</si>
  <si>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 na ploše svislé S nátěrem penetračním</t>
  </si>
  <si>
    <t>254</t>
  </si>
  <si>
    <t>"v ose A"</t>
  </si>
  <si>
    <t>4,552*(1,815+3,05)/2+1,223*3,05+2,529*(3,05+4,2)/2+4,281*4,2+5,015*4,5</t>
  </si>
  <si>
    <t>125</t>
  </si>
  <si>
    <t>11163150</t>
  </si>
  <si>
    <t>lak penetrační asfaltový</t>
  </si>
  <si>
    <t>256</t>
  </si>
  <si>
    <t>P</t>
  </si>
  <si>
    <t>Poznámka k položce:_x000D_
Spotřeba 0,3-0,4kg/m2</t>
  </si>
  <si>
    <t>64,518*0,0002</t>
  </si>
  <si>
    <t>711142559</t>
  </si>
  <si>
    <t>Provedení izolace proti zemní vlhkosti pásy přitavením  NAIP na ploše svislé S</t>
  </si>
  <si>
    <t>258</t>
  </si>
  <si>
    <t>(4,552*(1,815+3,05)/2+1,223*3,05+2,529*(3,05+4,2)/2+4,281*4,2+5,015*4,5)*2</t>
  </si>
  <si>
    <t>127</t>
  </si>
  <si>
    <t>62855001</t>
  </si>
  <si>
    <t>pás asfaltový natavitelný modifikovaný SBS tl 4,0mm s vložkou z polyesterové rohože a spalitelnou PE fólií nebo jemnozrnným minerálním posypem na horním povrchu</t>
  </si>
  <si>
    <t>260</t>
  </si>
  <si>
    <t>64,518*1,15</t>
  </si>
  <si>
    <t>62853006</t>
  </si>
  <si>
    <t>pás asfaltový natavitelný modifikovaný SBS tl 4,2mm s vložkou ze skleněné tkaniny a hrubozrnným břidličným posypem na horním povrchu</t>
  </si>
  <si>
    <t>262</t>
  </si>
  <si>
    <t>129</t>
  </si>
  <si>
    <t>711462103</t>
  </si>
  <si>
    <t>Provedení izolace proti povrchové a podpovrchové tlakové vodě fóliemi  na ploše svislé S přilepenou v plné ploše</t>
  </si>
  <si>
    <t>264</t>
  </si>
  <si>
    <t>" v ose 4"</t>
  </si>
  <si>
    <t>(47,895-17,486)*4,2-5,5*2,4/2+17,486*1,2+0,9*4,2*4</t>
  </si>
  <si>
    <t>6,1*(1,2+0,2)/2+12,6*0,6</t>
  </si>
  <si>
    <t>29,25*0,6+16,15*1,3</t>
  </si>
  <si>
    <t>"styk se stáv. objektem"</t>
  </si>
  <si>
    <t>3,055*(0,965+2,2)/2+1,223*2,2+2,529*(2,2+3,35)/2+4,281*3,35</t>
  </si>
  <si>
    <t>28322004</t>
  </si>
  <si>
    <t>fólie hydroizolační pro spodní stavbu mPVC tl 1,5mm</t>
  </si>
  <si>
    <t>266</t>
  </si>
  <si>
    <t>300,998*1,15</t>
  </si>
  <si>
    <t>131</t>
  </si>
  <si>
    <t>711491271</t>
  </si>
  <si>
    <t>Provedení doplňků izolace proti vodě textilií na ploše svislé S vrstva podkladní</t>
  </si>
  <si>
    <t>268</t>
  </si>
  <si>
    <t>69311175</t>
  </si>
  <si>
    <t>geotextilie PP s ÚV stabilizací 500g/m2</t>
  </si>
  <si>
    <t>270</t>
  </si>
  <si>
    <t>133</t>
  </si>
  <si>
    <t>711491272</t>
  </si>
  <si>
    <t>Provedení doplňků izolace proti vodě textilií na ploše svislé S vrstva ochranná</t>
  </si>
  <si>
    <t>272</t>
  </si>
  <si>
    <t>274</t>
  </si>
  <si>
    <t>135</t>
  </si>
  <si>
    <t>711491273</t>
  </si>
  <si>
    <t>Provedení izolace proti zemní vlhkosti nopovou fólií na ploše svislé S z nopové fólie</t>
  </si>
  <si>
    <t>276</t>
  </si>
  <si>
    <t xml:space="preserve">"osa 4" </t>
  </si>
  <si>
    <t>(47,895-17,486)*6,9-5,5*2,6+17,486*4,2+0,9*4,2*4</t>
  </si>
  <si>
    <t>"osa H"</t>
  </si>
  <si>
    <t>6,1*(1+1,8)+12,6*0,6</t>
  </si>
  <si>
    <t>"osa 1"</t>
  </si>
  <si>
    <t>"osa A"</t>
  </si>
  <si>
    <t>4,552*((1,815+3,05)/2+2)+1,223*5,05+2,529*((3,05+4,2)/2+2)+4,281*6,2+5,015*6,5</t>
  </si>
  <si>
    <t>28323005</t>
  </si>
  <si>
    <t>fólie profilovaná (nopová) drenážní HDPE s výškou nopů 8mm</t>
  </si>
  <si>
    <t>278</t>
  </si>
  <si>
    <t>446,986*1,15</t>
  </si>
  <si>
    <t>137</t>
  </si>
  <si>
    <t>998711101</t>
  </si>
  <si>
    <t>Přesun hmot pro izolace proti vodě, vlhkosti a plynům  stanovený z hmotnosti přesunovaného materiálu vodorovná dopravní vzdálenost do 50 m v objektech výšky do 6 m</t>
  </si>
  <si>
    <t>280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</si>
  <si>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</si>
  <si>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</si>
  <si>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</si>
  <si>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</si>
  <si>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282</t>
  </si>
  <si>
    <t xml:space="preserve">"pod schodištěm" </t>
  </si>
  <si>
    <t>3,022*(0,965+2,3)/2+1,123*2,2+2,529*(2,2+3,35)/2+4,281*3,35</t>
  </si>
  <si>
    <t>139</t>
  </si>
  <si>
    <t>28376385</t>
  </si>
  <si>
    <t>deska z polystyrénu XPS, hrana rovná, polo či pero drážka a hladký povrch</t>
  </si>
  <si>
    <t>284</t>
  </si>
  <si>
    <t>"pod schodištěm" 28,763*0,05*1,05</t>
  </si>
  <si>
    <t>998713101</t>
  </si>
  <si>
    <t>Přesun hmot pro izolace tepelné stanovený z hmotnosti přesunovaného materiálu vodorovná dopravní vzdálenost do 50 m v objektech výšky do 6 m</t>
  </si>
  <si>
    <t>286</t>
  </si>
  <si>
    <t>762</t>
  </si>
  <si>
    <t>Konstrukce tesařské</t>
  </si>
  <si>
    <t>141</t>
  </si>
  <si>
    <t>762431225</t>
  </si>
  <si>
    <t>Obložení stěn montáž deskami z dřevovláknitých hmot včetně tvarování a úpravy pro olištování spár dřevotřískovými nebo dřevoštěpkovými na pero a drážku</t>
  </si>
  <si>
    <t>288</t>
  </si>
  <si>
    <t>"ochrana izolace pod terénem"</t>
  </si>
  <si>
    <t>60726272</t>
  </si>
  <si>
    <t>deska dřevoštěpková OSB 3 P+D nebroušená tl 15mm</t>
  </si>
  <si>
    <t>290</t>
  </si>
  <si>
    <t>300,998*1,1</t>
  </si>
  <si>
    <t>143</t>
  </si>
  <si>
    <t>998762101</t>
  </si>
  <si>
    <t>Přesun hmot pro konstrukce tesařské  stanovený z hmotnosti přesunovaného materiálu vodorovná dopravní vzdálenost do 50 m v objektech výšky do 6 m</t>
  </si>
  <si>
    <t>292</t>
  </si>
  <si>
    <t>764</t>
  </si>
  <si>
    <t>Konstrukce klempířské</t>
  </si>
  <si>
    <t>76400-001</t>
  </si>
  <si>
    <t>K/01  M+D krycí lišta PVC hydroizolace nad terénem z Pz poplast plechu</t>
  </si>
  <si>
    <t>294</t>
  </si>
  <si>
    <t>145</t>
  </si>
  <si>
    <t>76400-002</t>
  </si>
  <si>
    <t>Poplastovaný plech rš 300mm - ochrana přejezdové hrany</t>
  </si>
  <si>
    <t>296</t>
  </si>
  <si>
    <t>5,8+2,55</t>
  </si>
  <si>
    <t>764311404.1</t>
  </si>
  <si>
    <t>Lemování rovných zdí z Pz plechu rš 330 mm</t>
  </si>
  <si>
    <t>298</t>
  </si>
  <si>
    <t>"styk nové schodiště a stávající budova" 4,6+3,4+1,25+3</t>
  </si>
  <si>
    <t>147</t>
  </si>
  <si>
    <t>998764101</t>
  </si>
  <si>
    <t>Přesun hmot pro konstrukce klempířské stanovený z hmotnosti přesunovaného materiálu vodorovná dopravní vzdálenost do 50 m v objektech výšky do 6 m</t>
  </si>
  <si>
    <t>300</t>
  </si>
  <si>
    <t>767</t>
  </si>
  <si>
    <t>Konstrukce zámečnické</t>
  </si>
  <si>
    <t>76700-1001</t>
  </si>
  <si>
    <t>Z/01  M+D ochrana svodu kanalizace u stěny z trubky DN 80x4 délky 1250mm, kotvících plechů tl. 5mm, vč. chem. kotev, povrchové úpravy, kompletní provedení dle PD</t>
  </si>
  <si>
    <t>302</t>
  </si>
  <si>
    <t>149</t>
  </si>
  <si>
    <t>76700-1002</t>
  </si>
  <si>
    <t>Z/02  M+D ochrana svodu kanalizace u sloupu z trubky DN 80x4 délky 1250mm, kotvících plechů tl. 5mm, vč. chem. kotev, povrchové úpravy, kompletní provedení dle PD</t>
  </si>
  <si>
    <t>304</t>
  </si>
  <si>
    <t>76700-1003</t>
  </si>
  <si>
    <t>Z/03  M+D ochrana svodu kanalizace u sloupu z trubky DN 80x4 délky 1250mm, kotvících plechů tl. 5mm, vč. chem. kotev, povrchové úpravy, kompletní provedení dle PD</t>
  </si>
  <si>
    <t>306</t>
  </si>
  <si>
    <t>151</t>
  </si>
  <si>
    <t>76700-1004</t>
  </si>
  <si>
    <t>Z/04  M+D ocel. podlahový rošt 2520/500mm, PR 33/33-30/2, vč. kotvení, povrchové úpravy, doplňků, kompletní provedení dle PD</t>
  </si>
  <si>
    <t>kg</t>
  </si>
  <si>
    <t>308</t>
  </si>
  <si>
    <t>(43,26*3+57,65)</t>
  </si>
  <si>
    <t>76700-1005</t>
  </si>
  <si>
    <t>Z/05  M+D ocel. zábradlí schodiště vč. kotvení, povrchové úpravy, doplňků, kompletní provedení dle PD</t>
  </si>
  <si>
    <t>310</t>
  </si>
  <si>
    <t>(3,62+1,223+3,254)*2</t>
  </si>
  <si>
    <t>153</t>
  </si>
  <si>
    <t>76700-1006</t>
  </si>
  <si>
    <t>Z/06  M+D ocel. přejezdový a přechodový profil u schodiště vč. kotvení, povrchové úpravy, doplňků, kompletní provedení dle PD</t>
  </si>
  <si>
    <t>312</t>
  </si>
  <si>
    <t>76700-1007</t>
  </si>
  <si>
    <t>Z/07  M+D označení prvního a posledního stupně u obou ramen schodiště, Pz pásek tl.8mm, vč. kotvení, povrchové úpravy, doplňků, kompletní provedení dle PD</t>
  </si>
  <si>
    <t>314</t>
  </si>
  <si>
    <t>777</t>
  </si>
  <si>
    <t>Podlahy lité</t>
  </si>
  <si>
    <t>155</t>
  </si>
  <si>
    <t>77700-001</t>
  </si>
  <si>
    <t>Epoxidový podlahový systém tl. 6mm, strojně hlazený plastbeton se směsí přírodních křemičitých písků, vč. dilatací, vodorovného doprav.značení, znaků invalidy, kompletní provedení dle PD</t>
  </si>
  <si>
    <t>316</t>
  </si>
  <si>
    <t>"střecha=1.np" 50,6*17-0,5*0,2*6-3,02*4,8/2+(2,6+5,8)*0,3</t>
  </si>
  <si>
    <t>77700-002</t>
  </si>
  <si>
    <t>M+D hydroizolační membrána z trvalého pružného polyuretanu s výztužnou tkaninou min.400g/m2 v tl.2mm</t>
  </si>
  <si>
    <t>318</t>
  </si>
  <si>
    <t>157</t>
  </si>
  <si>
    <t>77700-003</t>
  </si>
  <si>
    <t>M+S sokl epoxidový h=55mm s fabionem</t>
  </si>
  <si>
    <t>320</t>
  </si>
  <si>
    <t>17+50,6+47,3+5,85+12,4+0,2*2*6-2,6-5,8+0,3*4</t>
  </si>
  <si>
    <t>77700-004</t>
  </si>
  <si>
    <t>M+D plastbeton tl. 30mm pod odvodňovací žlab 1.np</t>
  </si>
  <si>
    <t>322</t>
  </si>
  <si>
    <t>50,2*0,2</t>
  </si>
  <si>
    <t>783</t>
  </si>
  <si>
    <t>Dokončovací práce - nátěry</t>
  </si>
  <si>
    <t>159</t>
  </si>
  <si>
    <t>783826605</t>
  </si>
  <si>
    <t>Hydrofobizační nátěr omítek silikonový, transparentní, povrchů hladkých betonových povrchů nebo povrchů z desek na bázi dřeva (dřevovláknitých apod.)</t>
  </si>
  <si>
    <t>324</t>
  </si>
  <si>
    <t>"venkovní schodiště vč. mezipodesty a výstupní žb desky""</t>
  </si>
  <si>
    <t>((2,071+1,976)/2*9+(1,905+1,801)/2*9)*(0,15+0,3)+0,15*0,3/2*18+1,452</t>
  </si>
  <si>
    <t>(2,276+2,205)/2*1,56+3,875*(1,935+2,101)/2</t>
  </si>
  <si>
    <t>Mezisoučet</t>
  </si>
  <si>
    <t>"fasáda"</t>
  </si>
  <si>
    <t>24,7*1,2-(5,8+6,9)/2*1,1+5,5*(3,8+1,1)/2+17,695*3,8-3,2*(0,2+0,3)/2</t>
  </si>
  <si>
    <t>6,1*3,95-6,1*0,6/2+12,6*3,95-5,811*2,4</t>
  </si>
  <si>
    <t>51,2*3,95-7,75*1,9*5-5,8*2,4-4,15*1,9</t>
  </si>
  <si>
    <t>1,5*3,7+2,65*(3,6+2,3)/2+1,65*2,3+2,65*(2,3+0,975)+(17,7-8,36)*0,975-(2,6+3,6)/2*0,975</t>
  </si>
  <si>
    <t>"vnitřní strana atiky"</t>
  </si>
  <si>
    <t>(17,1+50,6+47,595+5,8+12,4)*1,182-(2,8+3,7)/2*1,182-(5,8+6,9)/2*1,182</t>
  </si>
  <si>
    <t>0,3*0,182*4+0,15*1,182*12</t>
  </si>
  <si>
    <t>"vnitřní stěny 1.pp"</t>
  </si>
  <si>
    <t>(17,1+50,6+47,3+5,85+12,4)*3,3-2,5*0,5*4-7,5*1,9*7-1,886*1,9-4,15*1,9-5,8*2,4-5,811*2,4</t>
  </si>
  <si>
    <t>(2,5+0,5)*2*0,3*4+(7,5+1,9)*2*0,3*7+(1,886+1,9)*2*0,3+(4,15+1,9)*2*0,3</t>
  </si>
  <si>
    <t>(5,8+2,4*2+5,811+2,4*2)*0,3</t>
  </si>
  <si>
    <t>"sloupy" (0,5+0,3)*2*3,3*12+(0,2+0,3+0,2)*3,3*8</t>
  </si>
  <si>
    <t>"strop"</t>
  </si>
  <si>
    <t>101.1.02 - D.1.4.1   ZTI</t>
  </si>
  <si>
    <t xml:space="preserve">    721 - Zdravotechnika - vnitřní kanalizace</t>
  </si>
  <si>
    <t>132101201R00</t>
  </si>
  <si>
    <t>Hloubení rýh a jam</t>
  </si>
  <si>
    <t>151101101R00</t>
  </si>
  <si>
    <t>Pažení a rozepření stěn rýh - příložné - hl. do 2m</t>
  </si>
  <si>
    <t>151101102R00</t>
  </si>
  <si>
    <t>Pažení a rozepření stěn rýh - příložné - hl.do 4 m</t>
  </si>
  <si>
    <t>151101111R00</t>
  </si>
  <si>
    <t>Odstranění paženi stěn rýh - příložné - hl. do 2 m</t>
  </si>
  <si>
    <t>151101112R00</t>
  </si>
  <si>
    <t>Odstranění pažení stěn rýh - příložné - hl. do 4 m</t>
  </si>
  <si>
    <t>162701105R00</t>
  </si>
  <si>
    <t>Vodorovné přemístění výkopku z hor.1-4 do 10000 m</t>
  </si>
  <si>
    <t>167101101R00</t>
  </si>
  <si>
    <t>Nakládání výkopku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</si>
  <si>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</si>
  <si>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</si>
  <si>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</si>
  <si>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</si>
  <si>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199000002R00</t>
  </si>
  <si>
    <t>Poplatek za skládku</t>
  </si>
  <si>
    <t>451572111RK6</t>
  </si>
  <si>
    <t>Lože pod potrubí z kameniva těženého 0 - 4 mm, kraj Moravskoslezský</t>
  </si>
  <si>
    <t>721</t>
  </si>
  <si>
    <t>Zdravotechnika - vnitřní kanalizace</t>
  </si>
  <si>
    <t>721-01</t>
  </si>
  <si>
    <t>Potrubí HT dešťové (svislé) D 110 x 2,7 mm</t>
  </si>
  <si>
    <t>721-02</t>
  </si>
  <si>
    <t>Potrubí KG DN 100 SN12</t>
  </si>
  <si>
    <t>721-03</t>
  </si>
  <si>
    <t>Potrubí KG DN 125 SN12</t>
  </si>
  <si>
    <t>721-04</t>
  </si>
  <si>
    <t>Potrubí KG DN 150 SN12</t>
  </si>
  <si>
    <t>721-05</t>
  </si>
  <si>
    <t>Potrubí KG DN 200 SN12</t>
  </si>
  <si>
    <t>721-06</t>
  </si>
  <si>
    <t>Litinové potrubí DN100</t>
  </si>
  <si>
    <t>721-07</t>
  </si>
  <si>
    <t>Vpust DN100 svislý odtok izolační dle kce podlahy, pojistka proti vyschnutí</t>
  </si>
  <si>
    <t>ks</t>
  </si>
  <si>
    <t>721-08</t>
  </si>
  <si>
    <t>Vrtání prostupů do DN125</t>
  </si>
  <si>
    <t>soubor</t>
  </si>
  <si>
    <t>721290111R00</t>
  </si>
  <si>
    <t>Zkouška těsnosti kanalizace vodou DN 125</t>
  </si>
  <si>
    <t>998721101R00</t>
  </si>
  <si>
    <t>Přesun hmot pro vnitřní kanalizaci, výšky do 12 m</t>
  </si>
  <si>
    <t>76700-001</t>
  </si>
  <si>
    <t>Systémové upevnění potrubí</t>
  </si>
  <si>
    <t>998767101R00</t>
  </si>
  <si>
    <t>Přesun hmot pro zámečnické konstr., výšky do 12 m</t>
  </si>
  <si>
    <t>101.1.03 - D.1.4.2 Elektroinstalace-silnoproud</t>
  </si>
  <si>
    <t>D1 - Elektroinstalace</t>
  </si>
  <si>
    <t xml:space="preserve">    101 - Silnoproud - montáž</t>
  </si>
  <si>
    <t xml:space="preserve">    201 - Silnoproud - materiál nosný</t>
  </si>
  <si>
    <t xml:space="preserve">    301 - Silnoproud - dodávka</t>
  </si>
  <si>
    <t xml:space="preserve">    401 - Hromosvody a uzemnění- montáž</t>
  </si>
  <si>
    <t xml:space="preserve">    501 - Hromosvody a uzemnění - materiál</t>
  </si>
  <si>
    <t xml:space="preserve">    601 - Strukturovaná kabeláž - montáž</t>
  </si>
  <si>
    <t xml:space="preserve">    701 - Strukturovaná kabeláž - materiál</t>
  </si>
  <si>
    <t xml:space="preserve">    801 - Strukturovaná kabeláž - dodávka</t>
  </si>
  <si>
    <t xml:space="preserve">    901 - Kamerový systém - montáž</t>
  </si>
  <si>
    <t xml:space="preserve">    910 - Kamerový systém - materiál</t>
  </si>
  <si>
    <t xml:space="preserve">    911 - Kamerový systém - dodávka</t>
  </si>
  <si>
    <t xml:space="preserve">    912 - Parkovací systém - montáž</t>
  </si>
  <si>
    <t xml:space="preserve">    913 - Parkovací systém - materiál</t>
  </si>
  <si>
    <t xml:space="preserve">    914 - Parkovací systém - dodávka</t>
  </si>
  <si>
    <t>D1</t>
  </si>
  <si>
    <t>Elektroinstalace</t>
  </si>
  <si>
    <t>Silnoproud - montáž</t>
  </si>
  <si>
    <t>210 01-0021</t>
  </si>
  <si>
    <t>Montáž trubek plastových tuhých D 16 mm uložených pevně</t>
  </si>
  <si>
    <t>12*0,6</t>
  </si>
  <si>
    <t>210 01-0029</t>
  </si>
  <si>
    <t>Montáž trubek plastových ohebných D 48 mm uložených pevně</t>
  </si>
  <si>
    <t>4*3+2*3*2*3+3+3+2+2*1+4</t>
  </si>
  <si>
    <t>210 01-0063</t>
  </si>
  <si>
    <t>Montáž trubky ocel závitové pevně uložené do 21 mm</t>
  </si>
  <si>
    <t>4+2*25+2*12+20+7+2*10+9+4*1+2*11*2+56+5+9+6</t>
  </si>
  <si>
    <t>210 01-0351</t>
  </si>
  <si>
    <t>Montáž rozvodek nástěnných plastových čtyřhranných  vodič D do 4 mm2</t>
  </si>
  <si>
    <t>210 01-0363</t>
  </si>
  <si>
    <t>Montáž rozvodek nástěnných plastových čtyřhranných  vodič D do 4 mm2 požárně odolná</t>
  </si>
  <si>
    <t>210 01-0433</t>
  </si>
  <si>
    <t>Montáž krabicové rozvodky Al odbočná  čtyřhranná 4xPZ21 nástěnná</t>
  </si>
  <si>
    <t>2*11+3</t>
  </si>
  <si>
    <t>210 01-0523</t>
  </si>
  <si>
    <t>Otevření nebo uzavření krabice víčkem na 4 šrouby</t>
  </si>
  <si>
    <t>8+25+1+2</t>
  </si>
  <si>
    <t>210 02-0201</t>
  </si>
  <si>
    <t>Rošt kabelový nástěnný š=300 svisle pož. odolný</t>
  </si>
  <si>
    <t>2*3</t>
  </si>
  <si>
    <t>210 02-0221</t>
  </si>
  <si>
    <t>Montáž výložníků atypických nástěnných se stojinou a 1 výložníkem pož. odolný</t>
  </si>
  <si>
    <t>210 02-0313</t>
  </si>
  <si>
    <t>Montáž žlabů kovových  šířky do 500 mm s víkem pož. odolný</t>
  </si>
  <si>
    <t>52+67+17+3</t>
  </si>
  <si>
    <t>210 02-0452</t>
  </si>
  <si>
    <t>Odbočka žlabu eleltroinstalačního .T kus š 300</t>
  </si>
  <si>
    <t>210 02-0453</t>
  </si>
  <si>
    <t>Odbočka žlabu eleltroinstalačního L kus š 300</t>
  </si>
  <si>
    <t>1+5+3</t>
  </si>
  <si>
    <t>210 02-0461</t>
  </si>
  <si>
    <t>Odbočka elektroinstalačního žlabu klesající š300mm</t>
  </si>
  <si>
    <t>210 02-0651</t>
  </si>
  <si>
    <t>Montáž se zhotovením konstrukce pro upevnění přístrojů do 5 kg</t>
  </si>
  <si>
    <t>2*6</t>
  </si>
  <si>
    <t>210 02-0741</t>
  </si>
  <si>
    <t>Zákryt plný z plechu výroba+montáž</t>
  </si>
  <si>
    <t>210 02-0802</t>
  </si>
  <si>
    <t>Montáž protipožárního krytu kabelových příchytek stoupací vedené</t>
  </si>
  <si>
    <t>210 02-0951</t>
  </si>
  <si>
    <t>Montáž tabulky výstražné smaltované formát A3 až A4</t>
  </si>
  <si>
    <t>6+12+4</t>
  </si>
  <si>
    <t>210 10-0001</t>
  </si>
  <si>
    <t>Ukončení vodičů v rozváděči nebo na přístroji včetně zapojení průřezu žíly do 2,5 mm2</t>
  </si>
  <si>
    <t>2+5*3+9*3</t>
  </si>
  <si>
    <t>210 10-0002</t>
  </si>
  <si>
    <t>Ukončení vodičů v rozváděči nebo na přístroji včetně zapojení průřezu žíly do 6 mm2</t>
  </si>
  <si>
    <t>210 10-0003</t>
  </si>
  <si>
    <t>Ukončení vodičů v rozváděči nebo na přístroji včetně zapojení průřezu žíly do 16 mm2</t>
  </si>
  <si>
    <t>2*4+4+4</t>
  </si>
  <si>
    <t>210 10-0004</t>
  </si>
  <si>
    <t>Ukončení vodičů v rozváděči nebo na přístroji včetně zapojení průřezu žíly do 25 mm2</t>
  </si>
  <si>
    <t>4+2</t>
  </si>
  <si>
    <t>210 11-0029</t>
  </si>
  <si>
    <t>Montáž nástěnných čidel pohybu pro prostředí venkovní nebo mokré</t>
  </si>
  <si>
    <t>210 12-2022</t>
  </si>
  <si>
    <t>Montáž svodiče přepětí nn 2.stupeň jednopólových dvoudílných s modulem</t>
  </si>
  <si>
    <t>210 14-0431</t>
  </si>
  <si>
    <t>Montáž a zapojení kompletů jednotlačítkových ovladačů ve skříni</t>
  </si>
  <si>
    <t>210 15-0411</t>
  </si>
  <si>
    <t>Montáž  kontrolních a ovládacích modulů LC, RC do svítidel vč. propojení</t>
  </si>
  <si>
    <t>58+6</t>
  </si>
  <si>
    <t>210 17-0001</t>
  </si>
  <si>
    <t>Montáž zdroje 1fáz do 200VA vestav 1prim-1sek</t>
  </si>
  <si>
    <t>210 19-0151</t>
  </si>
  <si>
    <t>Montáž krabice,skříně- AL do 5kg</t>
  </si>
  <si>
    <t>210 19-1517</t>
  </si>
  <si>
    <t>Montáž skříní rozvaděčů  do š 1500mm</t>
  </si>
  <si>
    <t>210 19-1519</t>
  </si>
  <si>
    <t>Montáž konstrukce do základu pro uchycení soklu skříní</t>
  </si>
  <si>
    <t>210 19-1522</t>
  </si>
  <si>
    <t>Montáž koncových dílů pro rozvaděče (soklu) do š=1500mm</t>
  </si>
  <si>
    <t>210 20-0075</t>
  </si>
  <si>
    <t>Montáž svítidel LED nouzových průmyslových 1 zdroj s krytem</t>
  </si>
  <si>
    <t>210 20-1073</t>
  </si>
  <si>
    <t>Montáž svítidel LED průmyslových stropních přisazených  s krytem</t>
  </si>
  <si>
    <t>42+10</t>
  </si>
  <si>
    <t>210 20-2013</t>
  </si>
  <si>
    <t>Montáž svítidel výbojkových průmyslových stropních závěsných na výložník</t>
  </si>
  <si>
    <t>6+6</t>
  </si>
  <si>
    <t>210 20-4002</t>
  </si>
  <si>
    <t>Montáž stožárů osvětlení parkových ocelových přírubových</t>
  </si>
  <si>
    <t>210 20-4100</t>
  </si>
  <si>
    <t>Montáž výložníků osvětlení jednoramenných nástěnných hmotnosti do 35 kg</t>
  </si>
  <si>
    <t>210 20-4103</t>
  </si>
  <si>
    <t>Montáž výložníků osvětlení jednoramenných sloupových hmotnosti do 35 kg</t>
  </si>
  <si>
    <t>210 20-4201</t>
  </si>
  <si>
    <t>Montáž elektrovýzbroje stožárů osvětlení 1 okruh</t>
  </si>
  <si>
    <t>210 22-0321</t>
  </si>
  <si>
    <t>Svorka na potrubí nerez pás</t>
  </si>
  <si>
    <t>210 22-0452</t>
  </si>
  <si>
    <t>Montáž ochranného pospojení-Cu4-25mm2 pevně</t>
  </si>
  <si>
    <t>55+65+62+78+5+6+5</t>
  </si>
  <si>
    <t>210 28-0002</t>
  </si>
  <si>
    <t>Zkoušky a prohlídky el rozvodů a zařízení celková prohlídka pro objem mtž prací do 500 000 Kč</t>
  </si>
  <si>
    <t>210 29-0841</t>
  </si>
  <si>
    <t>Demontáž a montáž krytu na oceloplechovém rozváděči šířky do 70 cm</t>
  </si>
  <si>
    <t>210 29-0891</t>
  </si>
  <si>
    <t>Štítek kovový na kabel-revize</t>
  </si>
  <si>
    <t>22+1+17+1+2+2+2+8+5+4</t>
  </si>
  <si>
    <t>210 29-0903</t>
  </si>
  <si>
    <t>Body upevňovací el. zařízení v betonu</t>
  </si>
  <si>
    <t>42*4+10*4+6*4+6*4+5*4</t>
  </si>
  <si>
    <t>210 81-0041</t>
  </si>
  <si>
    <t>Montáž měděných kabelů CYKY, CYKYD, CYKYDY, NYM, NYY, YSLY 750 V 2x1,5 mm2 uložených pevně</t>
  </si>
  <si>
    <t>59+6</t>
  </si>
  <si>
    <t>210 81-0045</t>
  </si>
  <si>
    <t>Montáž měděných kabelů CYKY, CYKYD, CYKYDY, NYM, NYY, YSLY 750 V 3x1,5 mm2 uložených pevně</t>
  </si>
  <si>
    <t>10*3</t>
  </si>
  <si>
    <t>210 81-0046</t>
  </si>
  <si>
    <t>Montáž měděných kabelů CYKY, CYKYD, CYKYDY, NYM, NYY, YSLY 750 V 3x2,5 mm2 uložených pevně</t>
  </si>
  <si>
    <t>30+11*3+57+45+80+50+95+75+11*3+80+35+65+40+85+25+56+60+45+50+10+70+30</t>
  </si>
  <si>
    <t>210 81-0047</t>
  </si>
  <si>
    <t>Montáž měděných kabelů CYKY, CYKYD, CYKYDY, NYM, NYY, YSLY 750 V 3x4 mm2 uložených pevně</t>
  </si>
  <si>
    <t>210 81-0053</t>
  </si>
  <si>
    <t>Montáž měděných kabelů CYKY, CYKYD, CYKYDY, NYM, NYY, YSLY 750 V 4x10mm2 uložených pevně</t>
  </si>
  <si>
    <t>55+2*2*4+72+2*2*4</t>
  </si>
  <si>
    <t>210 81-0054</t>
  </si>
  <si>
    <t>Montáž měděných kabelů CYKY, CYKYD, CYKYDY, NYM, NYY, YSLY 750 V 4x16mm2 uložených pevně</t>
  </si>
  <si>
    <t>250 01-0501</t>
  </si>
  <si>
    <t>Okartáčování povrchů technologických zařízení členitých ocelovým kartáčem</t>
  </si>
  <si>
    <t>250 01-0601</t>
  </si>
  <si>
    <t>Zhotovení nátěru 1 složkového základního povrchů technologických zařízení členitých</t>
  </si>
  <si>
    <t>250 01-0701</t>
  </si>
  <si>
    <t>Zhotovení nátěru 1 složkového krycího povrchů technologických zařízení členitých</t>
  </si>
  <si>
    <t>460 68-0213</t>
  </si>
  <si>
    <t>Vybourání otvorů ve zdivu betonovém plochy do 0,09 m2, tloušťky do 45 cm</t>
  </si>
  <si>
    <t>6+2+6</t>
  </si>
  <si>
    <t>460 69-0051</t>
  </si>
  <si>
    <t>Osazení hmoždinek včetně vyvrtání otvoru ve stěnách železobetonových průměru do 8 mm</t>
  </si>
  <si>
    <t>4*2*11+4*2*11+2*6*4+22+16</t>
  </si>
  <si>
    <t>460 71-0102</t>
  </si>
  <si>
    <t>Zabetonování otvorů ve stropech plochy do 0,09 m2 a tloušťky do 20 cm</t>
  </si>
  <si>
    <t>800x0001</t>
  </si>
  <si>
    <t>Naprogramování LC+RC modulů + zprovoznění rozvaděče RVO a začlenění do systému  SMART CITY ŠPK</t>
  </si>
  <si>
    <t>hod</t>
  </si>
  <si>
    <t>58+6+12</t>
  </si>
  <si>
    <t>900x0003</t>
  </si>
  <si>
    <t>Zhotovení dokumentace skutečného provedení stavby</t>
  </si>
  <si>
    <t>999 99-9914</t>
  </si>
  <si>
    <t>Zednické výpomoci 1,6% z celkové ceny této části</t>
  </si>
  <si>
    <t>999 99-9916</t>
  </si>
  <si>
    <t>Podíl přidružených výkonů - M21,M22  6% z celkové ceny této části</t>
  </si>
  <si>
    <t>201</t>
  </si>
  <si>
    <t>Silnoproud - materiál nosný</t>
  </si>
  <si>
    <t>1 001 100</t>
  </si>
  <si>
    <t>Krabice AL 160x260x91mm IK09, IP66, prázdná</t>
  </si>
  <si>
    <t>1 001 111</t>
  </si>
  <si>
    <t>Krabice rozvodná 80x80mm, IP54 se svorkovnicí 5x2,5mm2</t>
  </si>
  <si>
    <t>1 010 010</t>
  </si>
  <si>
    <t>Nouzové tlačítko s krycím sklem na povrch IP55 (Total stop) čevené</t>
  </si>
  <si>
    <t>1 050 011</t>
  </si>
  <si>
    <t>LED svítidlo přisazené antivandal, IP65, IK10, 230V/32W/5200lm,4000K, DALI, průb. montáž</t>
  </si>
  <si>
    <t>1 050 012</t>
  </si>
  <si>
    <t>LED svítidlo přisazené antivandal, IP65, IK10, 230V/52W/8900lm,4000K, DALI průb. montáž</t>
  </si>
  <si>
    <t>1 050 013</t>
  </si>
  <si>
    <t>Silniční LED svítidlo, IP66, IK09, 230V/12W/1500lm, 2700K, DALI,</t>
  </si>
  <si>
    <t>1 050 020</t>
  </si>
  <si>
    <t>Silniční LED svítidlo, IP66, IK09, 230V/28W/4000lm, 2700K, DALI</t>
  </si>
  <si>
    <t>1 050 021</t>
  </si>
  <si>
    <t>Nouzové LED svítidlo, antivandal,  trvalý provoz, IP65, IK10, 230V/8W/1123lm, 4000K, autonomnost 1h</t>
  </si>
  <si>
    <t>1 050 022</t>
  </si>
  <si>
    <t>Stěnový pozinkovaný výložník 1/60-300mm</t>
  </si>
  <si>
    <t>1 050 023</t>
  </si>
  <si>
    <t>Stožárový roviný výložník 1/76-500mm pozink.</t>
  </si>
  <si>
    <t>1 050 024</t>
  </si>
  <si>
    <t>Stožár sadový přírubový ATYP 5-159/108/76 pozinkovaný</t>
  </si>
  <si>
    <t>1 050 050</t>
  </si>
  <si>
    <t>Stožárová svorkovnice elektrovýzbroj 1xE14, pro 1-3x5x16 mm2</t>
  </si>
  <si>
    <t>13 358 466</t>
  </si>
  <si>
    <t>Ocel pásová pozink 50x3,00mm</t>
  </si>
  <si>
    <t>13 814 211</t>
  </si>
  <si>
    <t>Plech pozinkovaný tl.  3,0mm</t>
  </si>
  <si>
    <t>24 621 530</t>
  </si>
  <si>
    <t>Barva synt základní na pozink</t>
  </si>
  <si>
    <t>24 621 720</t>
  </si>
  <si>
    <t>Email prům rschnoucí šedý S 2029</t>
  </si>
  <si>
    <t>l</t>
  </si>
  <si>
    <t>24 623 010</t>
  </si>
  <si>
    <t>Zinková barva opravná sprej 400ml</t>
  </si>
  <si>
    <t>24 642 030</t>
  </si>
  <si>
    <t>Ředidlo olejo-syntetické S6006</t>
  </si>
  <si>
    <t>34 111 700</t>
  </si>
  <si>
    <t>Vodič Cu jádro CXKH-R+ B2ca s1d1a1 1x16mm2 zl/žl UV odolný</t>
  </si>
  <si>
    <t>34 111 703</t>
  </si>
  <si>
    <t>Kabel Cu jádro CXKH-R+ B2ca s1d1a1 3x1,5mm2 UV odolný</t>
  </si>
  <si>
    <t>34 111 708</t>
  </si>
  <si>
    <t>Kabel Cu jádro 1-CSKH-V180+P60-RB2cas1d1a1 2x1,5 UV odolný</t>
  </si>
  <si>
    <t>34 111 709</t>
  </si>
  <si>
    <t>Kabel Cu jádro CXKH-R+ B2ca s1d1a1 3x2,5mm2 UV odolný</t>
  </si>
  <si>
    <t>34 111 710</t>
  </si>
  <si>
    <t>Kabel Cu jádro CXKH-R+ B2ca s1d1a1 3x4mm2 UV odolný</t>
  </si>
  <si>
    <t>34 111 725</t>
  </si>
  <si>
    <t>Kabel Cu jádro CXKH-R+ B2ca s1d1a1 4x10mm2 UV odolný</t>
  </si>
  <si>
    <t>34 111 727</t>
  </si>
  <si>
    <t>Kabel Cu jádro CXKH-R+ B2ca s1d1a1 4x16mm2 UV odolný</t>
  </si>
  <si>
    <t>34 382 521</t>
  </si>
  <si>
    <t>Páska el ektrotechnická izolační  19mmx20m</t>
  </si>
  <si>
    <t>34 571 122</t>
  </si>
  <si>
    <t>Trubka instalační ocelová závitová DN22,5 Zn</t>
  </si>
  <si>
    <t>34 571 150</t>
  </si>
  <si>
    <t>Trubka inst Super Monoflex 1216</t>
  </si>
  <si>
    <t>34 571 154</t>
  </si>
  <si>
    <t>Trubka instalační 750N  Dn32 PP-HF</t>
  </si>
  <si>
    <t>34 571 396</t>
  </si>
  <si>
    <t>Rozvodka krabicová AL 96x96x64mm 3xPG16 vč svorkovnice 5x2,5mm2</t>
  </si>
  <si>
    <t>35 442 071</t>
  </si>
  <si>
    <t>Páska nerez uzemňovací  ZS 16</t>
  </si>
  <si>
    <t>55 347 421</t>
  </si>
  <si>
    <t>Koleno žlabu 300/60/90° pozink požárně odolné vč. víka</t>
  </si>
  <si>
    <t>3+2</t>
  </si>
  <si>
    <t>55 347 423</t>
  </si>
  <si>
    <t>Koleno žlabu 300/60/45° pozink požárně odolné vč víka</t>
  </si>
  <si>
    <t>186</t>
  </si>
  <si>
    <t>55 347 431</t>
  </si>
  <si>
    <t>Koleno žlabu 300/60/90° klesající pozink. požárně odolné vč. víka</t>
  </si>
  <si>
    <t>55 347 437</t>
  </si>
  <si>
    <t>T-kus 300/60 pozink požárně odolný vč. víka</t>
  </si>
  <si>
    <t>55 347 446</t>
  </si>
  <si>
    <t>Spojka pro žlab 300/ 60 pozink. požárně odolná vč. šroubů</t>
  </si>
  <si>
    <t>192</t>
  </si>
  <si>
    <t>55 347 610</t>
  </si>
  <si>
    <t>Žlab kabelový 2m 300/60/1,5mm pozink požárně odolný</t>
  </si>
  <si>
    <t>55 347 642</t>
  </si>
  <si>
    <t>Víko žlabu  pozink š= 300mm</t>
  </si>
  <si>
    <t>55 347 740</t>
  </si>
  <si>
    <t>Sestava podpěry na zeď žlabu š.300mm těžká FeZn požárně odolná</t>
  </si>
  <si>
    <t>73 534 550</t>
  </si>
  <si>
    <t>Tabulka bezp samolep A5 148x210</t>
  </si>
  <si>
    <t>341x450000</t>
  </si>
  <si>
    <t>Štítek kabelový plastový 30x8 mm</t>
  </si>
  <si>
    <t>342x1023555</t>
  </si>
  <si>
    <t>Hmoždinka kovová rozpěrná pož. odolná pro vruty pr.6mm</t>
  </si>
  <si>
    <t>4*2*11+4*2*11</t>
  </si>
  <si>
    <t>342x1023556</t>
  </si>
  <si>
    <t>Vrut 6x40 požárně odolný</t>
  </si>
  <si>
    <t>342x1024555</t>
  </si>
  <si>
    <t>Kotva M8x90 A4 NEREZ do betonu</t>
  </si>
  <si>
    <t>6*4</t>
  </si>
  <si>
    <t>342x1025555</t>
  </si>
  <si>
    <t>Kotva M20x150 A4 NEREZ do betonu průvlaková</t>
  </si>
  <si>
    <t>345x65000</t>
  </si>
  <si>
    <t>Samostatná kabelová příchytka na zeď nerez požárně odolná  pr. kabelu 10,2mm</t>
  </si>
  <si>
    <t>2*11</t>
  </si>
  <si>
    <t>345x711123</t>
  </si>
  <si>
    <t>Spojka instalační ocelové trubky DN22,5 požárně odolná</t>
  </si>
  <si>
    <t>345x711124</t>
  </si>
  <si>
    <t>Příchytka  pro ocelovou trubku DN22,5 Zn požárně odolná</t>
  </si>
  <si>
    <t>345x711125</t>
  </si>
  <si>
    <t>Vývodka ocelové trubky DN22,5 požárně odolná</t>
  </si>
  <si>
    <t>345x71396</t>
  </si>
  <si>
    <t>Rozvodka krabicová HF požárně odolná PH-60R 101x101x63,5mm + svorkovnice 5x4mm2</t>
  </si>
  <si>
    <t>347x721111</t>
  </si>
  <si>
    <t>Napájecí spínaný zdroj 230V/24V DC/2,5A,, IP67, kovové pouzdro, -30°C - 70°C</t>
  </si>
  <si>
    <t>348x565111</t>
  </si>
  <si>
    <t>Protipožarní tmel kartuš  310ml</t>
  </si>
  <si>
    <t>553x47740</t>
  </si>
  <si>
    <t>Kryt kabelových příchytek š=330mm  požárně odolný pro stoupací vedení</t>
  </si>
  <si>
    <t>2*2</t>
  </si>
  <si>
    <t>553x47740.1</t>
  </si>
  <si>
    <t>Montážní set pro kryt kabelových příchytek stoup. vedení požárně odolný</t>
  </si>
  <si>
    <t>553x47740.2</t>
  </si>
  <si>
    <t>Příchytka kabelů do kabelové lávky</t>
  </si>
  <si>
    <t>21*9</t>
  </si>
  <si>
    <t>553x47741</t>
  </si>
  <si>
    <t>Kabelová lávka pozin š=300mm  rozteč příček 150mm požárně odolná</t>
  </si>
  <si>
    <t>553x47742</t>
  </si>
  <si>
    <t>Úchyt stěnový kabelové lávky na zeď požárně odolný</t>
  </si>
  <si>
    <t>Poznámka k položce:_x000D_
2*4*2</t>
  </si>
  <si>
    <t>553x48x542</t>
  </si>
  <si>
    <t>Přepěťová ochrana pro LED svítidla  T2+T3 230V/10A, 320V/10kA (8/20)</t>
  </si>
  <si>
    <t>999 99-9910</t>
  </si>
  <si>
    <t>Přirážka na přidružený materiál 3% z celkové ceny této části</t>
  </si>
  <si>
    <t>999 99-9911</t>
  </si>
  <si>
    <t>Prořez materiálu 5% z celkové ceny této části</t>
  </si>
  <si>
    <t>301</t>
  </si>
  <si>
    <t>Silnoproud - dodávka</t>
  </si>
  <si>
    <t>x10001</t>
  </si>
  <si>
    <t>Rozvaděč R-GAR dle listu specifikace, specifikace je uvedená v projektové dokumentaci</t>
  </si>
  <si>
    <t>x100012</t>
  </si>
  <si>
    <t>Rozvaděč RVO-SMARTdle listu specifikace , specifikace je uvedená v projektové dokumentaci</t>
  </si>
  <si>
    <t>244</t>
  </si>
  <si>
    <t>x10003</t>
  </si>
  <si>
    <t>Modul RC pro řízení SMART do svítidla přisazeného antivandal</t>
  </si>
  <si>
    <t>246</t>
  </si>
  <si>
    <t>42+10+6</t>
  </si>
  <si>
    <t>x10004</t>
  </si>
  <si>
    <t>Modul LC pro řízení SMART do sloupu VO verze 2vstupy- 2 výstupní relé</t>
  </si>
  <si>
    <t>248</t>
  </si>
  <si>
    <t>x10005</t>
  </si>
  <si>
    <t>Pohybový spínač nástěnný 180° 230V/10A kompatibilní s RC nebo LC  modulem</t>
  </si>
  <si>
    <t>250</t>
  </si>
  <si>
    <t>999 99-9912</t>
  </si>
  <si>
    <t>Dopravné 3.6% z celkové ceny této části</t>
  </si>
  <si>
    <t>999 99-9913</t>
  </si>
  <si>
    <t>Přesun hmot 1% z celkové ceny této části</t>
  </si>
  <si>
    <t>401</t>
  </si>
  <si>
    <t>Hromosvody a uzemnění- montáž</t>
  </si>
  <si>
    <t>210 01-0369</t>
  </si>
  <si>
    <t>Montáž svorkovnice vyrovnání potenciálu</t>
  </si>
  <si>
    <t>210 01-0454</t>
  </si>
  <si>
    <t>Montáž krabice prachotěsné pro HOP</t>
  </si>
  <si>
    <t>210 04-0741</t>
  </si>
  <si>
    <t>Odmaštění ocelových součástí venkovního vedení nn na zemi</t>
  </si>
  <si>
    <t>210 04-0751</t>
  </si>
  <si>
    <t>Očištění ocelových součástí venkovního vedení nn na zemi</t>
  </si>
  <si>
    <t>210 04-0761</t>
  </si>
  <si>
    <t>Nátěr základní ocelových součástí venkovního vedení nn na zemi</t>
  </si>
  <si>
    <t>210 04-0771</t>
  </si>
  <si>
    <t>Nátěr vrchní ocelových součástí venkovního vedení nn na zemi</t>
  </si>
  <si>
    <t>210 10-2131</t>
  </si>
  <si>
    <t>Motáž protikorozní ochrany na drát FeZn pr.10mm</t>
  </si>
  <si>
    <t>210 22-0002</t>
  </si>
  <si>
    <t>Montáž uzemňovacích vedení vodičů FeZn pomocí svorek na povrchu drátem nebo lanem do 10 mm</t>
  </si>
  <si>
    <t>12*5+6*20</t>
  </si>
  <si>
    <t>210 22-0020</t>
  </si>
  <si>
    <t>Montáž uzemňovacího vedení vodičů FeZn pomocí svorek v zemi páskou do 120 mm2 ve městské zástavbě</t>
  </si>
  <si>
    <t>140+6*0,5+25</t>
  </si>
  <si>
    <t>210 22-0022</t>
  </si>
  <si>
    <t>Montáž uzemňovacího vedení vodičů FeZn pomocí svorek v zemi drátem do 10 mm ve městské zástavbě</t>
  </si>
  <si>
    <t>2*55+26*2+18+5+5+4*8+6*18+2*55+140</t>
  </si>
  <si>
    <t>210 22-0301</t>
  </si>
  <si>
    <t>Svorka hromosvod 2 šrouby/SS,SR 03/</t>
  </si>
  <si>
    <t>144+88+42</t>
  </si>
  <si>
    <t>210 22-0302</t>
  </si>
  <si>
    <t>Svorka hromosvod nad 2 /ST,SJ,atd/</t>
  </si>
  <si>
    <t>18+4+1+24+8+23+6</t>
  </si>
  <si>
    <t>210 22-0401</t>
  </si>
  <si>
    <t>Štítek smalt,um hmota-označ svodu, tabulka</t>
  </si>
  <si>
    <t>210 22-0431</t>
  </si>
  <si>
    <t>Tvarování mont dílů zemnící soustavy</t>
  </si>
  <si>
    <t>65+40+50+6+5+4+25</t>
  </si>
  <si>
    <t>230 21-0003</t>
  </si>
  <si>
    <t>Ovin spojů antikorozní páskou  za studena 2vrstvy</t>
  </si>
  <si>
    <t>(12+44+60)*0,02</t>
  </si>
  <si>
    <t>21022x0001</t>
  </si>
  <si>
    <t>Výchozí revize hromosvodu a uzemnění + dokumentace skutečného provedení</t>
  </si>
  <si>
    <t>501</t>
  </si>
  <si>
    <t>Hromosvody a uzemnění - materiál</t>
  </si>
  <si>
    <t>100 001</t>
  </si>
  <si>
    <t>Ochranná suspenze SA IV. IZOL. NATER. UZEMNENÍ A SPOJU</t>
  </si>
  <si>
    <t>(7+72+9+4+12+44)*0,2</t>
  </si>
  <si>
    <t>1 000 010</t>
  </si>
  <si>
    <t>Svorkovnice MET do instalační krabice 2x7x16mm2+30x4+2xpr.10mm</t>
  </si>
  <si>
    <t>1 000 101</t>
  </si>
  <si>
    <t>Svorka uzemňovací ZSA 16 pro pásek nerez</t>
  </si>
  <si>
    <t>15 511 410</t>
  </si>
  <si>
    <t>Drát prům 10 mm nerezový V4A</t>
  </si>
  <si>
    <t>12*5*0,62</t>
  </si>
  <si>
    <t>15 615 235</t>
  </si>
  <si>
    <t>Drát pozink měkký 11343 D10,0mm</t>
  </si>
  <si>
    <t>(2*55+6*20+26*2+18+5+5+4*8+6*18+2*55+140)*0,62</t>
  </si>
  <si>
    <t>24 621 725</t>
  </si>
  <si>
    <t>Email prům rschnoucí zelený S 2029</t>
  </si>
  <si>
    <t>24 621 727</t>
  </si>
  <si>
    <t>Email prům rschnoucí žlutý S 2029</t>
  </si>
  <si>
    <t>24 621 819</t>
  </si>
  <si>
    <t>Email synt univers šedý S2071</t>
  </si>
  <si>
    <t>24 623 858</t>
  </si>
  <si>
    <t>Barva synt reaktivní 1slož S2088</t>
  </si>
  <si>
    <t>34 141 305</t>
  </si>
  <si>
    <t>35 441 120</t>
  </si>
  <si>
    <t>Pásek uzemňovací 30x4 mm FeZn</t>
  </si>
  <si>
    <t>(140+6*0,5+25)*0,95</t>
  </si>
  <si>
    <t>35 441 875</t>
  </si>
  <si>
    <t>Svorka křížová SK vodič D6-10mm FeZn</t>
  </si>
  <si>
    <t>161</t>
  </si>
  <si>
    <t>35 441 885</t>
  </si>
  <si>
    <t>Svorka spoj SS lano D8-10mm FeZn</t>
  </si>
  <si>
    <t>120+24</t>
  </si>
  <si>
    <t>35 441 895</t>
  </si>
  <si>
    <t>Svorka přípoj SP1 D6-12mm FeZn</t>
  </si>
  <si>
    <t>326</t>
  </si>
  <si>
    <t>9+9+6</t>
  </si>
  <si>
    <t>163</t>
  </si>
  <si>
    <t>35 441 905</t>
  </si>
  <si>
    <t>Svorka přípoj SO FeZn</t>
  </si>
  <si>
    <t>328</t>
  </si>
  <si>
    <t>35 441 925</t>
  </si>
  <si>
    <t>Svorka zkušeb SZ lano D6-12mm FeZn</t>
  </si>
  <si>
    <t>330</t>
  </si>
  <si>
    <t>165</t>
  </si>
  <si>
    <t>35 441 986</t>
  </si>
  <si>
    <t>Svorka vodov SR 02 30x4mm pás FeZn</t>
  </si>
  <si>
    <t>332</t>
  </si>
  <si>
    <t>2*6+2*6</t>
  </si>
  <si>
    <t>35 441 996</t>
  </si>
  <si>
    <t>Svorka vodov SR 03 vod D6-12 FeZn</t>
  </si>
  <si>
    <t>334</t>
  </si>
  <si>
    <t>44*2</t>
  </si>
  <si>
    <t>167</t>
  </si>
  <si>
    <t>35 441 997</t>
  </si>
  <si>
    <t>Svorka na potrubí ST 50 mm nerez s páskem</t>
  </si>
  <si>
    <t>336</t>
  </si>
  <si>
    <t>338</t>
  </si>
  <si>
    <t>169</t>
  </si>
  <si>
    <t>1x00033</t>
  </si>
  <si>
    <t>Teplem smrštitelná trubice zelenožlutá 16-6/1000 UV odolná</t>
  </si>
  <si>
    <t>340</t>
  </si>
  <si>
    <t>6+1</t>
  </si>
  <si>
    <t>354x418888</t>
  </si>
  <si>
    <t>Bezšroubová svorka pro armování 12 mm</t>
  </si>
  <si>
    <t>342</t>
  </si>
  <si>
    <t>171</t>
  </si>
  <si>
    <t>354x41996</t>
  </si>
  <si>
    <t>Svorka zemnící pro spojení SR 03 b nerez</t>
  </si>
  <si>
    <t>344</t>
  </si>
  <si>
    <t>21*2</t>
  </si>
  <si>
    <t>354x90001</t>
  </si>
  <si>
    <t>Svorka uzemňovací připojovací SP1 nerez</t>
  </si>
  <si>
    <t>346</t>
  </si>
  <si>
    <t>173</t>
  </si>
  <si>
    <t>354x90005</t>
  </si>
  <si>
    <t>Štítekčíslování svodu</t>
  </si>
  <si>
    <t>348</t>
  </si>
  <si>
    <t>354x90006</t>
  </si>
  <si>
    <t>Tabulka upozornění, 210x297x0,7mm Al Za bouřky dodržujte odstup..3m</t>
  </si>
  <si>
    <t>350</t>
  </si>
  <si>
    <t>175</t>
  </si>
  <si>
    <t>354x90007</t>
  </si>
  <si>
    <t>Antikorozní zemní páska k ochraně spojů délka 50m</t>
  </si>
  <si>
    <t>352</t>
  </si>
  <si>
    <t>(7+72+9+4+12+44)*0,1</t>
  </si>
  <si>
    <t>354</t>
  </si>
  <si>
    <t>177</t>
  </si>
  <si>
    <t>356</t>
  </si>
  <si>
    <t>601</t>
  </si>
  <si>
    <t>Strukturovaná kabeláž - montáž</t>
  </si>
  <si>
    <t>358</t>
  </si>
  <si>
    <t>179</t>
  </si>
  <si>
    <t>210 02-1011</t>
  </si>
  <si>
    <t>Zhotovení otvoru v plechu t 4mm do pr. 16mm</t>
  </si>
  <si>
    <t>360</t>
  </si>
  <si>
    <t>220 11-0151</t>
  </si>
  <si>
    <t>Ukončení celoplast kabelu bez pancíře v závěru nebo rozvaděči se zářezovými svorkovnicemi do 10 žil</t>
  </si>
  <si>
    <t>362</t>
  </si>
  <si>
    <t>4+2+7*2</t>
  </si>
  <si>
    <t>181</t>
  </si>
  <si>
    <t>220 11-0192</t>
  </si>
  <si>
    <t>Montáž a kompletace rozvaděče R-SLP se soklem</t>
  </si>
  <si>
    <t>364</t>
  </si>
  <si>
    <t>220 11-0193</t>
  </si>
  <si>
    <t>Montáž boxu optického rozvaděče 12 svarů</t>
  </si>
  <si>
    <t>366</t>
  </si>
  <si>
    <t>183</t>
  </si>
  <si>
    <t>220 11-0346</t>
  </si>
  <si>
    <t>Montáž štítku kabelového průběžného</t>
  </si>
  <si>
    <t>368</t>
  </si>
  <si>
    <t>220 11-0401</t>
  </si>
  <si>
    <t>Montáž smršťovací koncovky na zemní kabel</t>
  </si>
  <si>
    <t>370</t>
  </si>
  <si>
    <t>185</t>
  </si>
  <si>
    <t>220 11-1406</t>
  </si>
  <si>
    <t>Zapojení vodičů po měření</t>
  </si>
  <si>
    <t>pár</t>
  </si>
  <si>
    <t>372</t>
  </si>
  <si>
    <t>6+4</t>
  </si>
  <si>
    <t>220 11-1411</t>
  </si>
  <si>
    <t>Odpojení vodičů pro měření 1stranné</t>
  </si>
  <si>
    <t>374</t>
  </si>
  <si>
    <t>187</t>
  </si>
  <si>
    <t>220 11-1431</t>
  </si>
  <si>
    <t>Jednosměr. měření na místním kabelu</t>
  </si>
  <si>
    <t>376</t>
  </si>
  <si>
    <t>220 18-2301</t>
  </si>
  <si>
    <t>Ukončení optického kabelu v optickém rozvaděči pro 8 vláken</t>
  </si>
  <si>
    <t>378</t>
  </si>
  <si>
    <t>189</t>
  </si>
  <si>
    <t>220 18-2404</t>
  </si>
  <si>
    <t>Uložení koncového jednovláknového optického kabelu</t>
  </si>
  <si>
    <t>380</t>
  </si>
  <si>
    <t>220 18-2410</t>
  </si>
  <si>
    <t>Montáž optické konektorové spojky v optickém rozvaděči</t>
  </si>
  <si>
    <t>382</t>
  </si>
  <si>
    <t>191</t>
  </si>
  <si>
    <t>220 26-0113</t>
  </si>
  <si>
    <t>Odvíčkování+zavíčk krabice 4 šrouby</t>
  </si>
  <si>
    <t>384</t>
  </si>
  <si>
    <t>220 26-0512</t>
  </si>
  <si>
    <t>Montáž elektroinstalační trubky  na povrchu 21 mm</t>
  </si>
  <si>
    <t>386</t>
  </si>
  <si>
    <t>(3+8+7+2+4+8+6+5)*1,05</t>
  </si>
  <si>
    <t>193</t>
  </si>
  <si>
    <t>220 26-0721</t>
  </si>
  <si>
    <t>Montáž kabelového plechového žlabu  62 / 50 mm pož. odolného</t>
  </si>
  <si>
    <t>388</t>
  </si>
  <si>
    <t>55+5+37+73</t>
  </si>
  <si>
    <t>220 26-1642</t>
  </si>
  <si>
    <t>Osazeni hmoždinky 8mm zeď beton</t>
  </si>
  <si>
    <t>390</t>
  </si>
  <si>
    <t>170*4</t>
  </si>
  <si>
    <t>195</t>
  </si>
  <si>
    <t>220 26-1653</t>
  </si>
  <si>
    <t>Uchyceni Fe konstrukce zeď beton-nosník žlabu</t>
  </si>
  <si>
    <t>392</t>
  </si>
  <si>
    <t>220 26-1661</t>
  </si>
  <si>
    <t>Značení trasy vedení</t>
  </si>
  <si>
    <t>394</t>
  </si>
  <si>
    <t>197</t>
  </si>
  <si>
    <t>220 28-0221</t>
  </si>
  <si>
    <t>Montáž kabelu sdělovacího do 10 žil v trubce</t>
  </si>
  <si>
    <t>396</t>
  </si>
  <si>
    <t>(72+45+39+33+6+6+6+62)*1,05</t>
  </si>
  <si>
    <t>220 30-0662</t>
  </si>
  <si>
    <t>Zapojení kabelu do 10drátů přes konektor</t>
  </si>
  <si>
    <t>398</t>
  </si>
  <si>
    <t>4+2+6*2+26*2</t>
  </si>
  <si>
    <t>199</t>
  </si>
  <si>
    <t>220 30-1441</t>
  </si>
  <si>
    <t>Zapojení průmyslového  optického modulu do šachty</t>
  </si>
  <si>
    <t>400</t>
  </si>
  <si>
    <t>220 30-1456</t>
  </si>
  <si>
    <t>Bleskojistka krabicová účastnická</t>
  </si>
  <si>
    <t>402</t>
  </si>
  <si>
    <t>220 53-0336</t>
  </si>
  <si>
    <t>Přezkoušení stávající účast pobočky</t>
  </si>
  <si>
    <t>404</t>
  </si>
  <si>
    <t>220 73-1013</t>
  </si>
  <si>
    <t>Montáž konzol na konstrukci nad 3 m/ do 15 kg</t>
  </si>
  <si>
    <t>406</t>
  </si>
  <si>
    <t>203</t>
  </si>
  <si>
    <t>460 68-0203</t>
  </si>
  <si>
    <t>Vybourání otvorů ve zdivu betonovém plochy do 0,02 m2, tloušťky do 45 cm</t>
  </si>
  <si>
    <t>408</t>
  </si>
  <si>
    <t>460 68-0321</t>
  </si>
  <si>
    <t>Vybourání otvorů stropech a klenbách želbet plochy do 0,09 m2, tloušťky do 10 cm</t>
  </si>
  <si>
    <t>410</t>
  </si>
  <si>
    <t>205</t>
  </si>
  <si>
    <t>220x025877</t>
  </si>
  <si>
    <t>Kompletace, nastavení systému, protokoly, zaškolení implementace do systému SMART CITY, ŠPK FREE</t>
  </si>
  <si>
    <t>soub</t>
  </si>
  <si>
    <t>412</t>
  </si>
  <si>
    <t>220x220001</t>
  </si>
  <si>
    <t>Montáž Access point, venkovní na konstrukci vč. zapojení</t>
  </si>
  <si>
    <t>414</t>
  </si>
  <si>
    <t>207</t>
  </si>
  <si>
    <t>416</t>
  </si>
  <si>
    <t>701</t>
  </si>
  <si>
    <t>Strukturovaná kabeláž - materiál</t>
  </si>
  <si>
    <t>418</t>
  </si>
  <si>
    <t>209</t>
  </si>
  <si>
    <t>55 347 491</t>
  </si>
  <si>
    <t>Žlab kabelový pozink 60/x50x1,5mm požárně odolný certifikovaný</t>
  </si>
  <si>
    <t>420</t>
  </si>
  <si>
    <t>55+37+73</t>
  </si>
  <si>
    <t>55 347 510</t>
  </si>
  <si>
    <t>Víko žlabu 60x50x1,25 pozink</t>
  </si>
  <si>
    <t>422</t>
  </si>
  <si>
    <t>211</t>
  </si>
  <si>
    <t>55 347 551</t>
  </si>
  <si>
    <t>Nosník žlabu š.100mm těžký pozink požárně odolný</t>
  </si>
  <si>
    <t>424</t>
  </si>
  <si>
    <t>55 347 555</t>
  </si>
  <si>
    <t>Kotva průvlaková požárně odolná KPO 8X77_PO</t>
  </si>
  <si>
    <t>426</t>
  </si>
  <si>
    <t>165*4+4*2</t>
  </si>
  <si>
    <t>213</t>
  </si>
  <si>
    <t>55 347 731</t>
  </si>
  <si>
    <t>Spojka kabelového žlabu požárně odolná 50_POF vč, šroubů</t>
  </si>
  <si>
    <t>428</t>
  </si>
  <si>
    <t>73 534 535</t>
  </si>
  <si>
    <t>Tabulka bezpečnostní tisk 2bar A6 samolepící</t>
  </si>
  <si>
    <t>430</t>
  </si>
  <si>
    <t>215</t>
  </si>
  <si>
    <t>1x0001</t>
  </si>
  <si>
    <t>Kabel FTP CAT5E 4xpár  LSOH Dca-s1,d2,a1</t>
  </si>
  <si>
    <t>432</t>
  </si>
  <si>
    <t>1x0002</t>
  </si>
  <si>
    <t>Instalační trubka PE-HF21mm</t>
  </si>
  <si>
    <t>434</t>
  </si>
  <si>
    <t>217</t>
  </si>
  <si>
    <t>1x0003</t>
  </si>
  <si>
    <t>Teplem smrštitelná trubice černá 12-3/1000 UV odolná</t>
  </si>
  <si>
    <t>436</t>
  </si>
  <si>
    <t>1x0004</t>
  </si>
  <si>
    <t>Gumová průchodka  10/6,4mm</t>
  </si>
  <si>
    <t>438</t>
  </si>
  <si>
    <t>219</t>
  </si>
  <si>
    <t>1x0005</t>
  </si>
  <si>
    <t>Konektor, RJ45, stíněný, kulatý, drát 50u</t>
  </si>
  <si>
    <t>440</t>
  </si>
  <si>
    <t>442</t>
  </si>
  <si>
    <t>2*2*11</t>
  </si>
  <si>
    <t>221</t>
  </si>
  <si>
    <t>444</t>
  </si>
  <si>
    <t>446</t>
  </si>
  <si>
    <t>223</t>
  </si>
  <si>
    <t>448</t>
  </si>
  <si>
    <t>9*9</t>
  </si>
  <si>
    <t>450</t>
  </si>
  <si>
    <t>2*4*2</t>
  </si>
  <si>
    <t>225</t>
  </si>
  <si>
    <t>452</t>
  </si>
  <si>
    <t>4*2</t>
  </si>
  <si>
    <t>553x5741</t>
  </si>
  <si>
    <t>Kabelová lávka pozin š=150mm  rozteč příček 150mm požárně odolná</t>
  </si>
  <si>
    <t>454</t>
  </si>
  <si>
    <t>227</t>
  </si>
  <si>
    <t>553x57740</t>
  </si>
  <si>
    <t>Kryt kabelových příchytekš=150mm  požárně odolný pro stoupací vedení</t>
  </si>
  <si>
    <t>456</t>
  </si>
  <si>
    <t>953x477488</t>
  </si>
  <si>
    <t>Konzola na uchycení AP Wifi  na sloup/zeď</t>
  </si>
  <si>
    <t>458</t>
  </si>
  <si>
    <t>229</t>
  </si>
  <si>
    <t>460</t>
  </si>
  <si>
    <t>462</t>
  </si>
  <si>
    <t>801</t>
  </si>
  <si>
    <t>Strukturovaná kabeláž - dodávka</t>
  </si>
  <si>
    <t>231</t>
  </si>
  <si>
    <t>345x00001</t>
  </si>
  <si>
    <t>Dodávka rozvaděče R-SLP1 dle specifikačního listu, specifikace je uvedená v projektové dokumentaci</t>
  </si>
  <si>
    <t>464</t>
  </si>
  <si>
    <t>345x0002</t>
  </si>
  <si>
    <t>Access point, venkovní,s Plug &amp; Play Mesh, Hotspot, 1167Mbps, 2,4GHz, 5GHz, 1x Gbit RJ-45, PoE 48V</t>
  </si>
  <si>
    <t>466</t>
  </si>
  <si>
    <t>233</t>
  </si>
  <si>
    <t>345x0003</t>
  </si>
  <si>
    <t>Konektor RJ45 - 8p8c, drát, CAT5e</t>
  </si>
  <si>
    <t>468</t>
  </si>
  <si>
    <t>7*2+2</t>
  </si>
  <si>
    <t>354x0004</t>
  </si>
  <si>
    <t>Prům. optický modul, dosah 20km, SFP, Gigabit, WDM, SM, LC, UPC, 1,25Gbps, Tx: 1310 nm/ Rx:1550 nm</t>
  </si>
  <si>
    <t>470</t>
  </si>
  <si>
    <t>235</t>
  </si>
  <si>
    <t>354x0005</t>
  </si>
  <si>
    <t>Prům. optický modul, dosah 20km, SFP, Gigabit, WDM, SM, LC, UPC, 1,25Gbps, Tx: 1550 nm/ Rx: 1310 nm</t>
  </si>
  <si>
    <t>472</t>
  </si>
  <si>
    <t>354x0006</t>
  </si>
  <si>
    <t>Patch kabel, optický, LC-LC, 9/125, simplex, LS0H, 1m</t>
  </si>
  <si>
    <t>474</t>
  </si>
  <si>
    <t>3+3</t>
  </si>
  <si>
    <t>237</t>
  </si>
  <si>
    <t>354x0007</t>
  </si>
  <si>
    <t>Pigtail, LC, 9/125, 0,9mm, 1m, LS0H,</t>
  </si>
  <si>
    <t>476</t>
  </si>
  <si>
    <t>4+5</t>
  </si>
  <si>
    <t>354x0008</t>
  </si>
  <si>
    <t>Rozvaděč, plastový, pro 12 odboček, 2 kabelové porty, vodotěsný, cívka, LC konektory</t>
  </si>
  <si>
    <t>478</t>
  </si>
  <si>
    <t>239</t>
  </si>
  <si>
    <t>x0006</t>
  </si>
  <si>
    <t>Přepěťová ochrana Ethernet 1Gbps s PoE, 90V/5kA, 2xRJ45 v krabici, -30 až 65°C</t>
  </si>
  <si>
    <t>480</t>
  </si>
  <si>
    <t>482</t>
  </si>
  <si>
    <t>241</t>
  </si>
  <si>
    <t>484</t>
  </si>
  <si>
    <t>Kamerový systém - montáž</t>
  </si>
  <si>
    <t>486</t>
  </si>
  <si>
    <t>2+2</t>
  </si>
  <si>
    <t>243</t>
  </si>
  <si>
    <t>488</t>
  </si>
  <si>
    <t>490</t>
  </si>
  <si>
    <t>245</t>
  </si>
  <si>
    <t>492</t>
  </si>
  <si>
    <t>494</t>
  </si>
  <si>
    <t>247</t>
  </si>
  <si>
    <t>496</t>
  </si>
  <si>
    <t>10*2+4*2</t>
  </si>
  <si>
    <t>498</t>
  </si>
  <si>
    <t>249</t>
  </si>
  <si>
    <t>500</t>
  </si>
  <si>
    <t>502</t>
  </si>
  <si>
    <t>251</t>
  </si>
  <si>
    <t>504</t>
  </si>
  <si>
    <t>506</t>
  </si>
  <si>
    <t>253</t>
  </si>
  <si>
    <t>220 18-0201</t>
  </si>
  <si>
    <t>Zatažení do tvárnicové tratě, trubky kabelu hmotnosti do 2 kg/m</t>
  </si>
  <si>
    <t>508</t>
  </si>
  <si>
    <t>2*10</t>
  </si>
  <si>
    <t>220 18-2004</t>
  </si>
  <si>
    <t>Připevnění ochranné trubky k roštu příchytkou  29-40 včetně materiálu</t>
  </si>
  <si>
    <t>510</t>
  </si>
  <si>
    <t>10*2</t>
  </si>
  <si>
    <t>255</t>
  </si>
  <si>
    <t>512</t>
  </si>
  <si>
    <t>514</t>
  </si>
  <si>
    <t>10*4</t>
  </si>
  <si>
    <t>257</t>
  </si>
  <si>
    <t>220 73-1004</t>
  </si>
  <si>
    <t>Montáž konzol na zeď nad 3 m do hmotnosti 15 kg</t>
  </si>
  <si>
    <t>516</t>
  </si>
  <si>
    <t>518</t>
  </si>
  <si>
    <t>259</t>
  </si>
  <si>
    <t>220 73-1022</t>
  </si>
  <si>
    <t>Montáž venkovní kamery v krytu</t>
  </si>
  <si>
    <t>520</t>
  </si>
  <si>
    <t>220 73-1063</t>
  </si>
  <si>
    <t>Zprovoznění kamery dalkově ovladané</t>
  </si>
  <si>
    <t>522</t>
  </si>
  <si>
    <t>261</t>
  </si>
  <si>
    <t>220 73-1081</t>
  </si>
  <si>
    <t>Mont kabelu kamerového do kanálu</t>
  </si>
  <si>
    <t>524</t>
  </si>
  <si>
    <t>(2*56+2*40+58+76+9+23+39+24)*1,05</t>
  </si>
  <si>
    <t>220 73-1146</t>
  </si>
  <si>
    <t>Montáž dálk ovládání objektivu</t>
  </si>
  <si>
    <t>526</t>
  </si>
  <si>
    <t>263</t>
  </si>
  <si>
    <t>220 73-1161</t>
  </si>
  <si>
    <t>Montáž nahrávacího zařízení NRV do rozvaděče RACK</t>
  </si>
  <si>
    <t>528</t>
  </si>
  <si>
    <t>460 68-0233</t>
  </si>
  <si>
    <t>Vybourání otvorů ve zdivu železobetonovém plochy do 0,09 m2, tloušťky do 45 cm</t>
  </si>
  <si>
    <t>530</t>
  </si>
  <si>
    <t>265</t>
  </si>
  <si>
    <t>220x2200001</t>
  </si>
  <si>
    <t>Kompletace, nastavení a implementace systému do platformy SMART CITY</t>
  </si>
  <si>
    <t>532</t>
  </si>
  <si>
    <t>534</t>
  </si>
  <si>
    <t>910</t>
  </si>
  <si>
    <t>Kamerový systém - materiál</t>
  </si>
  <si>
    <t>267</t>
  </si>
  <si>
    <t>73 534 530</t>
  </si>
  <si>
    <t>Tabulka plast tisk 2 barvy  A5 Objekt je monitorovámn kamerovým systémem""</t>
  </si>
  <si>
    <t>536</t>
  </si>
  <si>
    <t>538</t>
  </si>
  <si>
    <t>269</t>
  </si>
  <si>
    <t>540</t>
  </si>
  <si>
    <t>542</t>
  </si>
  <si>
    <t>271</t>
  </si>
  <si>
    <t>544</t>
  </si>
  <si>
    <t>546</t>
  </si>
  <si>
    <t>2*10+4*2</t>
  </si>
  <si>
    <t>273</t>
  </si>
  <si>
    <t>999 99-9909</t>
  </si>
  <si>
    <t>Přírážka na přidružený materiál 5% z celkové ceny této části</t>
  </si>
  <si>
    <t>548</t>
  </si>
  <si>
    <t>550</t>
  </si>
  <si>
    <t>911</t>
  </si>
  <si>
    <t>Kamerový systém - dodávka</t>
  </si>
  <si>
    <t>275</t>
  </si>
  <si>
    <t>X0001</t>
  </si>
  <si>
    <t>IP bullet kamera, 4MP, MZVF, 8-32mm, WDR 140dB, motor zoom, prof.analýza  IR 100m, IP67</t>
  </si>
  <si>
    <t>552</t>
  </si>
  <si>
    <t>x0002</t>
  </si>
  <si>
    <t>Adaptér pro montáž vybraných typů montážních krabic a konzolí pro kamery na sloup</t>
  </si>
  <si>
    <t>554</t>
  </si>
  <si>
    <t>277</t>
  </si>
  <si>
    <t>x0003</t>
  </si>
  <si>
    <t>Kovová konzole pro kamery, na zeď, průchod povrchových kabelů do konzole, délka 205mm, nosnost 25kg</t>
  </si>
  <si>
    <t>556</t>
  </si>
  <si>
    <t>x0004</t>
  </si>
  <si>
    <t>Síťový NVR min. 128 IP kamer, min. 4xETH 1000, min. 2xHDMI, 8x HDD SATA (max. 8x 10TB)</t>
  </si>
  <si>
    <t>558</t>
  </si>
  <si>
    <t>279</t>
  </si>
  <si>
    <t>x0005</t>
  </si>
  <si>
    <t>Přídavný HDD k rekordérům NVR, SATA 10TB, provoz 24/7</t>
  </si>
  <si>
    <t>560</t>
  </si>
  <si>
    <t>562</t>
  </si>
  <si>
    <t>281</t>
  </si>
  <si>
    <t>x0007</t>
  </si>
  <si>
    <t>Police 2U pro 19 Rack 800mm hloubka 550 mm hloubka 800mm)"</t>
  </si>
  <si>
    <t>564</t>
  </si>
  <si>
    <t>x0008</t>
  </si>
  <si>
    <t>Montáž, zapojení, kompletace, zkoušky a implementace do nadřezeného systému SMART CITY</t>
  </si>
  <si>
    <t>566</t>
  </si>
  <si>
    <t>283</t>
  </si>
  <si>
    <t>568</t>
  </si>
  <si>
    <t>570</t>
  </si>
  <si>
    <t>912</t>
  </si>
  <si>
    <t>Parkovací systém - montáž</t>
  </si>
  <si>
    <t>285</t>
  </si>
  <si>
    <t>210 01-0022</t>
  </si>
  <si>
    <t>Montáž trubek plastových tuhých D 23 mm uložených pevně</t>
  </si>
  <si>
    <t>572</t>
  </si>
  <si>
    <t>574</t>
  </si>
  <si>
    <t>287</t>
  </si>
  <si>
    <t>576</t>
  </si>
  <si>
    <t>578</t>
  </si>
  <si>
    <t>289</t>
  </si>
  <si>
    <t>580</t>
  </si>
  <si>
    <t>582</t>
  </si>
  <si>
    <t>291</t>
  </si>
  <si>
    <t>584</t>
  </si>
  <si>
    <t>210 10-0210</t>
  </si>
  <si>
    <t>Ukončení šňůr se zapojením počtu a průřezu žil do 4x4 mm2</t>
  </si>
  <si>
    <t>586</t>
  </si>
  <si>
    <t>293</t>
  </si>
  <si>
    <t>588</t>
  </si>
  <si>
    <t>590</t>
  </si>
  <si>
    <t>295</t>
  </si>
  <si>
    <t>210 20-5001</t>
  </si>
  <si>
    <t>Montáž informační tabule s display na ráhno sloupu do výšky  nax. 4m</t>
  </si>
  <si>
    <t>592</t>
  </si>
  <si>
    <t>210 20-5107</t>
  </si>
  <si>
    <t>Montáž informační tabule s display na zeďdo výšky  max.4m</t>
  </si>
  <si>
    <t>594</t>
  </si>
  <si>
    <t>297</t>
  </si>
  <si>
    <t>596</t>
  </si>
  <si>
    <t>598</t>
  </si>
  <si>
    <t>299</t>
  </si>
  <si>
    <t>600</t>
  </si>
  <si>
    <t>602</t>
  </si>
  <si>
    <t>210 28-0001</t>
  </si>
  <si>
    <t>Zkoušky a prohlídky el rozvodů a zařízení celková prohlídka pro objem mtž prací do 100 000 Kč</t>
  </si>
  <si>
    <t>604</t>
  </si>
  <si>
    <t>606</t>
  </si>
  <si>
    <t>303</t>
  </si>
  <si>
    <t>608</t>
  </si>
  <si>
    <t>610</t>
  </si>
  <si>
    <t>3*4+4</t>
  </si>
  <si>
    <t>305</t>
  </si>
  <si>
    <t>210 80-2339</t>
  </si>
  <si>
    <t>Montáž měděných vodičů CYSY, HO5-F, HO5 VVH2-F, HO7RN do 1 kV 3x2,50 mm2 uložených pevně</t>
  </si>
  <si>
    <t>612</t>
  </si>
  <si>
    <t>1+3</t>
  </si>
  <si>
    <t>614</t>
  </si>
  <si>
    <t>Poznámka k položce:_x000D_
(52+45)*1,05</t>
  </si>
  <si>
    <t>307</t>
  </si>
  <si>
    <t>616</t>
  </si>
  <si>
    <t>2+2+4+4</t>
  </si>
  <si>
    <t>618</t>
  </si>
  <si>
    <t>309</t>
  </si>
  <si>
    <t>620</t>
  </si>
  <si>
    <t>622</t>
  </si>
  <si>
    <t>311</t>
  </si>
  <si>
    <t>624</t>
  </si>
  <si>
    <t>626</t>
  </si>
  <si>
    <t>313</t>
  </si>
  <si>
    <t>628</t>
  </si>
  <si>
    <t>2*4</t>
  </si>
  <si>
    <t>630</t>
  </si>
  <si>
    <t>3*4</t>
  </si>
  <si>
    <t>315</t>
  </si>
  <si>
    <t>632</t>
  </si>
  <si>
    <t>634</t>
  </si>
  <si>
    <t>2*2*4</t>
  </si>
  <si>
    <t>317</t>
  </si>
  <si>
    <t>220 26-1644</t>
  </si>
  <si>
    <t>Osazeni hmoždinky 12mm zeď beton</t>
  </si>
  <si>
    <t>636</t>
  </si>
  <si>
    <t>638</t>
  </si>
  <si>
    <t>(32+52+47+37)*1,05</t>
  </si>
  <si>
    <t>319</t>
  </si>
  <si>
    <t>640</t>
  </si>
  <si>
    <t>642</t>
  </si>
  <si>
    <t>321</t>
  </si>
  <si>
    <t>644</t>
  </si>
  <si>
    <t>900x0001</t>
  </si>
  <si>
    <t>Montáž zemního detektoru LoRaWan vč nastavení</t>
  </si>
  <si>
    <t>646</t>
  </si>
  <si>
    <t>35+35</t>
  </si>
  <si>
    <t>323</t>
  </si>
  <si>
    <t>900x0003.1</t>
  </si>
  <si>
    <t>Nastavení, odladění a propojení s nadřazeným systémem SMART CITY</t>
  </si>
  <si>
    <t>648</t>
  </si>
  <si>
    <t>650</t>
  </si>
  <si>
    <t>325</t>
  </si>
  <si>
    <t>652</t>
  </si>
  <si>
    <t>913</t>
  </si>
  <si>
    <t>Parkovací systém - materiál</t>
  </si>
  <si>
    <t>654</t>
  </si>
  <si>
    <t>3*0,62</t>
  </si>
  <si>
    <t>327</t>
  </si>
  <si>
    <t>34 143 154</t>
  </si>
  <si>
    <t>Šňůra Cu jádro CMFM 2 x 1</t>
  </si>
  <si>
    <t>656</t>
  </si>
  <si>
    <t>34 571 534</t>
  </si>
  <si>
    <t>Krabice Al prázdná 260 x 160 x 91 mm  IP 66. IK09</t>
  </si>
  <si>
    <t>658</t>
  </si>
  <si>
    <t>329</t>
  </si>
  <si>
    <t>660</t>
  </si>
  <si>
    <t>662</t>
  </si>
  <si>
    <t>331</t>
  </si>
  <si>
    <t>664</t>
  </si>
  <si>
    <t>1x0001.1</t>
  </si>
  <si>
    <t>Kabel FTP CAT5E 4xpár  LSOH Dca-s1,d2,a1 venkovní</t>
  </si>
  <si>
    <t>666</t>
  </si>
  <si>
    <t>333</t>
  </si>
  <si>
    <t>668</t>
  </si>
  <si>
    <t>670</t>
  </si>
  <si>
    <t>335</t>
  </si>
  <si>
    <t>672</t>
  </si>
  <si>
    <t>2c00007</t>
  </si>
  <si>
    <t>Stožár přírubový dvoustupňový sadový P2-108/60 Zn</t>
  </si>
  <si>
    <t>674</t>
  </si>
  <si>
    <t>337</t>
  </si>
  <si>
    <t>2x00006</t>
  </si>
  <si>
    <t>Redukce uchycení Gateway na sloup VO pozink</t>
  </si>
  <si>
    <t>676</t>
  </si>
  <si>
    <t>2x00008</t>
  </si>
  <si>
    <t>Zátka plastová proti zatékání vody do stožáru pr. 60mm</t>
  </si>
  <si>
    <t>678</t>
  </si>
  <si>
    <t>339</t>
  </si>
  <si>
    <t>341x0001</t>
  </si>
  <si>
    <t>680</t>
  </si>
  <si>
    <t>341x11030</t>
  </si>
  <si>
    <t>Bezhalonový kabel Cu jádro CXKH-R+ B2ca s1d1a1 3x2,5mm2 venkovní</t>
  </si>
  <si>
    <t>682</t>
  </si>
  <si>
    <t>(52+45)*1,05</t>
  </si>
  <si>
    <t>341</t>
  </si>
  <si>
    <t>341x11031</t>
  </si>
  <si>
    <t>Smršťovací koncovka na kabel  3x 1,5 - 6mm2</t>
  </si>
  <si>
    <t>684</t>
  </si>
  <si>
    <t>341x110458</t>
  </si>
  <si>
    <t>Identifikační štítek zavírací rozměr 30x8mm, PE  bezhalogenový</t>
  </si>
  <si>
    <t>686</t>
  </si>
  <si>
    <t>343</t>
  </si>
  <si>
    <t>688</t>
  </si>
  <si>
    <t>690</t>
  </si>
  <si>
    <t>345</t>
  </si>
  <si>
    <t>692</t>
  </si>
  <si>
    <t>694</t>
  </si>
  <si>
    <t>914</t>
  </si>
  <si>
    <t>Parkovací systém - dodávka</t>
  </si>
  <si>
    <t>347</t>
  </si>
  <si>
    <t>x20012</t>
  </si>
  <si>
    <t>Adaptér na uchycení  informační tabule, nebo gateway  na sloup Zn</t>
  </si>
  <si>
    <t>696</t>
  </si>
  <si>
    <t>x20013</t>
  </si>
  <si>
    <t>Adaptér na uchycení  informační tabule nebo gateway na zeď Zn</t>
  </si>
  <si>
    <t>698</t>
  </si>
  <si>
    <t>349</t>
  </si>
  <si>
    <t>x2002</t>
  </si>
  <si>
    <t>Gateway IoT LoRaWan (A/C) 868 MHz, dosah min 3km ve městě, montáž na sloup/zeď pasivní chlazení</t>
  </si>
  <si>
    <t>700</t>
  </si>
  <si>
    <t>x2003</t>
  </si>
  <si>
    <t>Zemní přisazený magnetický detektor LoRaWan, 868 MHz, dosah min. 2km, 3,6V, min 9,6Ah</t>
  </si>
  <si>
    <t>702</t>
  </si>
  <si>
    <t>351</t>
  </si>
  <si>
    <t>x2004</t>
  </si>
  <si>
    <t>Informační tabule  P 1x ZELENÝ SEGM. LED DISPLEJ 3 pozice 101mm</t>
  </si>
  <si>
    <t>704</t>
  </si>
  <si>
    <t>x2008</t>
  </si>
  <si>
    <t>Napájecí spínaný zdroj 230V/24V DC/2,5A, IP67, kovové pouzdro, -30°C ÷ 70°C</t>
  </si>
  <si>
    <t>706</t>
  </si>
  <si>
    <t>353</t>
  </si>
  <si>
    <t>708</t>
  </si>
  <si>
    <t>710</t>
  </si>
  <si>
    <t>202.1 - Přípojka NN</t>
  </si>
  <si>
    <t xml:space="preserve">    101 - MATERIÁL DÉLKOVÝ A KUSOVÝ</t>
  </si>
  <si>
    <t xml:space="preserve">    201 - ZEMNÍ PRÁCE</t>
  </si>
  <si>
    <t>MATERIÁL DÉLKOVÝ A KUSOVÝ</t>
  </si>
  <si>
    <t>1001</t>
  </si>
  <si>
    <t>Kabel¨AYKY 4Bx50mm</t>
  </si>
  <si>
    <t>1002</t>
  </si>
  <si>
    <t>Kabelová koncovka do 50mm</t>
  </si>
  <si>
    <t>1003</t>
  </si>
  <si>
    <t>Doplnění napojení ze stáv. rozvaděče</t>
  </si>
  <si>
    <t>-1984916660</t>
  </si>
  <si>
    <t>1004</t>
  </si>
  <si>
    <t>Geodetické zaměření</t>
  </si>
  <si>
    <t>1005</t>
  </si>
  <si>
    <t>Výchozi revize</t>
  </si>
  <si>
    <t>ZEMNÍ PRÁCE</t>
  </si>
  <si>
    <t>201001</t>
  </si>
  <si>
    <t>Dovoz písku</t>
  </si>
  <si>
    <t>201002</t>
  </si>
  <si>
    <t>Vytyčení trasy v  zast. prostoru</t>
  </si>
  <si>
    <t>201003</t>
  </si>
  <si>
    <t>Výkop kabelové rýhy 35x80cm zemina tř.4</t>
  </si>
  <si>
    <t>201004</t>
  </si>
  <si>
    <t>Výkop kabelové rýhy 50x120cm zemina tř.4</t>
  </si>
  <si>
    <t>201005</t>
  </si>
  <si>
    <t>Kabelové lože š.35cm bez zakrytí</t>
  </si>
  <si>
    <t>201006</t>
  </si>
  <si>
    <t>Kabelové lože š.50cm bez zakrytí</t>
  </si>
  <si>
    <t>201007</t>
  </si>
  <si>
    <t>Zajištění kabelu při křížení</t>
  </si>
  <si>
    <t>201008</t>
  </si>
  <si>
    <t>Folie výstražná š. 33cm</t>
  </si>
  <si>
    <t>201009</t>
  </si>
  <si>
    <t>Prostup z PE vlnitých ROUR 110/95 AROT</t>
  </si>
  <si>
    <t>201010</t>
  </si>
  <si>
    <t>Podklad pod chráničku</t>
  </si>
  <si>
    <t>201011</t>
  </si>
  <si>
    <t>Zához kabelové rýhy š. 35 hl. 80 tř.4</t>
  </si>
  <si>
    <t>201012</t>
  </si>
  <si>
    <t>Zához kabelové rýhy š. 50 hl. 120 tř.4</t>
  </si>
  <si>
    <t>201013</t>
  </si>
  <si>
    <t>Prostup do objektu vč. zapravení pr. do 150mm</t>
  </si>
  <si>
    <t>201014</t>
  </si>
  <si>
    <t>Odvoz do vzdálenosti 10 km</t>
  </si>
  <si>
    <t>301.1 - SO301.1  Přeložka plynovodu</t>
  </si>
  <si>
    <t xml:space="preserve">    8 - Trubní vedení</t>
  </si>
  <si>
    <t>Hloubení rýh šířky do 200 cm do 100 m3</t>
  </si>
  <si>
    <t>Nakládání výkopku v množství do 100 m3</t>
  </si>
  <si>
    <t>120001101R00</t>
  </si>
  <si>
    <t>Příplatek za ztížení vykopávky v blízkosti vedení</t>
  </si>
  <si>
    <t>119000002RA0</t>
  </si>
  <si>
    <t>Dočasné zajištění kabelů ve výkopu</t>
  </si>
  <si>
    <t>Vodorovné přemístění výkopku z hor. do 10000 m</t>
  </si>
  <si>
    <t>451572111RK1</t>
  </si>
  <si>
    <t>Lože pod potrubí z kameniva těženého 0 - 4 mm</t>
  </si>
  <si>
    <t>Trubní vedení</t>
  </si>
  <si>
    <t>800-01</t>
  </si>
  <si>
    <t>Potrubí PE100 SDR11 dn160 včetně elektrotvarovek</t>
  </si>
  <si>
    <t>800-02</t>
  </si>
  <si>
    <t>Potrubí PE100 SDR11 dn63, včetně elektrotvarovek</t>
  </si>
  <si>
    <t>800-03</t>
  </si>
  <si>
    <t>2x Propojení plynovodu pomocí balonové soustavy</t>
  </si>
  <si>
    <t>800-04</t>
  </si>
  <si>
    <t>Napojení na veřejný vodovod, Zemní souprava teleskopická 1,3-1,8m šoupátko DN40</t>
  </si>
  <si>
    <t>800-05</t>
  </si>
  <si>
    <t>Nové značení a odstranění stávajícího, plynovodu</t>
  </si>
  <si>
    <t>800-06</t>
  </si>
  <si>
    <t>Oplocení dočasné přeložky, včetně demontáže</t>
  </si>
  <si>
    <t>460490012R00</t>
  </si>
  <si>
    <t>Zakrytí potrubí výstr. folií PVC+vodič CYY 2,5mm2</t>
  </si>
  <si>
    <t>892241111R00</t>
  </si>
  <si>
    <t>Tlaková zkouška  potrubí DN 80</t>
  </si>
  <si>
    <t>301.2 - SO301.2   Dešťová kanalizace</t>
  </si>
  <si>
    <t>132201213R00</t>
  </si>
  <si>
    <t>Hloubení rýh š.do 200 cm do 10000 m3,STROJNĚ</t>
  </si>
  <si>
    <t>122201109R00</t>
  </si>
  <si>
    <t>Příplatek za lepivost - odkopávky v hor. 3</t>
  </si>
  <si>
    <t>16710-001</t>
  </si>
  <si>
    <t>Nakládání výkopku z hor.1-5 v množství nad 100 m3</t>
  </si>
  <si>
    <t>119000001RA0</t>
  </si>
  <si>
    <t>Dočasné zajištění potrubí ve výkopu</t>
  </si>
  <si>
    <t>Pažení a rozepření stěn rýh - příložné - hl.do 2 m</t>
  </si>
  <si>
    <t>151101101R00.1</t>
  </si>
  <si>
    <t>Pažení a rozepření stěn rýh - příložné - hl. do 4m</t>
  </si>
  <si>
    <t>Odstranění pažení stěn rýh - příložné - hl. do 2 m</t>
  </si>
  <si>
    <t>151101111R00.1</t>
  </si>
  <si>
    <t>Odstranění paženi stěn rýh - příložné - hl. do 4 m</t>
  </si>
  <si>
    <t>115101201R00</t>
  </si>
  <si>
    <t>Čerpání vody na výšku do 10 m, přítok do 500 l/min</t>
  </si>
  <si>
    <t>h</t>
  </si>
  <si>
    <t>380310070RAA</t>
  </si>
  <si>
    <t>Kompletní kce z betonu C 25/30 vodostavebního, bednění a odbednění</t>
  </si>
  <si>
    <t>300-01</t>
  </si>
  <si>
    <t>Rovnanina s lomového kamene do vodostav.bet., včetně betonových prahů</t>
  </si>
  <si>
    <t>300-02</t>
  </si>
  <si>
    <t>Vyčištění průtočného profilu, sekání keřů a trávy a následné zapravení</t>
  </si>
  <si>
    <t>800-001</t>
  </si>
  <si>
    <t>PVC SN12 DN 200</t>
  </si>
  <si>
    <t>800-002</t>
  </si>
  <si>
    <t>RŠ1</t>
  </si>
  <si>
    <t>800-003</t>
  </si>
  <si>
    <t>RŠ2</t>
  </si>
  <si>
    <t>800-004</t>
  </si>
  <si>
    <t>RŠ3</t>
  </si>
  <si>
    <t>800-005</t>
  </si>
  <si>
    <t>RŠ4</t>
  </si>
  <si>
    <t>800-006</t>
  </si>
  <si>
    <t>RŠ5</t>
  </si>
  <si>
    <t>800-007</t>
  </si>
  <si>
    <t>OLK NS15 instal. pod hladinu spodní vody, zatížení D400, kalový prostor 100xNS, železobeton</t>
  </si>
  <si>
    <t>800-008</t>
  </si>
  <si>
    <t>Retenční nádrž 22.57m3</t>
  </si>
  <si>
    <t>800-009</t>
  </si>
  <si>
    <t>Zkouška těsnosti kanalizace DN400</t>
  </si>
  <si>
    <t>800-010</t>
  </si>
  <si>
    <t>T</t>
  </si>
  <si>
    <t>501.1 - SO501.1 - Komunikace pojížděné</t>
  </si>
  <si>
    <t>122252203</t>
  </si>
  <si>
    <t>Odkopávky a prokopávky nezapažené pro silnice a dálnice strojně v hornině třídy těžitelnosti I do 100 m3</t>
  </si>
  <si>
    <t>2029161893</t>
  </si>
  <si>
    <t>184*0,3</t>
  </si>
  <si>
    <t>133251101</t>
  </si>
  <si>
    <t>Hloubení nezapažených šachet strojně v hornině třídy těžitelnosti I skupiny 3 do 20 m3</t>
  </si>
  <si>
    <t>-1682528246</t>
  </si>
  <si>
    <t>"patky pro značky" 0,3*0,3*0,5*3</t>
  </si>
  <si>
    <t>809992795</t>
  </si>
  <si>
    <t>55,2+0,135</t>
  </si>
  <si>
    <t>-227255479</t>
  </si>
  <si>
    <t>55,335*1,8</t>
  </si>
  <si>
    <t>-1094142601</t>
  </si>
  <si>
    <t>184+72</t>
  </si>
  <si>
    <t>228623040</t>
  </si>
  <si>
    <t>(184+74)*0,4</t>
  </si>
  <si>
    <t>-438724367</t>
  </si>
  <si>
    <t>-1910844305</t>
  </si>
  <si>
    <t>(184+74)*0,4*2</t>
  </si>
  <si>
    <t>1396855551</t>
  </si>
  <si>
    <t>103,2*1,8</t>
  </si>
  <si>
    <t>-403011224</t>
  </si>
  <si>
    <t>184+74</t>
  </si>
  <si>
    <t>275313611</t>
  </si>
  <si>
    <t>Základy z betonu prostého patky a bloky z betonu kamenem neprokládaného tř. C 16/20</t>
  </si>
  <si>
    <t>"ŠD-A 0/32"</t>
  </si>
  <si>
    <t>"pod komunikaci" 220+7</t>
  </si>
  <si>
    <t>"pod obrubníky" (47+4+1+21+3,5)*0,3</t>
  </si>
  <si>
    <t xml:space="preserve">"ŠD-B 0/32" </t>
  </si>
  <si>
    <t>"pod komunikaci" 230</t>
  </si>
  <si>
    <t>564861111</t>
  </si>
  <si>
    <t>Podklad ze štěrkodrti ŠD  s rozprostřením a zhutněním, po zhutnění tl. 200 mm</t>
  </si>
  <si>
    <t>"sjezd" 10</t>
  </si>
  <si>
    <t>"komunikace" 220</t>
  </si>
  <si>
    <t>"sjezd" 7</t>
  </si>
  <si>
    <t>59245013</t>
  </si>
  <si>
    <t>dlažba zámková tvaru I 200x165x80mm přírodní</t>
  </si>
  <si>
    <t>227*1,02</t>
  </si>
  <si>
    <t>914111112</t>
  </si>
  <si>
    <t>Montáž svislé dopravní značky základní  velikosti do 1 m2 páskováním na sloupy</t>
  </si>
  <si>
    <t>40445608</t>
  </si>
  <si>
    <t>značky upravující přednost P1, P4 700mm</t>
  </si>
  <si>
    <t>"P4" 1</t>
  </si>
  <si>
    <t>40445625</t>
  </si>
  <si>
    <t>informativní značky provozní IP8, IP9, IP11-IP13 500x700mm</t>
  </si>
  <si>
    <t>" IP11a " 1</t>
  </si>
  <si>
    <t>" IP12 "  2</t>
  </si>
  <si>
    <t>40445647</t>
  </si>
  <si>
    <t>dodatkové tabulky E1, E2a,b , E6, E9, E10 E12c, E17 500x500mm</t>
  </si>
  <si>
    <t>"E1" 2</t>
  </si>
  <si>
    <t>40445620</t>
  </si>
  <si>
    <t>zákazové, příkazové dopravní značky B1-B34, C1-15 700mm</t>
  </si>
  <si>
    <t>"C2b" 1</t>
  </si>
  <si>
    <t>914511111</t>
  </si>
  <si>
    <t>Montáž sloupku dopravních značek  délky do 3,5 m do betonového základu</t>
  </si>
  <si>
    <t>40445230</t>
  </si>
  <si>
    <t>sloupek pro dopravní značku Zn D 70mm v 3,5m</t>
  </si>
  <si>
    <t>915111111</t>
  </si>
  <si>
    <t>Vodorovné dopravní značení stříkané barvou  dělící čára šířky 125 mm souvislá bílá základní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</si>
  <si>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</si>
  <si>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</si>
  <si>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47+4+1</t>
  </si>
  <si>
    <t>59217031</t>
  </si>
  <si>
    <t>obrubník betonový silniční 1000x150x250mm</t>
  </si>
  <si>
    <t>(3,5+47)*1,01</t>
  </si>
  <si>
    <t>59217029</t>
  </si>
  <si>
    <t>obrubník betonový silniční nájezdový 1000x150x150mm</t>
  </si>
  <si>
    <t>59217030</t>
  </si>
  <si>
    <t>obrubník betonový silniční přechodový 1000x150x150-250mm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</si>
  <si>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</si>
  <si>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</si>
  <si>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21*1,01</t>
  </si>
  <si>
    <t>916921191</t>
  </si>
  <si>
    <t>Monolitické příkopové žlaby, rigoly, krajníky nebo obrubníky  Příplatek k cenám za provedení oblouku poloměru do 20 m</t>
  </si>
  <si>
    <t>(47+4+1+21+3,5)*0,3*0,15</t>
  </si>
  <si>
    <t>940000002</t>
  </si>
  <si>
    <t>Montáž+nájem (60dnů)+demontáž dočasné dopravní značky vč. stojanu</t>
  </si>
  <si>
    <t>998223011</t>
  </si>
  <si>
    <t>Přesun hmot pro pozemní komunikace s krytem dlážděným  dopravní vzdálenost do 200 m jakékoliv délky objektu</t>
  </si>
  <si>
    <t>502.1 - SO502.1 - Komunikace pochozí</t>
  </si>
  <si>
    <t>122552203</t>
  </si>
  <si>
    <t>Odkopávky a prokopávky nezapažené pro silnice a dálnice strojně v hornině třídy těžitelnosti III do 100 m3</t>
  </si>
  <si>
    <t>1511341106</t>
  </si>
  <si>
    <t>194*0,15</t>
  </si>
  <si>
    <t>1042779509</t>
  </si>
  <si>
    <t>1984514202</t>
  </si>
  <si>
    <t>29,1*1,8</t>
  </si>
  <si>
    <t>-1564468645</t>
  </si>
  <si>
    <t>"hutněno na Edef,2=min.30MPa"</t>
  </si>
  <si>
    <t>"chodník" 194</t>
  </si>
  <si>
    <t>"u schodiště" 38</t>
  </si>
  <si>
    <t>-1310109993</t>
  </si>
  <si>
    <t>(194+34)*0,4</t>
  </si>
  <si>
    <t>-1611452075</t>
  </si>
  <si>
    <t>-908095589</t>
  </si>
  <si>
    <t>91,2*1,8</t>
  </si>
  <si>
    <t>-1762703946</t>
  </si>
  <si>
    <t>194+38</t>
  </si>
  <si>
    <t>2026345429</t>
  </si>
  <si>
    <t>91,2*2</t>
  </si>
  <si>
    <t>"pod obrubníky" 165*0,3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</si>
  <si>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</si>
  <si>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</si>
  <si>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59245222</t>
  </si>
  <si>
    <t>dlažba zámková tvaru I základní pro nevidomé 196x161x60mm barevná</t>
  </si>
  <si>
    <t>Poznámka k položce:_x000D_
Spotřeba: 36 kus/m2</t>
  </si>
  <si>
    <t>5*1,02</t>
  </si>
  <si>
    <t>59245301</t>
  </si>
  <si>
    <t>dlažba zámková tvaru I kraj 200x140x60mm přírodní</t>
  </si>
  <si>
    <t>230*1,02</t>
  </si>
  <si>
    <t>165*1,01</t>
  </si>
  <si>
    <t>165*0,3*0,15</t>
  </si>
  <si>
    <t>503.2 - SO503.1 - Sadové úpravy</t>
  </si>
  <si>
    <t xml:space="preserve">    823-1 - Plochy a úpravy území</t>
  </si>
  <si>
    <t xml:space="preserve">    99 - Staveništní přesun hmot</t>
  </si>
  <si>
    <t xml:space="preserve">    100 - Záruční údržba výsadby 3 roky</t>
  </si>
  <si>
    <t>181301112R00</t>
  </si>
  <si>
    <t>Rozprostření ornice, rovina, tl.10-15 cm,nad 500m2</t>
  </si>
  <si>
    <t>823-1</t>
  </si>
  <si>
    <t>Plochy a úpravy území</t>
  </si>
  <si>
    <t>183402111R00</t>
  </si>
  <si>
    <t>Rozrušení půdy na hloubku do 15 cm</t>
  </si>
  <si>
    <t>SML.CENA</t>
  </si>
  <si>
    <t>Chemické odplevelení před založením kultury postřikem vč.postřiku</t>
  </si>
  <si>
    <t>183403153R00</t>
  </si>
  <si>
    <t>Obdělání půdy hrabáním v rovině příprava pro trávník a výsadby</t>
  </si>
  <si>
    <t>183403161R00</t>
  </si>
  <si>
    <t>Obdělání půdy válením v rovině</t>
  </si>
  <si>
    <t>180402111R00</t>
  </si>
  <si>
    <t>Založení trávníku parkového výsevem v rovině vč 1.pokosení</t>
  </si>
  <si>
    <t>111104211R00</t>
  </si>
  <si>
    <t>Pokosení trávníku  parkového do převzetí</t>
  </si>
  <si>
    <t>183101111R00</t>
  </si>
  <si>
    <t>Hloub. jamek bez výměny půdy do 0,01 m3, v rovině</t>
  </si>
  <si>
    <t>183101215R00</t>
  </si>
  <si>
    <t>Hloub. jamek s výměnou 50% půdy do 0,4m3 v rovině</t>
  </si>
  <si>
    <t>184102111R00</t>
  </si>
  <si>
    <t>Výsadba dřevin s balem D do 20 cm, v rovině</t>
  </si>
  <si>
    <t>184102115R00</t>
  </si>
  <si>
    <t>Výsadba dřevin s balem D do 60 cm, v rovině</t>
  </si>
  <si>
    <t>SML.CENA.1</t>
  </si>
  <si>
    <t>Zhotovení obalu kmene z rákosu</t>
  </si>
  <si>
    <t>184202112R00</t>
  </si>
  <si>
    <t>Osazení  3 kůlů k dřevině s uvázáním, dl. kůlů do 3 m,prům 8-10cm</t>
  </si>
  <si>
    <t>SML.CENA.2</t>
  </si>
  <si>
    <t>Osazení  kůlů k rostlině, dl. kůlů do1 m, prům5cm</t>
  </si>
  <si>
    <t>184921093R00</t>
  </si>
  <si>
    <t>Mulčování rostlin borkou  tl. do 0,1 m rovina</t>
  </si>
  <si>
    <t>185802113R00</t>
  </si>
  <si>
    <t>Hnojení umělým hnojivem v rovině</t>
  </si>
  <si>
    <t>185802114R00</t>
  </si>
  <si>
    <t>Přihnojení tabl.hnojivem-stromy, keře</t>
  </si>
  <si>
    <t>185851111R00</t>
  </si>
  <si>
    <t>Dovoz vody pro zálivku rostlin do 6 km</t>
  </si>
  <si>
    <t>001</t>
  </si>
  <si>
    <t>muchovník stromovitý  - Amelanchier arborea "Robin Hill" obv.km. 12-14 cm ZB(zemní bal)</t>
  </si>
  <si>
    <t>002</t>
  </si>
  <si>
    <t>bříza himalájská - Betula utilis "Doorenbos"  obv.km.16-18cm ZB</t>
  </si>
  <si>
    <t>003</t>
  </si>
  <si>
    <t>plamének horský-Clematis  montana K 40 cm</t>
  </si>
  <si>
    <t>SML.CENA.3</t>
  </si>
  <si>
    <t>Směs travní parková</t>
  </si>
  <si>
    <t>SML.CENA.4</t>
  </si>
  <si>
    <t>Tyč jehličnatá prům. 8-10 cm 3m odkorněná</t>
  </si>
  <si>
    <t>SML.CENA.5</t>
  </si>
  <si>
    <t>Tyč jehličnatá prům. 5 cm 1m odkorněná</t>
  </si>
  <si>
    <t>08211320</t>
  </si>
  <si>
    <t>Voda pitná - vodné</t>
  </si>
  <si>
    <t>SML.CENA.6</t>
  </si>
  <si>
    <t>Úvazek pružný</t>
  </si>
  <si>
    <t>SML.CENA.7</t>
  </si>
  <si>
    <t>Rákos(1000g/m2)</t>
  </si>
  <si>
    <t>SML.CENA.8</t>
  </si>
  <si>
    <t>Dřevěné příčky</t>
  </si>
  <si>
    <t>SML.CENA.9</t>
  </si>
  <si>
    <t>Substrát zahradnický (800kg/m3)</t>
  </si>
  <si>
    <t>SML.CENA.10</t>
  </si>
  <si>
    <t>Kůra mulčovací (500kg/m3)</t>
  </si>
  <si>
    <t>SML.CENA.11</t>
  </si>
  <si>
    <t>Tablet.hnojivo 10 g</t>
  </si>
  <si>
    <t>SML.CENA.12</t>
  </si>
  <si>
    <t>hnojivo NPK(dusík, fosfor,draslík)</t>
  </si>
  <si>
    <t>Staveništní přesun hmot</t>
  </si>
  <si>
    <t>998231311R00</t>
  </si>
  <si>
    <t>Přesun hmot pro sadovnické a krajin. úpravy do 5km</t>
  </si>
  <si>
    <t>Záruční údržba výsadby 3 roky</t>
  </si>
  <si>
    <t>184806112R00</t>
  </si>
  <si>
    <t>Ŕez průklestem netrnitých stromů prům.koruny do 4m</t>
  </si>
  <si>
    <t>185804213R00</t>
  </si>
  <si>
    <t>Vypletí dřevin solitérních</t>
  </si>
  <si>
    <t>185804214R00</t>
  </si>
  <si>
    <t>Vypletí dřevin ve skupinách</t>
  </si>
  <si>
    <t>185804312R00</t>
  </si>
  <si>
    <t>Zalití vodou plochy jednotlivě přes 20m2</t>
  </si>
  <si>
    <t>SML.CENA.13</t>
  </si>
  <si>
    <t>Odstranění kotvení  stromů a ochrany kmene</t>
  </si>
  <si>
    <t>990 -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</si>
  <si>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</si>
  <si>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</si>
  <si>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</si>
  <si>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</si>
  <si>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</si>
  <si>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</si>
  <si>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</si>
  <si>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11100-001</t>
  </si>
  <si>
    <t>Vytýčení inženýrských sítí</t>
  </si>
  <si>
    <t>1024</t>
  </si>
  <si>
    <t>11100-002</t>
  </si>
  <si>
    <t>Geodetické vytýčení stavby</t>
  </si>
  <si>
    <t>11100-003</t>
  </si>
  <si>
    <t>Geodetické zaměření stavby</t>
  </si>
  <si>
    <t>VRN3</t>
  </si>
  <si>
    <t>Zařízení staveniště</t>
  </si>
  <si>
    <t>11200-001</t>
  </si>
  <si>
    <t>VRN4</t>
  </si>
  <si>
    <t>Inženýrská činnost</t>
  </si>
  <si>
    <t>11300-001</t>
  </si>
  <si>
    <t>Náklady na technika BOZP na stavbě</t>
  </si>
  <si>
    <t>991 - Ostatní náklady</t>
  </si>
  <si>
    <t>OST - Ostatní</t>
  </si>
  <si>
    <t>OST</t>
  </si>
  <si>
    <t>Ostatní</t>
  </si>
  <si>
    <t>50001</t>
  </si>
  <si>
    <t>2140829045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</si>
</sst>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5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20"/>
      <c r="BE5" s="20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20"/>
      <c r="BE6" s="20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7"/>
      <c r="BS8" s="17" t="s">
        <v>6</v>
      </c>
    </row>
    <row r="9" spans="1:74" ht="14.45" customHeight="1">
      <c r="B9" s="20"/>
      <c r="AR9" s="20"/>
      <c r="BE9" s="20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7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07"/>
      <c r="BS11" s="17" t="s">
        <v>6</v>
      </c>
    </row>
    <row r="12" spans="1:74" ht="6.95" customHeight="1">
      <c r="B12" s="20"/>
      <c r="AR12" s="20"/>
      <c r="BE12" s="207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7"/>
      <c r="BS13" s="17" t="s">
        <v>6</v>
      </c>
    </row>
    <row r="14" spans="1:74" ht="12.75">
      <c r="B14" s="20"/>
      <c r="E14" s="212" t="s">
        <v>28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7" t="s">
        <v>26</v>
      </c>
      <c r="AN14" s="29" t="s">
        <v>28</v>
      </c>
      <c r="AR14" s="20"/>
      <c r="BE14" s="207"/>
      <c r="BS14" s="17" t="s">
        <v>6</v>
      </c>
    </row>
    <row r="15" spans="1:74" ht="6.95" customHeight="1">
      <c r="B15" s="20"/>
      <c r="AR15" s="20"/>
      <c r="BE15" s="207"/>
      <c r="BS15" s="17" t="s">
        <v>3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07"/>
      <c r="BS16" s="17" t="s">
        <v>3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07"/>
      <c r="BS17" s="17" t="s">
        <v>30</v>
      </c>
    </row>
    <row r="18" spans="2:71" ht="6.95" customHeight="1">
      <c r="B18" s="20"/>
      <c r="AR18" s="20"/>
      <c r="BE18" s="207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07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07"/>
      <c r="BS20" s="17" t="s">
        <v>3</v>
      </c>
    </row>
    <row r="21" spans="2:71" ht="6.95" customHeight="1">
      <c r="B21" s="20"/>
      <c r="AR21" s="20"/>
      <c r="BE21" s="207"/>
    </row>
    <row r="22" spans="2:71" ht="12" customHeight="1">
      <c r="B22" s="20"/>
      <c r="D22" s="27" t="s">
        <v>32</v>
      </c>
      <c r="AR22" s="20"/>
      <c r="BE22" s="207"/>
    </row>
    <row r="23" spans="2:71" ht="16.5" customHeight="1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  <c r="BE23" s="207"/>
    </row>
    <row r="24" spans="2:71" ht="6.95" customHeight="1">
      <c r="B24" s="20"/>
      <c r="AR24" s="20"/>
      <c r="BE24" s="20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7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5">
        <f>ROUND(AG94,2)</f>
        <v>0</v>
      </c>
      <c r="AL26" s="216"/>
      <c r="AM26" s="216"/>
      <c r="AN26" s="216"/>
      <c r="AO26" s="216"/>
      <c r="AR26" s="32"/>
      <c r="BE26" s="207"/>
    </row>
    <row r="27" spans="2:71" s="1" customFormat="1" ht="6.95" customHeight="1">
      <c r="B27" s="32"/>
      <c r="AR27" s="32"/>
      <c r="BE27" s="207"/>
    </row>
    <row r="28" spans="2:71" s="1" customFormat="1" ht="12.75">
      <c r="B28" s="32"/>
      <c r="L28" s="217" t="s">
        <v>34</v>
      </c>
      <c r="M28" s="217"/>
      <c r="N28" s="217"/>
      <c r="O28" s="217"/>
      <c r="P28" s="217"/>
      <c r="W28" s="217" t="s">
        <v>35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36</v>
      </c>
      <c r="AL28" s="217"/>
      <c r="AM28" s="217"/>
      <c r="AN28" s="217"/>
      <c r="AO28" s="217"/>
      <c r="AR28" s="32"/>
      <c r="BE28" s="207"/>
    </row>
    <row r="29" spans="2:71" s="2" customFormat="1" ht="14.45" customHeight="1">
      <c r="B29" s="36"/>
      <c r="D29" s="27" t="s">
        <v>37</v>
      </c>
      <c r="F29" s="27" t="s">
        <v>38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08"/>
    </row>
    <row r="30" spans="2:71" s="2" customFormat="1" ht="14.45" customHeight="1">
      <c r="B30" s="36"/>
      <c r="F30" s="27" t="s">
        <v>39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08"/>
    </row>
    <row r="31" spans="2:71" s="2" customFormat="1" ht="14.45" hidden="1" customHeight="1">
      <c r="B31" s="36"/>
      <c r="F31" s="27" t="s">
        <v>40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08"/>
    </row>
    <row r="32" spans="2:71" s="2" customFormat="1" ht="14.45" hidden="1" customHeight="1">
      <c r="B32" s="36"/>
      <c r="F32" s="27" t="s">
        <v>41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08"/>
    </row>
    <row r="33" spans="2:57" s="2" customFormat="1" ht="14.45" hidden="1" customHeight="1">
      <c r="B33" s="36"/>
      <c r="F33" s="27" t="s">
        <v>42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08"/>
    </row>
    <row r="34" spans="2:57" s="1" customFormat="1" ht="6.95" customHeight="1">
      <c r="B34" s="32"/>
      <c r="AR34" s="32"/>
      <c r="BE34" s="207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4" t="s">
        <v>45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Knesl01102</v>
      </c>
      <c r="AR84" s="48"/>
    </row>
    <row r="85" spans="1:91" s="4" customFormat="1" ht="36.950000000000003" customHeight="1">
      <c r="B85" s="49"/>
      <c r="C85" s="50" t="s">
        <v>16</v>
      </c>
      <c r="L85" s="204" t="str">
        <f>K6</f>
        <v>Parkovací dům, Gagarinova, Šumperk-cú2021-revize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32" t="str">
        <f>IF(AN8= "","",AN8)</f>
        <v>6. 4. 2021</v>
      </c>
      <c r="AN87" s="23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33" t="str">
        <f>IF(E17="","",E17)</f>
        <v xml:space="preserve"> </v>
      </c>
      <c r="AN89" s="234"/>
      <c r="AO89" s="234"/>
      <c r="AP89" s="234"/>
      <c r="AR89" s="32"/>
      <c r="AS89" s="236" t="s">
        <v>53</v>
      </c>
      <c r="AT89" s="23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33" t="str">
        <f>IF(E20="","",E20)</f>
        <v xml:space="preserve"> </v>
      </c>
      <c r="AN90" s="234"/>
      <c r="AO90" s="234"/>
      <c r="AP90" s="234"/>
      <c r="AR90" s="32"/>
      <c r="AS90" s="238"/>
      <c r="AT90" s="239"/>
      <c r="BD90" s="56"/>
    </row>
    <row r="91" spans="1:91" s="1" customFormat="1" ht="10.9" customHeight="1">
      <c r="B91" s="32"/>
      <c r="AR91" s="32"/>
      <c r="AS91" s="238"/>
      <c r="AT91" s="239"/>
      <c r="BD91" s="56"/>
    </row>
    <row r="92" spans="1:91" s="1" customFormat="1" ht="29.25" customHeight="1">
      <c r="B92" s="32"/>
      <c r="C92" s="199" t="s">
        <v>54</v>
      </c>
      <c r="D92" s="200"/>
      <c r="E92" s="200"/>
      <c r="F92" s="200"/>
      <c r="G92" s="200"/>
      <c r="H92" s="57"/>
      <c r="I92" s="203" t="s">
        <v>55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31" t="s">
        <v>56</v>
      </c>
      <c r="AH92" s="200"/>
      <c r="AI92" s="200"/>
      <c r="AJ92" s="200"/>
      <c r="AK92" s="200"/>
      <c r="AL92" s="200"/>
      <c r="AM92" s="200"/>
      <c r="AN92" s="203" t="s">
        <v>57</v>
      </c>
      <c r="AO92" s="200"/>
      <c r="AP92" s="235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0">
        <f>ROUND(AG95+SUM(AG99:AG106),2)</f>
        <v>0</v>
      </c>
      <c r="AH94" s="240"/>
      <c r="AI94" s="240"/>
      <c r="AJ94" s="240"/>
      <c r="AK94" s="240"/>
      <c r="AL94" s="240"/>
      <c r="AM94" s="240"/>
      <c r="AN94" s="241">
        <f t="shared" ref="AN94:AN106" si="0">SUM(AG94,AT94)</f>
        <v>0</v>
      </c>
      <c r="AO94" s="241"/>
      <c r="AP94" s="241"/>
      <c r="AQ94" s="67" t="s">
        <v>1</v>
      </c>
      <c r="AR94" s="63"/>
      <c r="AS94" s="68">
        <f>ROUND(AS95+SUM(AS99:AS106),2)</f>
        <v>0</v>
      </c>
      <c r="AT94" s="69">
        <f t="shared" ref="AT94:AT106" si="1">ROUND(SUM(AV94:AW94),2)</f>
        <v>0</v>
      </c>
      <c r="AU94" s="70">
        <f>ROUND(AU95+SUM(AU99:AU106),5)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ROUND(AZ95+SUM(AZ99:AZ106),2)</f>
        <v>0</v>
      </c>
      <c r="BA94" s="69">
        <f>ROUND(BA95+SUM(BA99:BA106),2)</f>
        <v>0</v>
      </c>
      <c r="BB94" s="69">
        <f>ROUND(BB95+SUM(BB99:BB106),2)</f>
        <v>0</v>
      </c>
      <c r="BC94" s="69">
        <f>ROUND(BC95+SUM(BC99:BC106),2)</f>
        <v>0</v>
      </c>
      <c r="BD94" s="71">
        <f>ROUND(BD95+SUM(BD99:BD106),2)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4</v>
      </c>
      <c r="BX94" s="72" t="s">
        <v>76</v>
      </c>
      <c r="CL94" s="72" t="s">
        <v>1</v>
      </c>
    </row>
    <row r="95" spans="1:91" s="6" customFormat="1" ht="16.5" customHeight="1">
      <c r="B95" s="74"/>
      <c r="C95" s="75"/>
      <c r="D95" s="201" t="s">
        <v>77</v>
      </c>
      <c r="E95" s="201"/>
      <c r="F95" s="201"/>
      <c r="G95" s="201"/>
      <c r="H95" s="201"/>
      <c r="I95" s="76"/>
      <c r="J95" s="201" t="s">
        <v>78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30">
        <f>ROUND(SUM(AG96:AG98),2)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77" t="s">
        <v>79</v>
      </c>
      <c r="AR95" s="74"/>
      <c r="AS95" s="78">
        <f>ROUND(SUM(AS96:AS98),2)</f>
        <v>0</v>
      </c>
      <c r="AT95" s="79">
        <f t="shared" si="1"/>
        <v>0</v>
      </c>
      <c r="AU95" s="80">
        <f>ROUND(SUM(AU96:AU98),5)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ROUND(SUM(AZ96:AZ98),2)</f>
        <v>0</v>
      </c>
      <c r="BA95" s="79">
        <f>ROUND(SUM(BA96:BA98),2)</f>
        <v>0</v>
      </c>
      <c r="BB95" s="79">
        <f>ROUND(SUM(BB96:BB98),2)</f>
        <v>0</v>
      </c>
      <c r="BC95" s="79">
        <f>ROUND(SUM(BC96:BC98),2)</f>
        <v>0</v>
      </c>
      <c r="BD95" s="81">
        <f>ROUND(SUM(BD96:BD98),2)</f>
        <v>0</v>
      </c>
      <c r="BS95" s="82" t="s">
        <v>72</v>
      </c>
      <c r="BT95" s="82" t="s">
        <v>80</v>
      </c>
      <c r="BU95" s="82" t="s">
        <v>74</v>
      </c>
      <c r="BV95" s="82" t="s">
        <v>75</v>
      </c>
      <c r="BW95" s="82" t="s">
        <v>81</v>
      </c>
      <c r="BX95" s="82" t="s">
        <v>4</v>
      </c>
      <c r="CL95" s="82" t="s">
        <v>1</v>
      </c>
      <c r="CM95" s="82" t="s">
        <v>82</v>
      </c>
    </row>
    <row r="96" spans="1:91" s="3" customFormat="1" ht="16.5" customHeight="1">
      <c r="A96" s="83" t="s">
        <v>83</v>
      </c>
      <c r="B96" s="48"/>
      <c r="C96" s="9"/>
      <c r="D96" s="9"/>
      <c r="E96" s="202" t="s">
        <v>84</v>
      </c>
      <c r="F96" s="202"/>
      <c r="G96" s="202"/>
      <c r="H96" s="202"/>
      <c r="I96" s="202"/>
      <c r="J96" s="9"/>
      <c r="K96" s="202" t="s">
        <v>85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28">
        <f>'101.1.01 - D.1.1 - Staveb...'!J32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84" t="s">
        <v>86</v>
      </c>
      <c r="AR96" s="48"/>
      <c r="AS96" s="85">
        <v>0</v>
      </c>
      <c r="AT96" s="86">
        <f t="shared" si="1"/>
        <v>0</v>
      </c>
      <c r="AU96" s="87">
        <f>'101.1.01 - D.1.1 - Staveb...'!P140</f>
        <v>0</v>
      </c>
      <c r="AV96" s="86">
        <f>'101.1.01 - D.1.1 - Staveb...'!J35</f>
        <v>0</v>
      </c>
      <c r="AW96" s="86">
        <f>'101.1.01 - D.1.1 - Staveb...'!J36</f>
        <v>0</v>
      </c>
      <c r="AX96" s="86">
        <f>'101.1.01 - D.1.1 - Staveb...'!J37</f>
        <v>0</v>
      </c>
      <c r="AY96" s="86">
        <f>'101.1.01 - D.1.1 - Staveb...'!J38</f>
        <v>0</v>
      </c>
      <c r="AZ96" s="86">
        <f>'101.1.01 - D.1.1 - Staveb...'!F35</f>
        <v>0</v>
      </c>
      <c r="BA96" s="86">
        <f>'101.1.01 - D.1.1 - Staveb...'!F36</f>
        <v>0</v>
      </c>
      <c r="BB96" s="86">
        <f>'101.1.01 - D.1.1 - Staveb...'!F37</f>
        <v>0</v>
      </c>
      <c r="BC96" s="86">
        <f>'101.1.01 - D.1.1 - Staveb...'!F38</f>
        <v>0</v>
      </c>
      <c r="BD96" s="88">
        <f>'101.1.01 - D.1.1 - Staveb...'!F39</f>
        <v>0</v>
      </c>
      <c r="BT96" s="25" t="s">
        <v>82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pans="1:91" s="3" customFormat="1" ht="16.5" customHeight="1">
      <c r="A97" s="83" t="s">
        <v>83</v>
      </c>
      <c r="B97" s="48"/>
      <c r="C97" s="9"/>
      <c r="D97" s="9"/>
      <c r="E97" s="202" t="s">
        <v>88</v>
      </c>
      <c r="F97" s="202"/>
      <c r="G97" s="202"/>
      <c r="H97" s="202"/>
      <c r="I97" s="202"/>
      <c r="J97" s="9"/>
      <c r="K97" s="202" t="s">
        <v>89</v>
      </c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28">
        <f>'101.1.02 - D.1.4.1   ZTI'!J32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84" t="s">
        <v>86</v>
      </c>
      <c r="AR97" s="48"/>
      <c r="AS97" s="85">
        <v>0</v>
      </c>
      <c r="AT97" s="86">
        <f t="shared" si="1"/>
        <v>0</v>
      </c>
      <c r="AU97" s="87">
        <f>'101.1.02 - D.1.4.1   ZTI'!P126</f>
        <v>0</v>
      </c>
      <c r="AV97" s="86">
        <f>'101.1.02 - D.1.4.1   ZTI'!J35</f>
        <v>0</v>
      </c>
      <c r="AW97" s="86">
        <f>'101.1.02 - D.1.4.1   ZTI'!J36</f>
        <v>0</v>
      </c>
      <c r="AX97" s="86">
        <f>'101.1.02 - D.1.4.1   ZTI'!J37</f>
        <v>0</v>
      </c>
      <c r="AY97" s="86">
        <f>'101.1.02 - D.1.4.1   ZTI'!J38</f>
        <v>0</v>
      </c>
      <c r="AZ97" s="86">
        <f>'101.1.02 - D.1.4.1   ZTI'!F35</f>
        <v>0</v>
      </c>
      <c r="BA97" s="86">
        <f>'101.1.02 - D.1.4.1   ZTI'!F36</f>
        <v>0</v>
      </c>
      <c r="BB97" s="86">
        <f>'101.1.02 - D.1.4.1   ZTI'!F37</f>
        <v>0</v>
      </c>
      <c r="BC97" s="86">
        <f>'101.1.02 - D.1.4.1   ZTI'!F38</f>
        <v>0</v>
      </c>
      <c r="BD97" s="88">
        <f>'101.1.02 - D.1.4.1   ZTI'!F39</f>
        <v>0</v>
      </c>
      <c r="BT97" s="25" t="s">
        <v>82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pans="1:91" s="3" customFormat="1" ht="16.5" customHeight="1">
      <c r="A98" s="83" t="s">
        <v>83</v>
      </c>
      <c r="B98" s="48"/>
      <c r="C98" s="9"/>
      <c r="D98" s="9"/>
      <c r="E98" s="202" t="s">
        <v>91</v>
      </c>
      <c r="F98" s="202"/>
      <c r="G98" s="202"/>
      <c r="H98" s="202"/>
      <c r="I98" s="202"/>
      <c r="J98" s="9"/>
      <c r="K98" s="202" t="s">
        <v>92</v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28">
        <f>'101.1.03 - D.1.4.2 Elektr...'!J32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84" t="s">
        <v>86</v>
      </c>
      <c r="AR98" s="48"/>
      <c r="AS98" s="85">
        <v>0</v>
      </c>
      <c r="AT98" s="86">
        <f t="shared" si="1"/>
        <v>0</v>
      </c>
      <c r="AU98" s="87">
        <f>'101.1.03 - D.1.4.2 Elektr...'!P135</f>
        <v>0</v>
      </c>
      <c r="AV98" s="86">
        <f>'101.1.03 - D.1.4.2 Elektr...'!J35</f>
        <v>0</v>
      </c>
      <c r="AW98" s="86">
        <f>'101.1.03 - D.1.4.2 Elektr...'!J36</f>
        <v>0</v>
      </c>
      <c r="AX98" s="86">
        <f>'101.1.03 - D.1.4.2 Elektr...'!J37</f>
        <v>0</v>
      </c>
      <c r="AY98" s="86">
        <f>'101.1.03 - D.1.4.2 Elektr...'!J38</f>
        <v>0</v>
      </c>
      <c r="AZ98" s="86">
        <f>'101.1.03 - D.1.4.2 Elektr...'!F35</f>
        <v>0</v>
      </c>
      <c r="BA98" s="86">
        <f>'101.1.03 - D.1.4.2 Elektr...'!F36</f>
        <v>0</v>
      </c>
      <c r="BB98" s="86">
        <f>'101.1.03 - D.1.4.2 Elektr...'!F37</f>
        <v>0</v>
      </c>
      <c r="BC98" s="86">
        <f>'101.1.03 - D.1.4.2 Elektr...'!F38</f>
        <v>0</v>
      </c>
      <c r="BD98" s="88">
        <f>'101.1.03 - D.1.4.2 Elektr...'!F39</f>
        <v>0</v>
      </c>
      <c r="BT98" s="25" t="s">
        <v>82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pans="1:91" s="6" customFormat="1" ht="16.5" customHeight="1">
      <c r="A99" s="83" t="s">
        <v>83</v>
      </c>
      <c r="B99" s="74"/>
      <c r="C99" s="75"/>
      <c r="D99" s="201" t="s">
        <v>94</v>
      </c>
      <c r="E99" s="201"/>
      <c r="F99" s="201"/>
      <c r="G99" s="201"/>
      <c r="H99" s="201"/>
      <c r="I99" s="76"/>
      <c r="J99" s="201" t="s">
        <v>95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26">
        <f>'202.1 - Přípojka NN'!J30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77" t="s">
        <v>79</v>
      </c>
      <c r="AR99" s="74"/>
      <c r="AS99" s="78">
        <v>0</v>
      </c>
      <c r="AT99" s="79">
        <f t="shared" si="1"/>
        <v>0</v>
      </c>
      <c r="AU99" s="80">
        <f>'202.1 - Přípojka NN'!P119</f>
        <v>0</v>
      </c>
      <c r="AV99" s="79">
        <f>'202.1 - Přípojka NN'!J33</f>
        <v>0</v>
      </c>
      <c r="AW99" s="79">
        <f>'202.1 - Přípojka NN'!J34</f>
        <v>0</v>
      </c>
      <c r="AX99" s="79">
        <f>'202.1 - Přípojka NN'!J35</f>
        <v>0</v>
      </c>
      <c r="AY99" s="79">
        <f>'202.1 - Přípojka NN'!J36</f>
        <v>0</v>
      </c>
      <c r="AZ99" s="79">
        <f>'202.1 - Přípojka NN'!F33</f>
        <v>0</v>
      </c>
      <c r="BA99" s="79">
        <f>'202.1 - Přípojka NN'!F34</f>
        <v>0</v>
      </c>
      <c r="BB99" s="79">
        <f>'202.1 - Přípojka NN'!F35</f>
        <v>0</v>
      </c>
      <c r="BC99" s="79">
        <f>'202.1 - Přípojka NN'!F36</f>
        <v>0</v>
      </c>
      <c r="BD99" s="81">
        <f>'202.1 - Přípojka NN'!F37</f>
        <v>0</v>
      </c>
      <c r="BT99" s="82" t="s">
        <v>80</v>
      </c>
      <c r="BV99" s="82" t="s">
        <v>75</v>
      </c>
      <c r="BW99" s="82" t="s">
        <v>96</v>
      </c>
      <c r="BX99" s="82" t="s">
        <v>4</v>
      </c>
      <c r="CL99" s="82" t="s">
        <v>1</v>
      </c>
      <c r="CM99" s="82" t="s">
        <v>82</v>
      </c>
    </row>
    <row r="100" spans="1:91" s="6" customFormat="1" ht="16.5" customHeight="1">
      <c r="A100" s="83" t="s">
        <v>83</v>
      </c>
      <c r="B100" s="74"/>
      <c r="C100" s="75"/>
      <c r="D100" s="201" t="s">
        <v>97</v>
      </c>
      <c r="E100" s="201"/>
      <c r="F100" s="201"/>
      <c r="G100" s="201"/>
      <c r="H100" s="201"/>
      <c r="I100" s="76"/>
      <c r="J100" s="201" t="s">
        <v>98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26">
        <f>'301.1 - SO301.1  Přeložka...'!J30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77" t="s">
        <v>79</v>
      </c>
      <c r="AR100" s="74"/>
      <c r="AS100" s="78">
        <v>0</v>
      </c>
      <c r="AT100" s="79">
        <f t="shared" si="1"/>
        <v>0</v>
      </c>
      <c r="AU100" s="80">
        <f>'301.1 - SO301.1  Přeložka...'!P120</f>
        <v>0</v>
      </c>
      <c r="AV100" s="79">
        <f>'301.1 - SO301.1  Přeložka...'!J33</f>
        <v>0</v>
      </c>
      <c r="AW100" s="79">
        <f>'301.1 - SO301.1  Přeložka...'!J34</f>
        <v>0</v>
      </c>
      <c r="AX100" s="79">
        <f>'301.1 - SO301.1  Přeložka...'!J35</f>
        <v>0</v>
      </c>
      <c r="AY100" s="79">
        <f>'301.1 - SO301.1  Přeložka...'!J36</f>
        <v>0</v>
      </c>
      <c r="AZ100" s="79">
        <f>'301.1 - SO301.1  Přeložka...'!F33</f>
        <v>0</v>
      </c>
      <c r="BA100" s="79">
        <f>'301.1 - SO301.1  Přeložka...'!F34</f>
        <v>0</v>
      </c>
      <c r="BB100" s="79">
        <f>'301.1 - SO301.1  Přeložka...'!F35</f>
        <v>0</v>
      </c>
      <c r="BC100" s="79">
        <f>'301.1 - SO301.1  Přeložka...'!F36</f>
        <v>0</v>
      </c>
      <c r="BD100" s="81">
        <f>'301.1 - SO301.1  Přeložka...'!F37</f>
        <v>0</v>
      </c>
      <c r="BT100" s="82" t="s">
        <v>80</v>
      </c>
      <c r="BV100" s="82" t="s">
        <v>75</v>
      </c>
      <c r="BW100" s="82" t="s">
        <v>99</v>
      </c>
      <c r="BX100" s="82" t="s">
        <v>4</v>
      </c>
      <c r="CL100" s="82" t="s">
        <v>1</v>
      </c>
      <c r="CM100" s="82" t="s">
        <v>82</v>
      </c>
    </row>
    <row r="101" spans="1:91" s="6" customFormat="1" ht="16.5" customHeight="1">
      <c r="A101" s="83" t="s">
        <v>83</v>
      </c>
      <c r="B101" s="74"/>
      <c r="C101" s="75"/>
      <c r="D101" s="201" t="s">
        <v>100</v>
      </c>
      <c r="E101" s="201"/>
      <c r="F101" s="201"/>
      <c r="G101" s="201"/>
      <c r="H101" s="201"/>
      <c r="I101" s="76"/>
      <c r="J101" s="201" t="s">
        <v>101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26">
        <f>'301.2 - SO301.2   Dešťová...'!J30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77" t="s">
        <v>79</v>
      </c>
      <c r="AR101" s="74"/>
      <c r="AS101" s="78">
        <v>0</v>
      </c>
      <c r="AT101" s="79">
        <f t="shared" si="1"/>
        <v>0</v>
      </c>
      <c r="AU101" s="80">
        <f>'301.2 - SO301.2   Dešťová...'!P121</f>
        <v>0</v>
      </c>
      <c r="AV101" s="79">
        <f>'301.2 - SO301.2   Dešťová...'!J33</f>
        <v>0</v>
      </c>
      <c r="AW101" s="79">
        <f>'301.2 - SO301.2   Dešťová...'!J34</f>
        <v>0</v>
      </c>
      <c r="AX101" s="79">
        <f>'301.2 - SO301.2   Dešťová...'!J35</f>
        <v>0</v>
      </c>
      <c r="AY101" s="79">
        <f>'301.2 - SO301.2   Dešťová...'!J36</f>
        <v>0</v>
      </c>
      <c r="AZ101" s="79">
        <f>'301.2 - SO301.2   Dešťová...'!F33</f>
        <v>0</v>
      </c>
      <c r="BA101" s="79">
        <f>'301.2 - SO301.2   Dešťová...'!F34</f>
        <v>0</v>
      </c>
      <c r="BB101" s="79">
        <f>'301.2 - SO301.2   Dešťová...'!F35</f>
        <v>0</v>
      </c>
      <c r="BC101" s="79">
        <f>'301.2 - SO301.2   Dešťová...'!F36</f>
        <v>0</v>
      </c>
      <c r="BD101" s="81">
        <f>'301.2 - SO301.2   Dešťová...'!F37</f>
        <v>0</v>
      </c>
      <c r="BT101" s="82" t="s">
        <v>80</v>
      </c>
      <c r="BV101" s="82" t="s">
        <v>75</v>
      </c>
      <c r="BW101" s="82" t="s">
        <v>102</v>
      </c>
      <c r="BX101" s="82" t="s">
        <v>4</v>
      </c>
      <c r="CL101" s="82" t="s">
        <v>1</v>
      </c>
      <c r="CM101" s="82" t="s">
        <v>82</v>
      </c>
    </row>
    <row r="102" spans="1:91" s="6" customFormat="1" ht="16.5" customHeight="1">
      <c r="A102" s="83" t="s">
        <v>83</v>
      </c>
      <c r="B102" s="74"/>
      <c r="C102" s="75"/>
      <c r="D102" s="201" t="s">
        <v>103</v>
      </c>
      <c r="E102" s="201"/>
      <c r="F102" s="201"/>
      <c r="G102" s="201"/>
      <c r="H102" s="201"/>
      <c r="I102" s="76"/>
      <c r="J102" s="201" t="s">
        <v>104</v>
      </c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26">
        <f>'501.1 - SO501.1 - Komunik...'!J30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77" t="s">
        <v>79</v>
      </c>
      <c r="AR102" s="74"/>
      <c r="AS102" s="78">
        <v>0</v>
      </c>
      <c r="AT102" s="79">
        <f t="shared" si="1"/>
        <v>0</v>
      </c>
      <c r="AU102" s="80">
        <f>'501.1 - SO501.1 - Komunik...'!P123</f>
        <v>0</v>
      </c>
      <c r="AV102" s="79">
        <f>'501.1 - SO501.1 - Komunik...'!J33</f>
        <v>0</v>
      </c>
      <c r="AW102" s="79">
        <f>'501.1 - SO501.1 - Komunik...'!J34</f>
        <v>0</v>
      </c>
      <c r="AX102" s="79">
        <f>'501.1 - SO501.1 - Komunik...'!J35</f>
        <v>0</v>
      </c>
      <c r="AY102" s="79">
        <f>'501.1 - SO501.1 - Komunik...'!J36</f>
        <v>0</v>
      </c>
      <c r="AZ102" s="79">
        <f>'501.1 - SO501.1 - Komunik...'!F33</f>
        <v>0</v>
      </c>
      <c r="BA102" s="79">
        <f>'501.1 - SO501.1 - Komunik...'!F34</f>
        <v>0</v>
      </c>
      <c r="BB102" s="79">
        <f>'501.1 - SO501.1 - Komunik...'!F35</f>
        <v>0</v>
      </c>
      <c r="BC102" s="79">
        <f>'501.1 - SO501.1 - Komunik...'!F36</f>
        <v>0</v>
      </c>
      <c r="BD102" s="81">
        <f>'501.1 - SO501.1 - Komunik...'!F37</f>
        <v>0</v>
      </c>
      <c r="BT102" s="82" t="s">
        <v>80</v>
      </c>
      <c r="BV102" s="82" t="s">
        <v>75</v>
      </c>
      <c r="BW102" s="82" t="s">
        <v>105</v>
      </c>
      <c r="BX102" s="82" t="s">
        <v>4</v>
      </c>
      <c r="CL102" s="82" t="s">
        <v>1</v>
      </c>
      <c r="CM102" s="82" t="s">
        <v>82</v>
      </c>
    </row>
    <row r="103" spans="1:91" s="6" customFormat="1" ht="16.5" customHeight="1">
      <c r="A103" s="83" t="s">
        <v>83</v>
      </c>
      <c r="B103" s="74"/>
      <c r="C103" s="75"/>
      <c r="D103" s="201" t="s">
        <v>106</v>
      </c>
      <c r="E103" s="201"/>
      <c r="F103" s="201"/>
      <c r="G103" s="201"/>
      <c r="H103" s="201"/>
      <c r="I103" s="76"/>
      <c r="J103" s="201" t="s">
        <v>107</v>
      </c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26">
        <f>'502.1 - SO502.1 - Komunik...'!J30</f>
        <v>0</v>
      </c>
      <c r="AH103" s="227"/>
      <c r="AI103" s="227"/>
      <c r="AJ103" s="227"/>
      <c r="AK103" s="227"/>
      <c r="AL103" s="227"/>
      <c r="AM103" s="227"/>
      <c r="AN103" s="226">
        <f t="shared" si="0"/>
        <v>0</v>
      </c>
      <c r="AO103" s="227"/>
      <c r="AP103" s="227"/>
      <c r="AQ103" s="77" t="s">
        <v>79</v>
      </c>
      <c r="AR103" s="74"/>
      <c r="AS103" s="78">
        <v>0</v>
      </c>
      <c r="AT103" s="79">
        <f t="shared" si="1"/>
        <v>0</v>
      </c>
      <c r="AU103" s="80">
        <f>'502.1 - SO502.1 - Komunik...'!P122</f>
        <v>0</v>
      </c>
      <c r="AV103" s="79">
        <f>'502.1 - SO502.1 - Komunik...'!J33</f>
        <v>0</v>
      </c>
      <c r="AW103" s="79">
        <f>'502.1 - SO502.1 - Komunik...'!J34</f>
        <v>0</v>
      </c>
      <c r="AX103" s="79">
        <f>'502.1 - SO502.1 - Komunik...'!J35</f>
        <v>0</v>
      </c>
      <c r="AY103" s="79">
        <f>'502.1 - SO502.1 - Komunik...'!J36</f>
        <v>0</v>
      </c>
      <c r="AZ103" s="79">
        <f>'502.1 - SO502.1 - Komunik...'!F33</f>
        <v>0</v>
      </c>
      <c r="BA103" s="79">
        <f>'502.1 - SO502.1 - Komunik...'!F34</f>
        <v>0</v>
      </c>
      <c r="BB103" s="79">
        <f>'502.1 - SO502.1 - Komunik...'!F35</f>
        <v>0</v>
      </c>
      <c r="BC103" s="79">
        <f>'502.1 - SO502.1 - Komunik...'!F36</f>
        <v>0</v>
      </c>
      <c r="BD103" s="81">
        <f>'502.1 - SO502.1 - Komunik...'!F37</f>
        <v>0</v>
      </c>
      <c r="BT103" s="82" t="s">
        <v>80</v>
      </c>
      <c r="BV103" s="82" t="s">
        <v>75</v>
      </c>
      <c r="BW103" s="82" t="s">
        <v>108</v>
      </c>
      <c r="BX103" s="82" t="s">
        <v>4</v>
      </c>
      <c r="CL103" s="82" t="s">
        <v>1</v>
      </c>
      <c r="CM103" s="82" t="s">
        <v>82</v>
      </c>
    </row>
    <row r="104" spans="1:91" s="6" customFormat="1" ht="16.5" customHeight="1">
      <c r="A104" s="83" t="s">
        <v>83</v>
      </c>
      <c r="B104" s="74"/>
      <c r="C104" s="75"/>
      <c r="D104" s="201" t="s">
        <v>109</v>
      </c>
      <c r="E104" s="201"/>
      <c r="F104" s="201"/>
      <c r="G104" s="201"/>
      <c r="H104" s="201"/>
      <c r="I104" s="76"/>
      <c r="J104" s="201" t="s">
        <v>110</v>
      </c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26">
        <f>'503.2 - SO503.1 - Sadové ...'!J30</f>
        <v>0</v>
      </c>
      <c r="AH104" s="227"/>
      <c r="AI104" s="227"/>
      <c r="AJ104" s="227"/>
      <c r="AK104" s="227"/>
      <c r="AL104" s="227"/>
      <c r="AM104" s="227"/>
      <c r="AN104" s="226">
        <f t="shared" si="0"/>
        <v>0</v>
      </c>
      <c r="AO104" s="227"/>
      <c r="AP104" s="227"/>
      <c r="AQ104" s="77" t="s">
        <v>79</v>
      </c>
      <c r="AR104" s="74"/>
      <c r="AS104" s="78">
        <v>0</v>
      </c>
      <c r="AT104" s="79">
        <f t="shared" si="1"/>
        <v>0</v>
      </c>
      <c r="AU104" s="80">
        <f>'503.2 - SO503.1 - Sadové ...'!P121</f>
        <v>0</v>
      </c>
      <c r="AV104" s="79">
        <f>'503.2 - SO503.1 - Sadové ...'!J33</f>
        <v>0</v>
      </c>
      <c r="AW104" s="79">
        <f>'503.2 - SO503.1 - Sadové ...'!J34</f>
        <v>0</v>
      </c>
      <c r="AX104" s="79">
        <f>'503.2 - SO503.1 - Sadové ...'!J35</f>
        <v>0</v>
      </c>
      <c r="AY104" s="79">
        <f>'503.2 - SO503.1 - Sadové ...'!J36</f>
        <v>0</v>
      </c>
      <c r="AZ104" s="79">
        <f>'503.2 - SO503.1 - Sadové ...'!F33</f>
        <v>0</v>
      </c>
      <c r="BA104" s="79">
        <f>'503.2 - SO503.1 - Sadové ...'!F34</f>
        <v>0</v>
      </c>
      <c r="BB104" s="79">
        <f>'503.2 - SO503.1 - Sadové ...'!F35</f>
        <v>0</v>
      </c>
      <c r="BC104" s="79">
        <f>'503.2 - SO503.1 - Sadové ...'!F36</f>
        <v>0</v>
      </c>
      <c r="BD104" s="81">
        <f>'503.2 - SO503.1 - Sadové ...'!F37</f>
        <v>0</v>
      </c>
      <c r="BT104" s="82" t="s">
        <v>80</v>
      </c>
      <c r="BV104" s="82" t="s">
        <v>75</v>
      </c>
      <c r="BW104" s="82" t="s">
        <v>111</v>
      </c>
      <c r="BX104" s="82" t="s">
        <v>4</v>
      </c>
      <c r="CL104" s="82" t="s">
        <v>1</v>
      </c>
      <c r="CM104" s="82" t="s">
        <v>82</v>
      </c>
    </row>
    <row r="105" spans="1:91" s="6" customFormat="1" ht="16.5" customHeight="1">
      <c r="A105" s="83" t="s">
        <v>83</v>
      </c>
      <c r="B105" s="74"/>
      <c r="C105" s="75"/>
      <c r="D105" s="201" t="s">
        <v>112</v>
      </c>
      <c r="E105" s="201"/>
      <c r="F105" s="201"/>
      <c r="G105" s="201"/>
      <c r="H105" s="201"/>
      <c r="I105" s="76"/>
      <c r="J105" s="201" t="s">
        <v>113</v>
      </c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26">
        <f>'990 - Vedlejší rozpočtové...'!J30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77" t="s">
        <v>79</v>
      </c>
      <c r="AR105" s="74"/>
      <c r="AS105" s="78">
        <v>0</v>
      </c>
      <c r="AT105" s="79">
        <f t="shared" si="1"/>
        <v>0</v>
      </c>
      <c r="AU105" s="80">
        <f>'990 - Vedlejší rozpočtové...'!P120</f>
        <v>0</v>
      </c>
      <c r="AV105" s="79">
        <f>'990 - Vedlejší rozpočtové...'!J33</f>
        <v>0</v>
      </c>
      <c r="AW105" s="79">
        <f>'990 - Vedlejší rozpočtové...'!J34</f>
        <v>0</v>
      </c>
      <c r="AX105" s="79">
        <f>'990 - Vedlejší rozpočtové...'!J35</f>
        <v>0</v>
      </c>
      <c r="AY105" s="79">
        <f>'990 - Vedlejší rozpočtové...'!J36</f>
        <v>0</v>
      </c>
      <c r="AZ105" s="79">
        <f>'990 - Vedlejší rozpočtové...'!F33</f>
        <v>0</v>
      </c>
      <c r="BA105" s="79">
        <f>'990 - Vedlejší rozpočtové...'!F34</f>
        <v>0</v>
      </c>
      <c r="BB105" s="79">
        <f>'990 - Vedlejší rozpočtové...'!F35</f>
        <v>0</v>
      </c>
      <c r="BC105" s="79">
        <f>'990 - Vedlejší rozpočtové...'!F36</f>
        <v>0</v>
      </c>
      <c r="BD105" s="81">
        <f>'990 - Vedlejší rozpočtové...'!F37</f>
        <v>0</v>
      </c>
      <c r="BT105" s="82" t="s">
        <v>80</v>
      </c>
      <c r="BV105" s="82" t="s">
        <v>75</v>
      </c>
      <c r="BW105" s="82" t="s">
        <v>114</v>
      </c>
      <c r="BX105" s="82" t="s">
        <v>4</v>
      </c>
      <c r="CL105" s="82" t="s">
        <v>1</v>
      </c>
      <c r="CM105" s="82" t="s">
        <v>82</v>
      </c>
    </row>
    <row r="106" spans="1:91" s="6" customFormat="1" ht="16.5" customHeight="1">
      <c r="A106" s="83" t="s">
        <v>83</v>
      </c>
      <c r="B106" s="74"/>
      <c r="C106" s="75"/>
      <c r="D106" s="201" t="s">
        <v>115</v>
      </c>
      <c r="E106" s="201"/>
      <c r="F106" s="201"/>
      <c r="G106" s="201"/>
      <c r="H106" s="201"/>
      <c r="I106" s="76"/>
      <c r="J106" s="201" t="s">
        <v>116</v>
      </c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26">
        <f>'991 - Ostatní náklady'!J30</f>
        <v>0</v>
      </c>
      <c r="AH106" s="227"/>
      <c r="AI106" s="227"/>
      <c r="AJ106" s="227"/>
      <c r="AK106" s="227"/>
      <c r="AL106" s="227"/>
      <c r="AM106" s="227"/>
      <c r="AN106" s="226">
        <f t="shared" si="0"/>
        <v>0</v>
      </c>
      <c r="AO106" s="227"/>
      <c r="AP106" s="227"/>
      <c r="AQ106" s="77" t="s">
        <v>79</v>
      </c>
      <c r="AR106" s="74"/>
      <c r="AS106" s="89">
        <v>0</v>
      </c>
      <c r="AT106" s="90">
        <f t="shared" si="1"/>
        <v>0</v>
      </c>
      <c r="AU106" s="91">
        <f>'991 - Ostatní náklady'!P117</f>
        <v>0</v>
      </c>
      <c r="AV106" s="90">
        <f>'991 - Ostatní náklady'!J33</f>
        <v>0</v>
      </c>
      <c r="AW106" s="90">
        <f>'991 - Ostatní náklady'!J34</f>
        <v>0</v>
      </c>
      <c r="AX106" s="90">
        <f>'991 - Ostatní náklady'!J35</f>
        <v>0</v>
      </c>
      <c r="AY106" s="90">
        <f>'991 - Ostatní náklady'!J36</f>
        <v>0</v>
      </c>
      <c r="AZ106" s="90">
        <f>'991 - Ostatní náklady'!F33</f>
        <v>0</v>
      </c>
      <c r="BA106" s="90">
        <f>'991 - Ostatní náklady'!F34</f>
        <v>0</v>
      </c>
      <c r="BB106" s="90">
        <f>'991 - Ostatní náklady'!F35</f>
        <v>0</v>
      </c>
      <c r="BC106" s="90">
        <f>'991 - Ostatní náklady'!F36</f>
        <v>0</v>
      </c>
      <c r="BD106" s="92">
        <f>'991 - Ostatní náklady'!F37</f>
        <v>0</v>
      </c>
      <c r="BT106" s="82" t="s">
        <v>80</v>
      </c>
      <c r="BV106" s="82" t="s">
        <v>75</v>
      </c>
      <c r="BW106" s="82" t="s">
        <v>117</v>
      </c>
      <c r="BX106" s="82" t="s">
        <v>4</v>
      </c>
      <c r="CL106" s="82" t="s">
        <v>1</v>
      </c>
      <c r="CM106" s="82" t="s">
        <v>82</v>
      </c>
    </row>
    <row r="107" spans="1:91" s="1" customFormat="1" ht="30" customHeight="1">
      <c r="B107" s="32"/>
      <c r="AR107" s="32"/>
    </row>
    <row r="108" spans="1:91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32"/>
    </row>
  </sheetData>
  <mergeCells count="86">
    <mergeCell ref="AN104:AP104"/>
    <mergeCell ref="AS89:AT91"/>
    <mergeCell ref="AN105:AP105"/>
    <mergeCell ref="AG105:AM105"/>
    <mergeCell ref="AN106:AP106"/>
    <mergeCell ref="AG106:AM106"/>
    <mergeCell ref="AG94:AM94"/>
    <mergeCell ref="AN94:AP94"/>
    <mergeCell ref="AN103:AP103"/>
    <mergeCell ref="AN98:AP98"/>
    <mergeCell ref="AN102:AP102"/>
    <mergeCell ref="AN101:AP101"/>
    <mergeCell ref="AN95:AP95"/>
    <mergeCell ref="AN96:AP96"/>
    <mergeCell ref="AN100:AP100"/>
    <mergeCell ref="AN97:AP97"/>
    <mergeCell ref="AN99:AP99"/>
    <mergeCell ref="AR2:BE2"/>
    <mergeCell ref="AG101:AM101"/>
    <mergeCell ref="AG102:AM102"/>
    <mergeCell ref="AG103:AM103"/>
    <mergeCell ref="AG104:AM104"/>
    <mergeCell ref="AG100:AM100"/>
    <mergeCell ref="AG99:AM99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J85"/>
    <mergeCell ref="D105:H105"/>
    <mergeCell ref="J105:AF105"/>
    <mergeCell ref="D106:H106"/>
    <mergeCell ref="J106:AF106"/>
    <mergeCell ref="J104:AF104"/>
    <mergeCell ref="J95:AF95"/>
    <mergeCell ref="K98:AF98"/>
    <mergeCell ref="K96:AF96"/>
    <mergeCell ref="K97:AF97"/>
    <mergeCell ref="I92:AF92"/>
    <mergeCell ref="J102:AF102"/>
    <mergeCell ref="J103:AF103"/>
    <mergeCell ref="J99:AF99"/>
    <mergeCell ref="J101:AF101"/>
    <mergeCell ref="J100:AF100"/>
    <mergeCell ref="D103:H103"/>
    <mergeCell ref="D104:H104"/>
    <mergeCell ref="E97:I97"/>
    <mergeCell ref="E98:I98"/>
    <mergeCell ref="E96:I96"/>
    <mergeCell ref="C92:G92"/>
    <mergeCell ref="D99:H99"/>
    <mergeCell ref="D95:H95"/>
    <mergeCell ref="D101:H101"/>
    <mergeCell ref="D102:H102"/>
    <mergeCell ref="D100:H100"/>
  </mergeCells>
  <hyperlinks>
    <hyperlink ref="A96" location="'101.1.01 - D.1.1 - Staveb...'!C2" display="/" xr:uid="{00000000-0004-0000-0000-000000000000}"/>
    <hyperlink ref="A97" location="'101.1.02 - D.1.4.1   ZTI'!C2" display="/" xr:uid="{00000000-0004-0000-0000-000001000000}"/>
    <hyperlink ref="A98" location="'101.1.03 - D.1.4.2 Elektr...'!C2" display="/" xr:uid="{00000000-0004-0000-0000-000002000000}"/>
    <hyperlink ref="A99" location="'202.1 - Přípojka NN'!C2" display="/" xr:uid="{00000000-0004-0000-0000-000003000000}"/>
    <hyperlink ref="A100" location="'301.1 - SO301.1  Přeložka...'!C2" display="/" xr:uid="{00000000-0004-0000-0000-000004000000}"/>
    <hyperlink ref="A101" location="'301.2 - SO301.2   Dešťová...'!C2" display="/" xr:uid="{00000000-0004-0000-0000-000005000000}"/>
    <hyperlink ref="A102" location="'501.1 - SO501.1 - Komunik...'!C2" display="/" xr:uid="{00000000-0004-0000-0000-000006000000}"/>
    <hyperlink ref="A103" location="'502.1 - SO502.1 - Komunik...'!C2" display="/" xr:uid="{00000000-0004-0000-0000-000007000000}"/>
    <hyperlink ref="A104" location="'503.2 - SO503.1 - Sadové ...'!C2" display="/" xr:uid="{00000000-0004-0000-0000-000008000000}"/>
    <hyperlink ref="A105" location="'990 - Vedlejší rozpočtové...'!C2" display="/" xr:uid="{00000000-0004-0000-0000-000009000000}"/>
    <hyperlink ref="A106" location="'991 - Ostatní náklady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85"/>
  <sheetViews>
    <sheetView showGridLines="0" workbookViewId="0">
      <selection activeCell="K145" sqref="K14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2" t="s">
        <v>120</v>
      </c>
      <c r="F9" s="244"/>
      <c r="G9" s="244"/>
      <c r="H9" s="244"/>
      <c r="L9" s="32"/>
    </row>
    <row r="10" spans="2:46" s="1" customFormat="1" ht="12" customHeight="1">
      <c r="B10" s="32"/>
      <c r="D10" s="27" t="s">
        <v>121</v>
      </c>
      <c r="L10" s="32"/>
    </row>
    <row r="11" spans="2:46" s="1" customFormat="1" ht="16.5" customHeight="1">
      <c r="B11" s="32"/>
      <c r="E11" s="204" t="s">
        <v>122</v>
      </c>
      <c r="F11" s="244"/>
      <c r="G11" s="244"/>
      <c r="H11" s="244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6. 4. 2021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09"/>
      <c r="G20" s="209"/>
      <c r="H20" s="209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ROUND(J140,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ROUND((SUM(BE140:BE684)),  2)</f>
        <v>0</v>
      </c>
      <c r="I35" s="96">
        <v>0.21</v>
      </c>
      <c r="J35" s="86">
        <f>ROUND(((SUM(BE140:BE684))*I35),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ROUND((SUM(BF140:BF684)),  2)</f>
        <v>0</v>
      </c>
      <c r="I36" s="96">
        <v>0.15</v>
      </c>
      <c r="J36" s="86">
        <f>ROUND(((SUM(BF140:BF684))*I36),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ROUND((SUM(BG140:BG684)),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ROUND((SUM(BH140:BH684)),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ROUND((SUM(BI140:BI684)),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2" t="s">
        <v>120</v>
      </c>
      <c r="F87" s="244"/>
      <c r="G87" s="244"/>
      <c r="H87" s="244"/>
      <c r="L87" s="32"/>
    </row>
    <row r="88" spans="2:12" s="1" customFormat="1" ht="12" customHeight="1">
      <c r="B88" s="32"/>
      <c r="C88" s="27" t="s">
        <v>121</v>
      </c>
      <c r="L88" s="32"/>
    </row>
    <row r="89" spans="2:12" s="1" customFormat="1" ht="16.5" customHeight="1">
      <c r="B89" s="32"/>
      <c r="E89" s="204" t="str">
        <f>E11</f>
        <v>101.1.01 - D.1.1 - Stavební část</v>
      </c>
      <c r="F89" s="244"/>
      <c r="G89" s="244"/>
      <c r="H89" s="24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6. 4. 2021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124</v>
      </c>
      <c r="D96" s="97"/>
      <c r="E96" s="97"/>
      <c r="F96" s="97"/>
      <c r="G96" s="97"/>
      <c r="H96" s="97"/>
      <c r="I96" s="97"/>
      <c r="J96" s="106" t="s">
        <v>125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126</v>
      </c>
      <c r="J98" s="66">
        <f>J140</f>
        <v>0</v>
      </c>
      <c r="L98" s="32"/>
      <c r="AU98" s="17" t="s">
        <v>127</v>
      </c>
    </row>
    <row r="99" spans="2:47" s="8" customFormat="1" ht="24.95" customHeight="1">
      <c r="B99" s="108"/>
      <c r="D99" s="109" t="s">
        <v>128</v>
      </c>
      <c r="E99" s="110"/>
      <c r="F99" s="110"/>
      <c r="G99" s="110"/>
      <c r="H99" s="110"/>
      <c r="I99" s="110"/>
      <c r="J99" s="111">
        <f>J141</f>
        <v>0</v>
      </c>
      <c r="L99" s="108"/>
    </row>
    <row r="100" spans="2:47" s="9" customFormat="1" ht="19.899999999999999" customHeight="1">
      <c r="B100" s="112"/>
      <c r="D100" s="113" t="s">
        <v>129</v>
      </c>
      <c r="E100" s="114"/>
      <c r="F100" s="114"/>
      <c r="G100" s="114"/>
      <c r="H100" s="114"/>
      <c r="I100" s="114"/>
      <c r="J100" s="115">
        <f>J142</f>
        <v>0</v>
      </c>
      <c r="L100" s="112"/>
    </row>
    <row r="101" spans="2:47" s="9" customFormat="1" ht="19.899999999999999" customHeight="1">
      <c r="B101" s="112"/>
      <c r="D101" s="113" t="s">
        <v>130</v>
      </c>
      <c r="E101" s="114"/>
      <c r="F101" s="114"/>
      <c r="G101" s="114"/>
      <c r="H101" s="114"/>
      <c r="I101" s="114"/>
      <c r="J101" s="115">
        <f>J215</f>
        <v>0</v>
      </c>
      <c r="L101" s="112"/>
    </row>
    <row r="102" spans="2:47" s="9" customFormat="1" ht="19.899999999999999" customHeight="1">
      <c r="B102" s="112"/>
      <c r="D102" s="113" t="s">
        <v>131</v>
      </c>
      <c r="E102" s="114"/>
      <c r="F102" s="114"/>
      <c r="G102" s="114"/>
      <c r="H102" s="114"/>
      <c r="I102" s="114"/>
      <c r="J102" s="115">
        <f>J233</f>
        <v>0</v>
      </c>
      <c r="L102" s="112"/>
    </row>
    <row r="103" spans="2:47" s="9" customFormat="1" ht="19.899999999999999" customHeight="1">
      <c r="B103" s="112"/>
      <c r="D103" s="113" t="s">
        <v>132</v>
      </c>
      <c r="E103" s="114"/>
      <c r="F103" s="114"/>
      <c r="G103" s="114"/>
      <c r="H103" s="114"/>
      <c r="I103" s="114"/>
      <c r="J103" s="115">
        <f>J319</f>
        <v>0</v>
      </c>
      <c r="L103" s="112"/>
    </row>
    <row r="104" spans="2:47" s="9" customFormat="1" ht="19.899999999999999" customHeight="1">
      <c r="B104" s="112"/>
      <c r="D104" s="113" t="s">
        <v>133</v>
      </c>
      <c r="E104" s="114"/>
      <c r="F104" s="114"/>
      <c r="G104" s="114"/>
      <c r="H104" s="114"/>
      <c r="I104" s="114"/>
      <c r="J104" s="115">
        <f>J372</f>
        <v>0</v>
      </c>
      <c r="L104" s="112"/>
    </row>
    <row r="105" spans="2:47" s="9" customFormat="1" ht="19.899999999999999" customHeight="1">
      <c r="B105" s="112"/>
      <c r="D105" s="113" t="s">
        <v>134</v>
      </c>
      <c r="E105" s="114"/>
      <c r="F105" s="114"/>
      <c r="G105" s="114"/>
      <c r="H105" s="114"/>
      <c r="I105" s="114"/>
      <c r="J105" s="115">
        <f>J424</f>
        <v>0</v>
      </c>
      <c r="L105" s="112"/>
    </row>
    <row r="106" spans="2:47" s="9" customFormat="1" ht="19.899999999999999" customHeight="1">
      <c r="B106" s="112"/>
      <c r="D106" s="113" t="s">
        <v>135</v>
      </c>
      <c r="E106" s="114"/>
      <c r="F106" s="114"/>
      <c r="G106" s="114"/>
      <c r="H106" s="114"/>
      <c r="I106" s="114"/>
      <c r="J106" s="115">
        <f>J446</f>
        <v>0</v>
      </c>
      <c r="L106" s="112"/>
    </row>
    <row r="107" spans="2:47" s="9" customFormat="1" ht="19.899999999999999" customHeight="1">
      <c r="B107" s="112"/>
      <c r="D107" s="113" t="s">
        <v>136</v>
      </c>
      <c r="E107" s="114"/>
      <c r="F107" s="114"/>
      <c r="G107" s="114"/>
      <c r="H107" s="114"/>
      <c r="I107" s="114"/>
      <c r="J107" s="115">
        <f>J467</f>
        <v>0</v>
      </c>
      <c r="L107" s="112"/>
    </row>
    <row r="108" spans="2:47" s="9" customFormat="1" ht="19.899999999999999" customHeight="1">
      <c r="B108" s="112"/>
      <c r="D108" s="113" t="s">
        <v>137</v>
      </c>
      <c r="E108" s="114"/>
      <c r="F108" s="114"/>
      <c r="G108" s="114"/>
      <c r="H108" s="114"/>
      <c r="I108" s="114"/>
      <c r="J108" s="115">
        <f>J489</f>
        <v>0</v>
      </c>
      <c r="L108" s="112"/>
    </row>
    <row r="109" spans="2:47" s="9" customFormat="1" ht="19.899999999999999" customHeight="1">
      <c r="B109" s="112"/>
      <c r="D109" s="113" t="s">
        <v>138</v>
      </c>
      <c r="E109" s="114"/>
      <c r="F109" s="114"/>
      <c r="G109" s="114"/>
      <c r="H109" s="114"/>
      <c r="I109" s="114"/>
      <c r="J109" s="115">
        <f>J502</f>
        <v>0</v>
      </c>
      <c r="L109" s="112"/>
    </row>
    <row r="110" spans="2:47" s="9" customFormat="1" ht="19.899999999999999" customHeight="1">
      <c r="B110" s="112"/>
      <c r="D110" s="113" t="s">
        <v>139</v>
      </c>
      <c r="E110" s="114"/>
      <c r="F110" s="114"/>
      <c r="G110" s="114"/>
      <c r="H110" s="114"/>
      <c r="I110" s="114"/>
      <c r="J110" s="115">
        <f>J520</f>
        <v>0</v>
      </c>
      <c r="L110" s="112"/>
    </row>
    <row r="111" spans="2:47" s="8" customFormat="1" ht="24.95" customHeight="1">
      <c r="B111" s="108"/>
      <c r="D111" s="109" t="s">
        <v>140</v>
      </c>
      <c r="E111" s="110"/>
      <c r="F111" s="110"/>
      <c r="G111" s="110"/>
      <c r="H111" s="110"/>
      <c r="I111" s="110"/>
      <c r="J111" s="111">
        <f>J522</f>
        <v>0</v>
      </c>
      <c r="L111" s="108"/>
    </row>
    <row r="112" spans="2:47" s="9" customFormat="1" ht="19.899999999999999" customHeight="1">
      <c r="B112" s="112"/>
      <c r="D112" s="113" t="s">
        <v>141</v>
      </c>
      <c r="E112" s="114"/>
      <c r="F112" s="114"/>
      <c r="G112" s="114"/>
      <c r="H112" s="114"/>
      <c r="I112" s="114"/>
      <c r="J112" s="115">
        <f>J523</f>
        <v>0</v>
      </c>
      <c r="L112" s="112"/>
    </row>
    <row r="113" spans="2:12" s="9" customFormat="1" ht="19.899999999999999" customHeight="1">
      <c r="B113" s="112"/>
      <c r="D113" s="113" t="s">
        <v>142</v>
      </c>
      <c r="E113" s="114"/>
      <c r="F113" s="114"/>
      <c r="G113" s="114"/>
      <c r="H113" s="114"/>
      <c r="I113" s="114"/>
      <c r="J113" s="115">
        <f>J601</f>
        <v>0</v>
      </c>
      <c r="L113" s="112"/>
    </row>
    <row r="114" spans="2:12" s="9" customFormat="1" ht="19.899999999999999" customHeight="1">
      <c r="B114" s="112"/>
      <c r="D114" s="113" t="s">
        <v>143</v>
      </c>
      <c r="E114" s="114"/>
      <c r="F114" s="114"/>
      <c r="G114" s="114"/>
      <c r="H114" s="114"/>
      <c r="I114" s="114"/>
      <c r="J114" s="115">
        <f>J610</f>
        <v>0</v>
      </c>
      <c r="L114" s="112"/>
    </row>
    <row r="115" spans="2:12" s="9" customFormat="1" ht="19.899999999999999" customHeight="1">
      <c r="B115" s="112"/>
      <c r="D115" s="113" t="s">
        <v>144</v>
      </c>
      <c r="E115" s="114"/>
      <c r="F115" s="114"/>
      <c r="G115" s="114"/>
      <c r="H115" s="114"/>
      <c r="I115" s="114"/>
      <c r="J115" s="115">
        <f>J628</f>
        <v>0</v>
      </c>
      <c r="L115" s="112"/>
    </row>
    <row r="116" spans="2:12" s="9" customFormat="1" ht="19.899999999999999" customHeight="1">
      <c r="B116" s="112"/>
      <c r="D116" s="113" t="s">
        <v>145</v>
      </c>
      <c r="E116" s="114"/>
      <c r="F116" s="114"/>
      <c r="G116" s="114"/>
      <c r="H116" s="114"/>
      <c r="I116" s="114"/>
      <c r="J116" s="115">
        <f>J637</f>
        <v>0</v>
      </c>
      <c r="L116" s="112"/>
    </row>
    <row r="117" spans="2:12" s="9" customFormat="1" ht="19.899999999999999" customHeight="1">
      <c r="B117" s="112"/>
      <c r="D117" s="113" t="s">
        <v>146</v>
      </c>
      <c r="E117" s="114"/>
      <c r="F117" s="114"/>
      <c r="G117" s="114"/>
      <c r="H117" s="114"/>
      <c r="I117" s="114"/>
      <c r="J117" s="115">
        <f>J649</f>
        <v>0</v>
      </c>
      <c r="L117" s="112"/>
    </row>
    <row r="118" spans="2:12" s="9" customFormat="1" ht="19.899999999999999" customHeight="1">
      <c r="B118" s="112"/>
      <c r="D118" s="113" t="s">
        <v>147</v>
      </c>
      <c r="E118" s="114"/>
      <c r="F118" s="114"/>
      <c r="G118" s="114"/>
      <c r="H118" s="114"/>
      <c r="I118" s="114"/>
      <c r="J118" s="115">
        <f>J660</f>
        <v>0</v>
      </c>
      <c r="L118" s="112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148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42" t="str">
        <f>E7</f>
        <v>Parkovací dům, Gagarinova, Šumperk-cú2021-revize</v>
      </c>
      <c r="F128" s="243"/>
      <c r="G128" s="243"/>
      <c r="H128" s="243"/>
      <c r="L128" s="32"/>
    </row>
    <row r="129" spans="2:65" ht="12" customHeight="1">
      <c r="B129" s="20"/>
      <c r="C129" s="27" t="s">
        <v>119</v>
      </c>
      <c r="L129" s="20"/>
    </row>
    <row r="130" spans="2:65" s="1" customFormat="1" ht="16.5" customHeight="1">
      <c r="B130" s="32"/>
      <c r="E130" s="242" t="s">
        <v>120</v>
      </c>
      <c r="F130" s="244"/>
      <c r="G130" s="244"/>
      <c r="H130" s="244"/>
      <c r="L130" s="32"/>
    </row>
    <row r="131" spans="2:65" s="1" customFormat="1" ht="12" customHeight="1">
      <c r="B131" s="32"/>
      <c r="C131" s="27" t="s">
        <v>121</v>
      </c>
      <c r="L131" s="32"/>
    </row>
    <row r="132" spans="2:65" s="1" customFormat="1" ht="16.5" customHeight="1">
      <c r="B132" s="32"/>
      <c r="E132" s="204" t="str">
        <f>E11</f>
        <v>101.1.01 - D.1.1 - Stavební část</v>
      </c>
      <c r="F132" s="244"/>
      <c r="G132" s="244"/>
      <c r="H132" s="244"/>
      <c r="L132" s="32"/>
    </row>
    <row r="133" spans="2:65" s="1" customFormat="1" ht="6.95" customHeight="1">
      <c r="B133" s="32"/>
      <c r="L133" s="32"/>
    </row>
    <row r="134" spans="2:65" s="1" customFormat="1" ht="12" customHeight="1">
      <c r="B134" s="32"/>
      <c r="C134" s="27" t="s">
        <v>20</v>
      </c>
      <c r="F134" s="25" t="str">
        <f>F14</f>
        <v xml:space="preserve"> </v>
      </c>
      <c r="I134" s="27" t="s">
        <v>22</v>
      </c>
      <c r="J134" s="52" t="str">
        <f>IF(J14="","",J14)</f>
        <v>6. 4. 2021</v>
      </c>
      <c r="L134" s="32"/>
    </row>
    <row r="135" spans="2:65" s="1" customFormat="1" ht="6.95" customHeight="1">
      <c r="B135" s="32"/>
      <c r="L135" s="32"/>
    </row>
    <row r="136" spans="2:65" s="1" customFormat="1" ht="15.2" customHeight="1">
      <c r="B136" s="32"/>
      <c r="C136" s="27" t="s">
        <v>24</v>
      </c>
      <c r="F136" s="25" t="str">
        <f>E17</f>
        <v xml:space="preserve"> </v>
      </c>
      <c r="I136" s="27" t="s">
        <v>29</v>
      </c>
      <c r="J136" s="30" t="str">
        <f>E23</f>
        <v xml:space="preserve"> </v>
      </c>
      <c r="L136" s="32"/>
    </row>
    <row r="137" spans="2:65" s="1" customFormat="1" ht="15.2" customHeight="1">
      <c r="B137" s="32"/>
      <c r="C137" s="27" t="s">
        <v>27</v>
      </c>
      <c r="F137" s="25" t="str">
        <f>IF(E20="","",E20)</f>
        <v>Vyplň údaj</v>
      </c>
      <c r="I137" s="27" t="s">
        <v>31</v>
      </c>
      <c r="J137" s="30" t="str">
        <f>E26</f>
        <v xml:space="preserve"> 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16"/>
      <c r="C139" s="117" t="s">
        <v>149</v>
      </c>
      <c r="D139" s="118" t="s">
        <v>58</v>
      </c>
      <c r="E139" s="118" t="s">
        <v>54</v>
      </c>
      <c r="F139" s="118" t="s">
        <v>55</v>
      </c>
      <c r="G139" s="118" t="s">
        <v>150</v>
      </c>
      <c r="H139" s="118" t="s">
        <v>151</v>
      </c>
      <c r="I139" s="118" t="s">
        <v>152</v>
      </c>
      <c r="J139" s="118" t="s">
        <v>125</v>
      </c>
      <c r="K139" s="119" t="s">
        <v>153</v>
      </c>
      <c r="L139" s="116"/>
      <c r="M139" s="59" t="s">
        <v>1</v>
      </c>
      <c r="N139" s="60" t="s">
        <v>37</v>
      </c>
      <c r="O139" s="60" t="s">
        <v>154</v>
      </c>
      <c r="P139" s="60" t="s">
        <v>155</v>
      </c>
      <c r="Q139" s="60" t="s">
        <v>156</v>
      </c>
      <c r="R139" s="60" t="s">
        <v>157</v>
      </c>
      <c r="S139" s="60" t="s">
        <v>158</v>
      </c>
      <c r="T139" s="61" t="s">
        <v>159</v>
      </c>
    </row>
    <row r="140" spans="2:65" s="1" customFormat="1" ht="22.9" customHeight="1">
      <c r="B140" s="32"/>
      <c r="C140" s="64" t="s">
        <v>160</v>
      </c>
      <c r="J140" s="120">
        <f>BK140</f>
        <v>0</v>
      </c>
      <c r="L140" s="32"/>
      <c r="M140" s="62"/>
      <c r="N140" s="53"/>
      <c r="O140" s="53"/>
      <c r="P140" s="121">
        <f>P141+P522</f>
        <v>0</v>
      </c>
      <c r="Q140" s="53"/>
      <c r="R140" s="121">
        <f>R141+R522</f>
        <v>2772.9607208799998</v>
      </c>
      <c r="S140" s="53"/>
      <c r="T140" s="122">
        <f>T141+T522</f>
        <v>637.34399999999994</v>
      </c>
      <c r="AT140" s="17" t="s">
        <v>72</v>
      </c>
      <c r="AU140" s="17" t="s">
        <v>127</v>
      </c>
      <c r="BK140" s="123">
        <f>BK141+BK522</f>
        <v>0</v>
      </c>
    </row>
    <row r="141" spans="2:65" s="11" customFormat="1" ht="25.9" customHeight="1">
      <c r="B141" s="124"/>
      <c r="D141" s="125" t="s">
        <v>72</v>
      </c>
      <c r="E141" s="126" t="s">
        <v>161</v>
      </c>
      <c r="F141" s="126" t="s">
        <v>162</v>
      </c>
      <c r="I141" s="127"/>
      <c r="J141" s="128">
        <f>BK141</f>
        <v>0</v>
      </c>
      <c r="L141" s="124"/>
      <c r="M141" s="129"/>
      <c r="P141" s="130">
        <f>P142+P215+P233+P319+P372+P424+P446+P467+P489+P502+P520</f>
        <v>0</v>
      </c>
      <c r="R141" s="130">
        <f>R142+R215+R233+R319+R372+R424+R446+R467+R489+R502+R520</f>
        <v>2767.2802893799999</v>
      </c>
      <c r="T141" s="131">
        <f>T142+T215+T233+T319+T372+T424+T446+T467+T489+T502+T520</f>
        <v>637.34399999999994</v>
      </c>
      <c r="AR141" s="125" t="s">
        <v>80</v>
      </c>
      <c r="AT141" s="132" t="s">
        <v>72</v>
      </c>
      <c r="AU141" s="132" t="s">
        <v>73</v>
      </c>
      <c r="AY141" s="125" t="s">
        <v>163</v>
      </c>
      <c r="BK141" s="133">
        <f>BK142+BK215+BK233+BK319+BK372+BK424+BK446+BK467+BK489+BK502+BK520</f>
        <v>0</v>
      </c>
    </row>
    <row r="142" spans="2:65" s="11" customFormat="1" ht="22.9" customHeight="1">
      <c r="B142" s="124"/>
      <c r="D142" s="125" t="s">
        <v>72</v>
      </c>
      <c r="E142" s="134" t="s">
        <v>80</v>
      </c>
      <c r="F142" s="134" t="s">
        <v>164</v>
      </c>
      <c r="I142" s="127"/>
      <c r="J142" s="135">
        <f>BK142</f>
        <v>0</v>
      </c>
      <c r="L142" s="124"/>
      <c r="M142" s="129"/>
      <c r="P142" s="130">
        <f>SUM(P143:P214)</f>
        <v>0</v>
      </c>
      <c r="R142" s="130">
        <f>SUM(R143:R214)</f>
        <v>0</v>
      </c>
      <c r="T142" s="131">
        <f>SUM(T143:T214)</f>
        <v>441.59999999999997</v>
      </c>
      <c r="AR142" s="125" t="s">
        <v>80</v>
      </c>
      <c r="AT142" s="132" t="s">
        <v>72</v>
      </c>
      <c r="AU142" s="132" t="s">
        <v>80</v>
      </c>
      <c r="AY142" s="125" t="s">
        <v>163</v>
      </c>
      <c r="BK142" s="133">
        <f>SUM(BK143:BK214)</f>
        <v>0</v>
      </c>
    </row>
    <row r="143" spans="2:65" s="1" customFormat="1" ht="24.2" customHeight="1">
      <c r="B143" s="136"/>
      <c r="C143" s="137" t="s">
        <v>80</v>
      </c>
      <c r="D143" s="137" t="s">
        <v>165</v>
      </c>
      <c r="E143" s="138" t="s">
        <v>166</v>
      </c>
      <c r="F143" s="139" t="s">
        <v>167</v>
      </c>
      <c r="G143" s="140" t="s">
        <v>168</v>
      </c>
      <c r="H143" s="141">
        <v>1635</v>
      </c>
      <c r="I143" s="142"/>
      <c r="J143" s="143">
        <f>ROUND(I143*H143,2)</f>
        <v>0</v>
      </c>
      <c r="K143" s="139" t="s">
        <v>169</v>
      </c>
      <c r="L143" s="32"/>
      <c r="M143" s="144" t="s">
        <v>1</v>
      </c>
      <c r="N143" s="145" t="s">
        <v>38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170</v>
      </c>
      <c r="AT143" s="148" t="s">
        <v>165</v>
      </c>
      <c r="AU143" s="148" t="s">
        <v>82</v>
      </c>
      <c r="AY143" s="17" t="s">
        <v>163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80</v>
      </c>
      <c r="BK143" s="149">
        <f>ROUND(I143*H143,2)</f>
        <v>0</v>
      </c>
      <c r="BL143" s="17" t="s">
        <v>170</v>
      </c>
      <c r="BM143" s="148" t="s">
        <v>171</v>
      </c>
    </row>
    <row r="144" spans="2:65" s="1" customFormat="1" ht="16.5" customHeight="1">
      <c r="B144" s="136"/>
      <c r="C144" s="137" t="s">
        <v>82</v>
      </c>
      <c r="D144" s="137" t="s">
        <v>165</v>
      </c>
      <c r="E144" s="138" t="s">
        <v>172</v>
      </c>
      <c r="F144" s="139" t="s">
        <v>173</v>
      </c>
      <c r="G144" s="140" t="s">
        <v>168</v>
      </c>
      <c r="H144" s="141">
        <v>1635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38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170</v>
      </c>
      <c r="AT144" s="148" t="s">
        <v>165</v>
      </c>
      <c r="AU144" s="148" t="s">
        <v>82</v>
      </c>
      <c r="AY144" s="17" t="s">
        <v>163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80</v>
      </c>
      <c r="BK144" s="149">
        <f>ROUND(I144*H144,2)</f>
        <v>0</v>
      </c>
      <c r="BL144" s="17" t="s">
        <v>170</v>
      </c>
      <c r="BM144" s="148" t="s">
        <v>174</v>
      </c>
    </row>
    <row r="145" spans="2:65" s="1" customFormat="1" ht="62.65" customHeight="1">
      <c r="B145" s="136"/>
      <c r="C145" s="137" t="s">
        <v>175</v>
      </c>
      <c r="D145" s="137" t="s">
        <v>165</v>
      </c>
      <c r="E145" s="138" t="s">
        <v>176</v>
      </c>
      <c r="F145" s="139" t="s">
        <v>177</v>
      </c>
      <c r="G145" s="140" t="s">
        <v>168</v>
      </c>
      <c r="H145" s="141">
        <v>817.5</v>
      </c>
      <c r="I145" s="142"/>
      <c r="J145" s="143">
        <f>ROUND(I145*H145,2)</f>
        <v>0</v>
      </c>
      <c r="K145" s="139" t="s">
        <v>169</v>
      </c>
      <c r="L145" s="32"/>
      <c r="M145" s="144" t="s">
        <v>1</v>
      </c>
      <c r="N145" s="145" t="s">
        <v>38</v>
      </c>
      <c r="P145" s="146">
        <f>O145*H145</f>
        <v>0</v>
      </c>
      <c r="Q145" s="146">
        <v>0</v>
      </c>
      <c r="R145" s="146">
        <f>Q145*H145</f>
        <v>0</v>
      </c>
      <c r="S145" s="146">
        <v>0.3</v>
      </c>
      <c r="T145" s="147">
        <f>S145*H145</f>
        <v>245.25</v>
      </c>
      <c r="AR145" s="148" t="s">
        <v>170</v>
      </c>
      <c r="AT145" s="148" t="s">
        <v>165</v>
      </c>
      <c r="AU145" s="148" t="s">
        <v>82</v>
      </c>
      <c r="AY145" s="17" t="s">
        <v>163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80</v>
      </c>
      <c r="BK145" s="149">
        <f>ROUND(I145*H145,2)</f>
        <v>0</v>
      </c>
      <c r="BL145" s="17" t="s">
        <v>170</v>
      </c>
      <c r="BM145" s="148" t="s">
        <v>179</v>
      </c>
    </row>
    <row r="146" spans="2:65" s="12" customFormat="1" ht="11.25">
      <c r="B146" s="150"/>
      <c r="D146" s="151" t="s">
        <v>180</v>
      </c>
      <c r="E146" s="152" t="s">
        <v>1</v>
      </c>
      <c r="F146" s="153" t="s">
        <v>181</v>
      </c>
      <c r="H146" s="152" t="s">
        <v>1</v>
      </c>
      <c r="I146" s="154"/>
      <c r="L146" s="150"/>
      <c r="M146" s="155"/>
      <c r="T146" s="156"/>
      <c r="AT146" s="152" t="s">
        <v>180</v>
      </c>
      <c r="AU146" s="152" t="s">
        <v>82</v>
      </c>
      <c r="AV146" s="12" t="s">
        <v>80</v>
      </c>
      <c r="AW146" s="12" t="s">
        <v>30</v>
      </c>
      <c r="AX146" s="12" t="s">
        <v>73</v>
      </c>
      <c r="AY146" s="152" t="s">
        <v>163</v>
      </c>
    </row>
    <row r="147" spans="2:65" s="13" customFormat="1" ht="11.25">
      <c r="B147" s="157"/>
      <c r="D147" s="151" t="s">
        <v>180</v>
      </c>
      <c r="E147" s="158" t="s">
        <v>1</v>
      </c>
      <c r="F147" s="159" t="s">
        <v>182</v>
      </c>
      <c r="H147" s="160">
        <v>817.5</v>
      </c>
      <c r="I147" s="161"/>
      <c r="L147" s="157"/>
      <c r="M147" s="162"/>
      <c r="T147" s="163"/>
      <c r="AT147" s="158" t="s">
        <v>180</v>
      </c>
      <c r="AU147" s="158" t="s">
        <v>82</v>
      </c>
      <c r="AV147" s="13" t="s">
        <v>82</v>
      </c>
      <c r="AW147" s="13" t="s">
        <v>30</v>
      </c>
      <c r="AX147" s="13" t="s">
        <v>80</v>
      </c>
      <c r="AY147" s="158" t="s">
        <v>163</v>
      </c>
    </row>
    <row r="148" spans="2:65" s="1" customFormat="1" ht="66.75" customHeight="1">
      <c r="B148" s="136"/>
      <c r="C148" s="137" t="s">
        <v>170</v>
      </c>
      <c r="D148" s="137" t="s">
        <v>165</v>
      </c>
      <c r="E148" s="138" t="s">
        <v>183</v>
      </c>
      <c r="F148" s="139" t="s">
        <v>184</v>
      </c>
      <c r="G148" s="140" t="s">
        <v>168</v>
      </c>
      <c r="H148" s="141">
        <v>407.5</v>
      </c>
      <c r="I148" s="142"/>
      <c r="J148" s="143">
        <f>ROUND(I148*H148,2)</f>
        <v>0</v>
      </c>
      <c r="K148" s="139" t="s">
        <v>169</v>
      </c>
      <c r="L148" s="32"/>
      <c r="M148" s="144" t="s">
        <v>1</v>
      </c>
      <c r="N148" s="145" t="s">
        <v>38</v>
      </c>
      <c r="P148" s="146">
        <f>O148*H148</f>
        <v>0</v>
      </c>
      <c r="Q148" s="146">
        <v>0</v>
      </c>
      <c r="R148" s="146">
        <f>Q148*H148</f>
        <v>0</v>
      </c>
      <c r="S148" s="146">
        <v>0.44</v>
      </c>
      <c r="T148" s="147">
        <f>S148*H148</f>
        <v>179.3</v>
      </c>
      <c r="AR148" s="148" t="s">
        <v>170</v>
      </c>
      <c r="AT148" s="148" t="s">
        <v>165</v>
      </c>
      <c r="AU148" s="148" t="s">
        <v>82</v>
      </c>
      <c r="AY148" s="17" t="s">
        <v>163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80</v>
      </c>
      <c r="BK148" s="149">
        <f>ROUND(I148*H148,2)</f>
        <v>0</v>
      </c>
      <c r="BL148" s="17" t="s">
        <v>170</v>
      </c>
      <c r="BM148" s="148" t="s">
        <v>185</v>
      </c>
    </row>
    <row r="149" spans="2:65" s="1" customFormat="1" ht="62.65" customHeight="1">
      <c r="B149" s="136"/>
      <c r="C149" s="137" t="s">
        <v>186</v>
      </c>
      <c r="D149" s="137" t="s">
        <v>165</v>
      </c>
      <c r="E149" s="138" t="s">
        <v>187</v>
      </c>
      <c r="F149" s="139" t="s">
        <v>188</v>
      </c>
      <c r="G149" s="140" t="s">
        <v>168</v>
      </c>
      <c r="H149" s="141">
        <v>20</v>
      </c>
      <c r="I149" s="142"/>
      <c r="J149" s="143">
        <f>ROUND(I149*H149,2)</f>
        <v>0</v>
      </c>
      <c r="K149" s="139" t="s">
        <v>169</v>
      </c>
      <c r="L149" s="32"/>
      <c r="M149" s="144" t="s">
        <v>1</v>
      </c>
      <c r="N149" s="145" t="s">
        <v>38</v>
      </c>
      <c r="P149" s="146">
        <f>O149*H149</f>
        <v>0</v>
      </c>
      <c r="Q149" s="146">
        <v>0</v>
      </c>
      <c r="R149" s="146">
        <f>Q149*H149</f>
        <v>0</v>
      </c>
      <c r="S149" s="146">
        <v>0.32500000000000001</v>
      </c>
      <c r="T149" s="147">
        <f>S149*H149</f>
        <v>6.5</v>
      </c>
      <c r="AR149" s="148" t="s">
        <v>170</v>
      </c>
      <c r="AT149" s="148" t="s">
        <v>165</v>
      </c>
      <c r="AU149" s="148" t="s">
        <v>82</v>
      </c>
      <c r="AY149" s="17" t="s">
        <v>163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80</v>
      </c>
      <c r="BK149" s="149">
        <f>ROUND(I149*H149,2)</f>
        <v>0</v>
      </c>
      <c r="BL149" s="17" t="s">
        <v>170</v>
      </c>
      <c r="BM149" s="148" t="s">
        <v>189</v>
      </c>
    </row>
    <row r="150" spans="2:65" s="1" customFormat="1" ht="55.5" customHeight="1">
      <c r="B150" s="136"/>
      <c r="C150" s="137" t="s">
        <v>185</v>
      </c>
      <c r="D150" s="137" t="s">
        <v>165</v>
      </c>
      <c r="E150" s="138" t="s">
        <v>190</v>
      </c>
      <c r="F150" s="139" t="s">
        <v>191</v>
      </c>
      <c r="G150" s="140" t="s">
        <v>168</v>
      </c>
      <c r="H150" s="141">
        <v>20</v>
      </c>
      <c r="I150" s="142"/>
      <c r="J150" s="143">
        <f>ROUND(I150*H150,2)</f>
        <v>0</v>
      </c>
      <c r="K150" s="139" t="s">
        <v>169</v>
      </c>
      <c r="L150" s="32"/>
      <c r="M150" s="144" t="s">
        <v>1</v>
      </c>
      <c r="N150" s="145" t="s">
        <v>38</v>
      </c>
      <c r="P150" s="146">
        <f>O150*H150</f>
        <v>0</v>
      </c>
      <c r="Q150" s="146">
        <v>0</v>
      </c>
      <c r="R150" s="146">
        <f>Q150*H150</f>
        <v>0</v>
      </c>
      <c r="S150" s="146">
        <v>0.22</v>
      </c>
      <c r="T150" s="147">
        <f>S150*H150</f>
        <v>4.4000000000000004</v>
      </c>
      <c r="AR150" s="148" t="s">
        <v>170</v>
      </c>
      <c r="AT150" s="148" t="s">
        <v>165</v>
      </c>
      <c r="AU150" s="148" t="s">
        <v>82</v>
      </c>
      <c r="AY150" s="17" t="s">
        <v>163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80</v>
      </c>
      <c r="BK150" s="149">
        <f>ROUND(I150*H150,2)</f>
        <v>0</v>
      </c>
      <c r="BL150" s="17" t="s">
        <v>170</v>
      </c>
      <c r="BM150" s="148" t="s">
        <v>192</v>
      </c>
    </row>
    <row r="151" spans="2:65" s="1" customFormat="1" ht="49.15" customHeight="1">
      <c r="B151" s="136"/>
      <c r="C151" s="137" t="s">
        <v>193</v>
      </c>
      <c r="D151" s="137" t="s">
        <v>165</v>
      </c>
      <c r="E151" s="138" t="s">
        <v>194</v>
      </c>
      <c r="F151" s="139" t="s">
        <v>195</v>
      </c>
      <c r="G151" s="140" t="s">
        <v>196</v>
      </c>
      <c r="H151" s="141">
        <v>30</v>
      </c>
      <c r="I151" s="142"/>
      <c r="J151" s="143">
        <f>ROUND(I151*H151,2)</f>
        <v>0</v>
      </c>
      <c r="K151" s="139" t="s">
        <v>169</v>
      </c>
      <c r="L151" s="32"/>
      <c r="M151" s="144" t="s">
        <v>1</v>
      </c>
      <c r="N151" s="145" t="s">
        <v>38</v>
      </c>
      <c r="P151" s="146">
        <f>O151*H151</f>
        <v>0</v>
      </c>
      <c r="Q151" s="146">
        <v>0</v>
      </c>
      <c r="R151" s="146">
        <f>Q151*H151</f>
        <v>0</v>
      </c>
      <c r="S151" s="146">
        <v>0.20499999999999999</v>
      </c>
      <c r="T151" s="147">
        <f>S151*H151</f>
        <v>6.1499999999999995</v>
      </c>
      <c r="AR151" s="148" t="s">
        <v>170</v>
      </c>
      <c r="AT151" s="148" t="s">
        <v>165</v>
      </c>
      <c r="AU151" s="148" t="s">
        <v>82</v>
      </c>
      <c r="AY151" s="17" t="s">
        <v>163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80</v>
      </c>
      <c r="BK151" s="149">
        <f>ROUND(I151*H151,2)</f>
        <v>0</v>
      </c>
      <c r="BL151" s="17" t="s">
        <v>170</v>
      </c>
      <c r="BM151" s="148" t="s">
        <v>197</v>
      </c>
    </row>
    <row r="152" spans="2:65" s="1" customFormat="1" ht="24.2" customHeight="1">
      <c r="B152" s="136"/>
      <c r="C152" s="137" t="s">
        <v>189</v>
      </c>
      <c r="D152" s="137" t="s">
        <v>165</v>
      </c>
      <c r="E152" s="138" t="s">
        <v>198</v>
      </c>
      <c r="F152" s="139" t="s">
        <v>199</v>
      </c>
      <c r="G152" s="140" t="s">
        <v>168</v>
      </c>
      <c r="H152" s="141">
        <v>817.5</v>
      </c>
      <c r="I152" s="142"/>
      <c r="J152" s="143">
        <f>ROUND(I152*H152,2)</f>
        <v>0</v>
      </c>
      <c r="K152" s="139" t="s">
        <v>169</v>
      </c>
      <c r="L152" s="32"/>
      <c r="M152" s="144" t="s">
        <v>1</v>
      </c>
      <c r="N152" s="145" t="s">
        <v>38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170</v>
      </c>
      <c r="AT152" s="148" t="s">
        <v>165</v>
      </c>
      <c r="AU152" s="148" t="s">
        <v>82</v>
      </c>
      <c r="AY152" s="17" t="s">
        <v>163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80</v>
      </c>
      <c r="BK152" s="149">
        <f>ROUND(I152*H152,2)</f>
        <v>0</v>
      </c>
      <c r="BL152" s="17" t="s">
        <v>170</v>
      </c>
      <c r="BM152" s="148" t="s">
        <v>200</v>
      </c>
    </row>
    <row r="153" spans="2:65" s="12" customFormat="1" ht="11.25">
      <c r="B153" s="150"/>
      <c r="D153" s="151" t="s">
        <v>180</v>
      </c>
      <c r="E153" s="152" t="s">
        <v>1</v>
      </c>
      <c r="F153" s="153" t="s">
        <v>181</v>
      </c>
      <c r="H153" s="152" t="s">
        <v>1</v>
      </c>
      <c r="I153" s="154"/>
      <c r="L153" s="150"/>
      <c r="M153" s="155"/>
      <c r="T153" s="156"/>
      <c r="AT153" s="152" t="s">
        <v>180</v>
      </c>
      <c r="AU153" s="152" t="s">
        <v>82</v>
      </c>
      <c r="AV153" s="12" t="s">
        <v>80</v>
      </c>
      <c r="AW153" s="12" t="s">
        <v>30</v>
      </c>
      <c r="AX153" s="12" t="s">
        <v>73</v>
      </c>
      <c r="AY153" s="152" t="s">
        <v>163</v>
      </c>
    </row>
    <row r="154" spans="2:65" s="13" customFormat="1" ht="11.25">
      <c r="B154" s="157"/>
      <c r="D154" s="151" t="s">
        <v>180</v>
      </c>
      <c r="E154" s="158" t="s">
        <v>1</v>
      </c>
      <c r="F154" s="159" t="s">
        <v>182</v>
      </c>
      <c r="H154" s="160">
        <v>817.5</v>
      </c>
      <c r="I154" s="161"/>
      <c r="L154" s="157"/>
      <c r="M154" s="162"/>
      <c r="T154" s="163"/>
      <c r="AT154" s="158" t="s">
        <v>180</v>
      </c>
      <c r="AU154" s="158" t="s">
        <v>82</v>
      </c>
      <c r="AV154" s="13" t="s">
        <v>82</v>
      </c>
      <c r="AW154" s="13" t="s">
        <v>30</v>
      </c>
      <c r="AX154" s="13" t="s">
        <v>80</v>
      </c>
      <c r="AY154" s="158" t="s">
        <v>163</v>
      </c>
    </row>
    <row r="155" spans="2:65" s="1" customFormat="1" ht="33" customHeight="1">
      <c r="B155" s="136"/>
      <c r="C155" s="137" t="s">
        <v>201</v>
      </c>
      <c r="D155" s="137" t="s">
        <v>165</v>
      </c>
      <c r="E155" s="138" t="s">
        <v>202</v>
      </c>
      <c r="F155" s="139" t="s">
        <v>203</v>
      </c>
      <c r="G155" s="140" t="s">
        <v>204</v>
      </c>
      <c r="H155" s="141">
        <v>940</v>
      </c>
      <c r="I155" s="142"/>
      <c r="J155" s="143">
        <f>ROUND(I155*H155,2)</f>
        <v>0</v>
      </c>
      <c r="K155" s="139" t="s">
        <v>169</v>
      </c>
      <c r="L155" s="32"/>
      <c r="M155" s="144" t="s">
        <v>1</v>
      </c>
      <c r="N155" s="145" t="s">
        <v>38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170</v>
      </c>
      <c r="AT155" s="148" t="s">
        <v>165</v>
      </c>
      <c r="AU155" s="148" t="s">
        <v>82</v>
      </c>
      <c r="AY155" s="17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80</v>
      </c>
      <c r="BK155" s="149">
        <f>ROUND(I155*H155,2)</f>
        <v>0</v>
      </c>
      <c r="BL155" s="17" t="s">
        <v>170</v>
      </c>
      <c r="BM155" s="148" t="s">
        <v>205</v>
      </c>
    </row>
    <row r="156" spans="2:65" s="1" customFormat="1" ht="49.15" customHeight="1">
      <c r="B156" s="136"/>
      <c r="C156" s="137" t="s">
        <v>192</v>
      </c>
      <c r="D156" s="137" t="s">
        <v>165</v>
      </c>
      <c r="E156" s="138" t="s">
        <v>206</v>
      </c>
      <c r="F156" s="139" t="s">
        <v>207</v>
      </c>
      <c r="G156" s="140" t="s">
        <v>204</v>
      </c>
      <c r="H156" s="141">
        <v>366.68299999999999</v>
      </c>
      <c r="I156" s="142"/>
      <c r="J156" s="143">
        <f>ROUND(I156*H156,2)</f>
        <v>0</v>
      </c>
      <c r="K156" s="139" t="s">
        <v>169</v>
      </c>
      <c r="L156" s="32"/>
      <c r="M156" s="144" t="s">
        <v>1</v>
      </c>
      <c r="N156" s="145" t="s">
        <v>38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170</v>
      </c>
      <c r="AT156" s="148" t="s">
        <v>165</v>
      </c>
      <c r="AU156" s="148" t="s">
        <v>82</v>
      </c>
      <c r="AY156" s="17" t="s">
        <v>163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80</v>
      </c>
      <c r="BK156" s="149">
        <f>ROUND(I156*H156,2)</f>
        <v>0</v>
      </c>
      <c r="BL156" s="17" t="s">
        <v>170</v>
      </c>
      <c r="BM156" s="148" t="s">
        <v>208</v>
      </c>
    </row>
    <row r="157" spans="2:65" s="12" customFormat="1" ht="11.25">
      <c r="B157" s="150"/>
      <c r="D157" s="151" t="s">
        <v>180</v>
      </c>
      <c r="E157" s="152" t="s">
        <v>1</v>
      </c>
      <c r="F157" s="153" t="s">
        <v>209</v>
      </c>
      <c r="H157" s="152" t="s">
        <v>1</v>
      </c>
      <c r="I157" s="154"/>
      <c r="L157" s="150"/>
      <c r="M157" s="155"/>
      <c r="T157" s="156"/>
      <c r="AT157" s="152" t="s">
        <v>180</v>
      </c>
      <c r="AU157" s="152" t="s">
        <v>82</v>
      </c>
      <c r="AV157" s="12" t="s">
        <v>80</v>
      </c>
      <c r="AW157" s="12" t="s">
        <v>30</v>
      </c>
      <c r="AX157" s="12" t="s">
        <v>73</v>
      </c>
      <c r="AY157" s="152" t="s">
        <v>163</v>
      </c>
    </row>
    <row r="158" spans="2:65" s="13" customFormat="1" ht="11.25">
      <c r="B158" s="157"/>
      <c r="D158" s="151" t="s">
        <v>180</v>
      </c>
      <c r="E158" s="158" t="s">
        <v>1</v>
      </c>
      <c r="F158" s="159" t="s">
        <v>210</v>
      </c>
      <c r="H158" s="160">
        <v>189.084</v>
      </c>
      <c r="I158" s="161"/>
      <c r="L158" s="157"/>
      <c r="M158" s="162"/>
      <c r="T158" s="163"/>
      <c r="AT158" s="158" t="s">
        <v>180</v>
      </c>
      <c r="AU158" s="158" t="s">
        <v>82</v>
      </c>
      <c r="AV158" s="13" t="s">
        <v>82</v>
      </c>
      <c r="AW158" s="13" t="s">
        <v>30</v>
      </c>
      <c r="AX158" s="13" t="s">
        <v>73</v>
      </c>
      <c r="AY158" s="158" t="s">
        <v>163</v>
      </c>
    </row>
    <row r="159" spans="2:65" s="13" customFormat="1" ht="11.25">
      <c r="B159" s="157"/>
      <c r="D159" s="151" t="s">
        <v>180</v>
      </c>
      <c r="E159" s="158" t="s">
        <v>1</v>
      </c>
      <c r="F159" s="159" t="s">
        <v>211</v>
      </c>
      <c r="H159" s="160">
        <v>81.004000000000005</v>
      </c>
      <c r="I159" s="161"/>
      <c r="L159" s="157"/>
      <c r="M159" s="162"/>
      <c r="T159" s="163"/>
      <c r="AT159" s="158" t="s">
        <v>180</v>
      </c>
      <c r="AU159" s="158" t="s">
        <v>82</v>
      </c>
      <c r="AV159" s="13" t="s">
        <v>82</v>
      </c>
      <c r="AW159" s="13" t="s">
        <v>30</v>
      </c>
      <c r="AX159" s="13" t="s">
        <v>73</v>
      </c>
      <c r="AY159" s="158" t="s">
        <v>163</v>
      </c>
    </row>
    <row r="160" spans="2:65" s="13" customFormat="1" ht="11.25">
      <c r="B160" s="157"/>
      <c r="D160" s="151" t="s">
        <v>180</v>
      </c>
      <c r="E160" s="158" t="s">
        <v>1</v>
      </c>
      <c r="F160" s="159" t="s">
        <v>212</v>
      </c>
      <c r="H160" s="160">
        <v>1.248</v>
      </c>
      <c r="I160" s="161"/>
      <c r="L160" s="157"/>
      <c r="M160" s="162"/>
      <c r="T160" s="163"/>
      <c r="AT160" s="158" t="s">
        <v>180</v>
      </c>
      <c r="AU160" s="158" t="s">
        <v>82</v>
      </c>
      <c r="AV160" s="13" t="s">
        <v>82</v>
      </c>
      <c r="AW160" s="13" t="s">
        <v>30</v>
      </c>
      <c r="AX160" s="13" t="s">
        <v>73</v>
      </c>
      <c r="AY160" s="158" t="s">
        <v>163</v>
      </c>
    </row>
    <row r="161" spans="2:65" s="13" customFormat="1" ht="11.25">
      <c r="B161" s="157"/>
      <c r="D161" s="151" t="s">
        <v>180</v>
      </c>
      <c r="E161" s="158" t="s">
        <v>1</v>
      </c>
      <c r="F161" s="159" t="s">
        <v>213</v>
      </c>
      <c r="H161" s="160">
        <v>16.908000000000001</v>
      </c>
      <c r="I161" s="161"/>
      <c r="L161" s="157"/>
      <c r="M161" s="162"/>
      <c r="T161" s="163"/>
      <c r="AT161" s="158" t="s">
        <v>180</v>
      </c>
      <c r="AU161" s="158" t="s">
        <v>82</v>
      </c>
      <c r="AV161" s="13" t="s">
        <v>82</v>
      </c>
      <c r="AW161" s="13" t="s">
        <v>30</v>
      </c>
      <c r="AX161" s="13" t="s">
        <v>73</v>
      </c>
      <c r="AY161" s="158" t="s">
        <v>163</v>
      </c>
    </row>
    <row r="162" spans="2:65" s="13" customFormat="1" ht="11.25">
      <c r="B162" s="157"/>
      <c r="D162" s="151" t="s">
        <v>180</v>
      </c>
      <c r="E162" s="158" t="s">
        <v>1</v>
      </c>
      <c r="F162" s="159" t="s">
        <v>214</v>
      </c>
      <c r="H162" s="160">
        <v>24.654</v>
      </c>
      <c r="I162" s="161"/>
      <c r="L162" s="157"/>
      <c r="M162" s="162"/>
      <c r="T162" s="163"/>
      <c r="AT162" s="158" t="s">
        <v>180</v>
      </c>
      <c r="AU162" s="158" t="s">
        <v>82</v>
      </c>
      <c r="AV162" s="13" t="s">
        <v>82</v>
      </c>
      <c r="AW162" s="13" t="s">
        <v>30</v>
      </c>
      <c r="AX162" s="13" t="s">
        <v>73</v>
      </c>
      <c r="AY162" s="158" t="s">
        <v>163</v>
      </c>
    </row>
    <row r="163" spans="2:65" s="13" customFormat="1" ht="22.5">
      <c r="B163" s="157"/>
      <c r="D163" s="151" t="s">
        <v>180</v>
      </c>
      <c r="E163" s="158" t="s">
        <v>1</v>
      </c>
      <c r="F163" s="159" t="s">
        <v>215</v>
      </c>
      <c r="H163" s="160">
        <v>78.328999999999994</v>
      </c>
      <c r="I163" s="161"/>
      <c r="L163" s="157"/>
      <c r="M163" s="162"/>
      <c r="T163" s="163"/>
      <c r="AT163" s="158" t="s">
        <v>180</v>
      </c>
      <c r="AU163" s="158" t="s">
        <v>82</v>
      </c>
      <c r="AV163" s="13" t="s">
        <v>82</v>
      </c>
      <c r="AW163" s="13" t="s">
        <v>30</v>
      </c>
      <c r="AX163" s="13" t="s">
        <v>73</v>
      </c>
      <c r="AY163" s="158" t="s">
        <v>163</v>
      </c>
    </row>
    <row r="164" spans="2:65" s="13" customFormat="1" ht="11.25">
      <c r="B164" s="157"/>
      <c r="D164" s="151" t="s">
        <v>180</v>
      </c>
      <c r="E164" s="158" t="s">
        <v>1</v>
      </c>
      <c r="F164" s="159" t="s">
        <v>216</v>
      </c>
      <c r="H164" s="160">
        <v>60.456000000000003</v>
      </c>
      <c r="I164" s="161"/>
      <c r="L164" s="157"/>
      <c r="M164" s="162"/>
      <c r="T164" s="163"/>
      <c r="AT164" s="158" t="s">
        <v>180</v>
      </c>
      <c r="AU164" s="158" t="s">
        <v>82</v>
      </c>
      <c r="AV164" s="13" t="s">
        <v>82</v>
      </c>
      <c r="AW164" s="13" t="s">
        <v>30</v>
      </c>
      <c r="AX164" s="13" t="s">
        <v>73</v>
      </c>
      <c r="AY164" s="158" t="s">
        <v>163</v>
      </c>
    </row>
    <row r="165" spans="2:65" s="13" customFormat="1" ht="11.25">
      <c r="B165" s="157"/>
      <c r="D165" s="151" t="s">
        <v>180</v>
      </c>
      <c r="E165" s="158" t="s">
        <v>1</v>
      </c>
      <c r="F165" s="159" t="s">
        <v>217</v>
      </c>
      <c r="H165" s="160">
        <v>-85</v>
      </c>
      <c r="I165" s="161"/>
      <c r="L165" s="157"/>
      <c r="M165" s="162"/>
      <c r="T165" s="163"/>
      <c r="AT165" s="158" t="s">
        <v>180</v>
      </c>
      <c r="AU165" s="158" t="s">
        <v>82</v>
      </c>
      <c r="AV165" s="13" t="s">
        <v>82</v>
      </c>
      <c r="AW165" s="13" t="s">
        <v>30</v>
      </c>
      <c r="AX165" s="13" t="s">
        <v>73</v>
      </c>
      <c r="AY165" s="158" t="s">
        <v>163</v>
      </c>
    </row>
    <row r="166" spans="2:65" s="14" customFormat="1" ht="11.25">
      <c r="B166" s="164"/>
      <c r="D166" s="151" t="s">
        <v>180</v>
      </c>
      <c r="E166" s="165" t="s">
        <v>1</v>
      </c>
      <c r="F166" s="166" t="s">
        <v>218</v>
      </c>
      <c r="H166" s="167">
        <v>366.68299999999999</v>
      </c>
      <c r="I166" s="168"/>
      <c r="L166" s="164"/>
      <c r="M166" s="169"/>
      <c r="T166" s="170"/>
      <c r="AT166" s="165" t="s">
        <v>180</v>
      </c>
      <c r="AU166" s="165" t="s">
        <v>82</v>
      </c>
      <c r="AV166" s="14" t="s">
        <v>170</v>
      </c>
      <c r="AW166" s="14" t="s">
        <v>30</v>
      </c>
      <c r="AX166" s="14" t="s">
        <v>80</v>
      </c>
      <c r="AY166" s="165" t="s">
        <v>163</v>
      </c>
    </row>
    <row r="167" spans="2:65" s="1" customFormat="1" ht="44.25" customHeight="1">
      <c r="B167" s="136"/>
      <c r="C167" s="137" t="s">
        <v>219</v>
      </c>
      <c r="D167" s="137" t="s">
        <v>165</v>
      </c>
      <c r="E167" s="138" t="s">
        <v>220</v>
      </c>
      <c r="F167" s="139" t="s">
        <v>221</v>
      </c>
      <c r="G167" s="140" t="s">
        <v>204</v>
      </c>
      <c r="H167" s="141">
        <v>12.763</v>
      </c>
      <c r="I167" s="142"/>
      <c r="J167" s="143">
        <f>ROUND(I167*H167,2)</f>
        <v>0</v>
      </c>
      <c r="K167" s="139" t="s">
        <v>169</v>
      </c>
      <c r="L167" s="32"/>
      <c r="M167" s="144" t="s">
        <v>1</v>
      </c>
      <c r="N167" s="145" t="s">
        <v>38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170</v>
      </c>
      <c r="AT167" s="148" t="s">
        <v>165</v>
      </c>
      <c r="AU167" s="148" t="s">
        <v>82</v>
      </c>
      <c r="AY167" s="17" t="s">
        <v>163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80</v>
      </c>
      <c r="BK167" s="149">
        <f>ROUND(I167*H167,2)</f>
        <v>0</v>
      </c>
      <c r="BL167" s="17" t="s">
        <v>170</v>
      </c>
      <c r="BM167" s="148" t="s">
        <v>222</v>
      </c>
    </row>
    <row r="168" spans="2:65" s="13" customFormat="1" ht="11.25">
      <c r="B168" s="157"/>
      <c r="D168" s="151" t="s">
        <v>180</v>
      </c>
      <c r="E168" s="158" t="s">
        <v>1</v>
      </c>
      <c r="F168" s="159" t="s">
        <v>223</v>
      </c>
      <c r="H168" s="160">
        <v>12.763</v>
      </c>
      <c r="I168" s="161"/>
      <c r="L168" s="157"/>
      <c r="M168" s="162"/>
      <c r="T168" s="163"/>
      <c r="AT168" s="158" t="s">
        <v>180</v>
      </c>
      <c r="AU168" s="158" t="s">
        <v>82</v>
      </c>
      <c r="AV168" s="13" t="s">
        <v>82</v>
      </c>
      <c r="AW168" s="13" t="s">
        <v>30</v>
      </c>
      <c r="AX168" s="13" t="s">
        <v>73</v>
      </c>
      <c r="AY168" s="158" t="s">
        <v>163</v>
      </c>
    </row>
    <row r="169" spans="2:65" s="14" customFormat="1" ht="11.25">
      <c r="B169" s="164"/>
      <c r="D169" s="151" t="s">
        <v>180</v>
      </c>
      <c r="E169" s="165" t="s">
        <v>1</v>
      </c>
      <c r="F169" s="166" t="s">
        <v>218</v>
      </c>
      <c r="H169" s="167">
        <v>12.763</v>
      </c>
      <c r="I169" s="168"/>
      <c r="L169" s="164"/>
      <c r="M169" s="169"/>
      <c r="T169" s="170"/>
      <c r="AT169" s="165" t="s">
        <v>180</v>
      </c>
      <c r="AU169" s="165" t="s">
        <v>82</v>
      </c>
      <c r="AV169" s="14" t="s">
        <v>170</v>
      </c>
      <c r="AW169" s="14" t="s">
        <v>30</v>
      </c>
      <c r="AX169" s="14" t="s">
        <v>80</v>
      </c>
      <c r="AY169" s="165" t="s">
        <v>163</v>
      </c>
    </row>
    <row r="170" spans="2:65" s="1" customFormat="1" ht="49.15" customHeight="1">
      <c r="B170" s="136"/>
      <c r="C170" s="137" t="s">
        <v>197</v>
      </c>
      <c r="D170" s="137" t="s">
        <v>165</v>
      </c>
      <c r="E170" s="138" t="s">
        <v>224</v>
      </c>
      <c r="F170" s="139" t="s">
        <v>225</v>
      </c>
      <c r="G170" s="140" t="s">
        <v>204</v>
      </c>
      <c r="H170" s="141">
        <v>104.57299999999999</v>
      </c>
      <c r="I170" s="142"/>
      <c r="J170" s="143">
        <f>ROUND(I170*H170,2)</f>
        <v>0</v>
      </c>
      <c r="K170" s="139" t="s">
        <v>169</v>
      </c>
      <c r="L170" s="32"/>
      <c r="M170" s="144" t="s">
        <v>1</v>
      </c>
      <c r="N170" s="145" t="s">
        <v>38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170</v>
      </c>
      <c r="AT170" s="148" t="s">
        <v>165</v>
      </c>
      <c r="AU170" s="148" t="s">
        <v>82</v>
      </c>
      <c r="AY170" s="17" t="s">
        <v>163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80</v>
      </c>
      <c r="BK170" s="149">
        <f>ROUND(I170*H170,2)</f>
        <v>0</v>
      </c>
      <c r="BL170" s="17" t="s">
        <v>170</v>
      </c>
      <c r="BM170" s="148" t="s">
        <v>226</v>
      </c>
    </row>
    <row r="171" spans="2:65" s="13" customFormat="1" ht="11.25">
      <c r="B171" s="157"/>
      <c r="D171" s="151" t="s">
        <v>180</v>
      </c>
      <c r="E171" s="158" t="s">
        <v>1</v>
      </c>
      <c r="F171" s="159" t="s">
        <v>227</v>
      </c>
      <c r="H171" s="160">
        <v>23.012</v>
      </c>
      <c r="I171" s="161"/>
      <c r="L171" s="157"/>
      <c r="M171" s="162"/>
      <c r="T171" s="163"/>
      <c r="AT171" s="158" t="s">
        <v>180</v>
      </c>
      <c r="AU171" s="158" t="s">
        <v>82</v>
      </c>
      <c r="AV171" s="13" t="s">
        <v>82</v>
      </c>
      <c r="AW171" s="13" t="s">
        <v>30</v>
      </c>
      <c r="AX171" s="13" t="s">
        <v>73</v>
      </c>
      <c r="AY171" s="158" t="s">
        <v>163</v>
      </c>
    </row>
    <row r="172" spans="2:65" s="13" customFormat="1" ht="11.25">
      <c r="B172" s="157"/>
      <c r="D172" s="151" t="s">
        <v>180</v>
      </c>
      <c r="E172" s="158" t="s">
        <v>1</v>
      </c>
      <c r="F172" s="159" t="s">
        <v>228</v>
      </c>
      <c r="H172" s="160">
        <v>8.9149999999999991</v>
      </c>
      <c r="I172" s="161"/>
      <c r="L172" s="157"/>
      <c r="M172" s="162"/>
      <c r="T172" s="163"/>
      <c r="AT172" s="158" t="s">
        <v>180</v>
      </c>
      <c r="AU172" s="158" t="s">
        <v>82</v>
      </c>
      <c r="AV172" s="13" t="s">
        <v>82</v>
      </c>
      <c r="AW172" s="13" t="s">
        <v>30</v>
      </c>
      <c r="AX172" s="13" t="s">
        <v>73</v>
      </c>
      <c r="AY172" s="158" t="s">
        <v>163</v>
      </c>
    </row>
    <row r="173" spans="2:65" s="13" customFormat="1" ht="11.25">
      <c r="B173" s="157"/>
      <c r="D173" s="151" t="s">
        <v>180</v>
      </c>
      <c r="E173" s="158" t="s">
        <v>1</v>
      </c>
      <c r="F173" s="159" t="s">
        <v>229</v>
      </c>
      <c r="H173" s="160">
        <v>46.784999999999997</v>
      </c>
      <c r="I173" s="161"/>
      <c r="L173" s="157"/>
      <c r="M173" s="162"/>
      <c r="T173" s="163"/>
      <c r="AT173" s="158" t="s">
        <v>180</v>
      </c>
      <c r="AU173" s="158" t="s">
        <v>82</v>
      </c>
      <c r="AV173" s="13" t="s">
        <v>82</v>
      </c>
      <c r="AW173" s="13" t="s">
        <v>30</v>
      </c>
      <c r="AX173" s="13" t="s">
        <v>73</v>
      </c>
      <c r="AY173" s="158" t="s">
        <v>163</v>
      </c>
    </row>
    <row r="174" spans="2:65" s="13" customFormat="1" ht="11.25">
      <c r="B174" s="157"/>
      <c r="D174" s="151" t="s">
        <v>180</v>
      </c>
      <c r="E174" s="158" t="s">
        <v>1</v>
      </c>
      <c r="F174" s="159" t="s">
        <v>230</v>
      </c>
      <c r="H174" s="160">
        <v>25.861000000000001</v>
      </c>
      <c r="I174" s="161"/>
      <c r="L174" s="157"/>
      <c r="M174" s="162"/>
      <c r="T174" s="163"/>
      <c r="AT174" s="158" t="s">
        <v>180</v>
      </c>
      <c r="AU174" s="158" t="s">
        <v>82</v>
      </c>
      <c r="AV174" s="13" t="s">
        <v>82</v>
      </c>
      <c r="AW174" s="13" t="s">
        <v>30</v>
      </c>
      <c r="AX174" s="13" t="s">
        <v>73</v>
      </c>
      <c r="AY174" s="158" t="s">
        <v>163</v>
      </c>
    </row>
    <row r="175" spans="2:65" s="14" customFormat="1" ht="11.25">
      <c r="B175" s="164"/>
      <c r="D175" s="151" t="s">
        <v>180</v>
      </c>
      <c r="E175" s="165" t="s">
        <v>1</v>
      </c>
      <c r="F175" s="166" t="s">
        <v>218</v>
      </c>
      <c r="H175" s="167">
        <v>104.57299999999999</v>
      </c>
      <c r="I175" s="168"/>
      <c r="L175" s="164"/>
      <c r="M175" s="169"/>
      <c r="T175" s="170"/>
      <c r="AT175" s="165" t="s">
        <v>180</v>
      </c>
      <c r="AU175" s="165" t="s">
        <v>82</v>
      </c>
      <c r="AV175" s="14" t="s">
        <v>170</v>
      </c>
      <c r="AW175" s="14" t="s">
        <v>30</v>
      </c>
      <c r="AX175" s="14" t="s">
        <v>80</v>
      </c>
      <c r="AY175" s="165" t="s">
        <v>163</v>
      </c>
    </row>
    <row r="176" spans="2:65" s="1" customFormat="1" ht="62.65" customHeight="1">
      <c r="B176" s="136"/>
      <c r="C176" s="137" t="s">
        <v>231</v>
      </c>
      <c r="D176" s="137" t="s">
        <v>165</v>
      </c>
      <c r="E176" s="138" t="s">
        <v>232</v>
      </c>
      <c r="F176" s="139" t="s">
        <v>233</v>
      </c>
      <c r="G176" s="140" t="s">
        <v>204</v>
      </c>
      <c r="H176" s="141">
        <v>245.25</v>
      </c>
      <c r="I176" s="142"/>
      <c r="J176" s="143">
        <f>ROUND(I176*H176,2)</f>
        <v>0</v>
      </c>
      <c r="K176" s="139" t="s">
        <v>169</v>
      </c>
      <c r="L176" s="32"/>
      <c r="M176" s="144" t="s">
        <v>1</v>
      </c>
      <c r="N176" s="145" t="s">
        <v>38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170</v>
      </c>
      <c r="AT176" s="148" t="s">
        <v>165</v>
      </c>
      <c r="AU176" s="148" t="s">
        <v>82</v>
      </c>
      <c r="AY176" s="17" t="s">
        <v>163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80</v>
      </c>
      <c r="BK176" s="149">
        <f>ROUND(I176*H176,2)</f>
        <v>0</v>
      </c>
      <c r="BL176" s="17" t="s">
        <v>170</v>
      </c>
      <c r="BM176" s="148" t="s">
        <v>234</v>
      </c>
    </row>
    <row r="177" spans="2:65" s="13" customFormat="1" ht="11.25">
      <c r="B177" s="157"/>
      <c r="D177" s="151" t="s">
        <v>180</v>
      </c>
      <c r="E177" s="158" t="s">
        <v>1</v>
      </c>
      <c r="F177" s="159" t="s">
        <v>235</v>
      </c>
      <c r="H177" s="160">
        <v>245.25</v>
      </c>
      <c r="I177" s="161"/>
      <c r="L177" s="157"/>
      <c r="M177" s="162"/>
      <c r="T177" s="163"/>
      <c r="AT177" s="158" t="s">
        <v>180</v>
      </c>
      <c r="AU177" s="158" t="s">
        <v>82</v>
      </c>
      <c r="AV177" s="13" t="s">
        <v>82</v>
      </c>
      <c r="AW177" s="13" t="s">
        <v>30</v>
      </c>
      <c r="AX177" s="13" t="s">
        <v>73</v>
      </c>
      <c r="AY177" s="158" t="s">
        <v>163</v>
      </c>
    </row>
    <row r="178" spans="2:65" s="14" customFormat="1" ht="11.25">
      <c r="B178" s="164"/>
      <c r="D178" s="151" t="s">
        <v>180</v>
      </c>
      <c r="E178" s="165" t="s">
        <v>1</v>
      </c>
      <c r="F178" s="166" t="s">
        <v>218</v>
      </c>
      <c r="H178" s="167">
        <v>245.25</v>
      </c>
      <c r="I178" s="168"/>
      <c r="L178" s="164"/>
      <c r="M178" s="169"/>
      <c r="T178" s="170"/>
      <c r="AT178" s="165" t="s">
        <v>180</v>
      </c>
      <c r="AU178" s="165" t="s">
        <v>82</v>
      </c>
      <c r="AV178" s="14" t="s">
        <v>170</v>
      </c>
      <c r="AW178" s="14" t="s">
        <v>30</v>
      </c>
      <c r="AX178" s="14" t="s">
        <v>80</v>
      </c>
      <c r="AY178" s="165" t="s">
        <v>163</v>
      </c>
    </row>
    <row r="179" spans="2:65" s="1" customFormat="1" ht="62.65" customHeight="1">
      <c r="B179" s="136"/>
      <c r="C179" s="137" t="s">
        <v>236</v>
      </c>
      <c r="D179" s="137" t="s">
        <v>165</v>
      </c>
      <c r="E179" s="138" t="s">
        <v>237</v>
      </c>
      <c r="F179" s="139" t="s">
        <v>238</v>
      </c>
      <c r="G179" s="140" t="s">
        <v>204</v>
      </c>
      <c r="H179" s="141">
        <v>2164.527</v>
      </c>
      <c r="I179" s="142"/>
      <c r="J179" s="143">
        <f>ROUND(I179*H179,2)</f>
        <v>0</v>
      </c>
      <c r="K179" s="139" t="s">
        <v>169</v>
      </c>
      <c r="L179" s="32"/>
      <c r="M179" s="144" t="s">
        <v>1</v>
      </c>
      <c r="N179" s="145" t="s">
        <v>38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170</v>
      </c>
      <c r="AT179" s="148" t="s">
        <v>165</v>
      </c>
      <c r="AU179" s="148" t="s">
        <v>82</v>
      </c>
      <c r="AY179" s="17" t="s">
        <v>163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80</v>
      </c>
      <c r="BK179" s="149">
        <f>ROUND(I179*H179,2)</f>
        <v>0</v>
      </c>
      <c r="BL179" s="17" t="s">
        <v>170</v>
      </c>
      <c r="BM179" s="148" t="s">
        <v>239</v>
      </c>
    </row>
    <row r="180" spans="2:65" s="13" customFormat="1" ht="11.25">
      <c r="B180" s="157"/>
      <c r="D180" s="151" t="s">
        <v>180</v>
      </c>
      <c r="E180" s="158" t="s">
        <v>1</v>
      </c>
      <c r="F180" s="159" t="s">
        <v>240</v>
      </c>
      <c r="H180" s="160">
        <v>740.50800000000004</v>
      </c>
      <c r="I180" s="161"/>
      <c r="L180" s="157"/>
      <c r="M180" s="162"/>
      <c r="T180" s="163"/>
      <c r="AT180" s="158" t="s">
        <v>180</v>
      </c>
      <c r="AU180" s="158" t="s">
        <v>82</v>
      </c>
      <c r="AV180" s="13" t="s">
        <v>82</v>
      </c>
      <c r="AW180" s="13" t="s">
        <v>30</v>
      </c>
      <c r="AX180" s="13" t="s">
        <v>73</v>
      </c>
      <c r="AY180" s="158" t="s">
        <v>163</v>
      </c>
    </row>
    <row r="181" spans="2:65" s="13" customFormat="1" ht="11.25">
      <c r="B181" s="157"/>
      <c r="D181" s="151" t="s">
        <v>180</v>
      </c>
      <c r="E181" s="158" t="s">
        <v>1</v>
      </c>
      <c r="F181" s="159" t="s">
        <v>241</v>
      </c>
      <c r="H181" s="160">
        <v>371</v>
      </c>
      <c r="I181" s="161"/>
      <c r="L181" s="157"/>
      <c r="M181" s="162"/>
      <c r="T181" s="163"/>
      <c r="AT181" s="158" t="s">
        <v>180</v>
      </c>
      <c r="AU181" s="158" t="s">
        <v>82</v>
      </c>
      <c r="AV181" s="13" t="s">
        <v>82</v>
      </c>
      <c r="AW181" s="13" t="s">
        <v>30</v>
      </c>
      <c r="AX181" s="13" t="s">
        <v>73</v>
      </c>
      <c r="AY181" s="158" t="s">
        <v>163</v>
      </c>
    </row>
    <row r="182" spans="2:65" s="13" customFormat="1" ht="11.25">
      <c r="B182" s="157"/>
      <c r="D182" s="151" t="s">
        <v>180</v>
      </c>
      <c r="E182" s="158" t="s">
        <v>1</v>
      </c>
      <c r="F182" s="159" t="s">
        <v>242</v>
      </c>
      <c r="H182" s="160">
        <v>369.50799999999998</v>
      </c>
      <c r="I182" s="161"/>
      <c r="L182" s="157"/>
      <c r="M182" s="162"/>
      <c r="T182" s="163"/>
      <c r="AT182" s="158" t="s">
        <v>180</v>
      </c>
      <c r="AU182" s="158" t="s">
        <v>82</v>
      </c>
      <c r="AV182" s="13" t="s">
        <v>82</v>
      </c>
      <c r="AW182" s="13" t="s">
        <v>30</v>
      </c>
      <c r="AX182" s="13" t="s">
        <v>73</v>
      </c>
      <c r="AY182" s="158" t="s">
        <v>163</v>
      </c>
    </row>
    <row r="183" spans="2:65" s="13" customFormat="1" ht="22.5">
      <c r="B183" s="157"/>
      <c r="D183" s="151" t="s">
        <v>180</v>
      </c>
      <c r="E183" s="158" t="s">
        <v>1</v>
      </c>
      <c r="F183" s="159" t="s">
        <v>243</v>
      </c>
      <c r="H183" s="160">
        <v>683.51099999999997</v>
      </c>
      <c r="I183" s="161"/>
      <c r="L183" s="157"/>
      <c r="M183" s="162"/>
      <c r="T183" s="163"/>
      <c r="AT183" s="158" t="s">
        <v>180</v>
      </c>
      <c r="AU183" s="158" t="s">
        <v>82</v>
      </c>
      <c r="AV183" s="13" t="s">
        <v>82</v>
      </c>
      <c r="AW183" s="13" t="s">
        <v>30</v>
      </c>
      <c r="AX183" s="13" t="s">
        <v>73</v>
      </c>
      <c r="AY183" s="158" t="s">
        <v>163</v>
      </c>
    </row>
    <row r="184" spans="2:65" s="14" customFormat="1" ht="11.25">
      <c r="B184" s="164"/>
      <c r="D184" s="151" t="s">
        <v>180</v>
      </c>
      <c r="E184" s="165" t="s">
        <v>1</v>
      </c>
      <c r="F184" s="166" t="s">
        <v>218</v>
      </c>
      <c r="H184" s="167">
        <v>2164.527</v>
      </c>
      <c r="I184" s="168"/>
      <c r="L184" s="164"/>
      <c r="M184" s="169"/>
      <c r="T184" s="170"/>
      <c r="AT184" s="165" t="s">
        <v>180</v>
      </c>
      <c r="AU184" s="165" t="s">
        <v>82</v>
      </c>
      <c r="AV184" s="14" t="s">
        <v>170</v>
      </c>
      <c r="AW184" s="14" t="s">
        <v>30</v>
      </c>
      <c r="AX184" s="14" t="s">
        <v>80</v>
      </c>
      <c r="AY184" s="165" t="s">
        <v>163</v>
      </c>
    </row>
    <row r="185" spans="2:65" s="1" customFormat="1" ht="44.25" customHeight="1">
      <c r="B185" s="136"/>
      <c r="C185" s="137" t="s">
        <v>8</v>
      </c>
      <c r="D185" s="137" t="s">
        <v>165</v>
      </c>
      <c r="E185" s="138" t="s">
        <v>244</v>
      </c>
      <c r="F185" s="139" t="s">
        <v>245</v>
      </c>
      <c r="G185" s="140" t="s">
        <v>204</v>
      </c>
      <c r="H185" s="141">
        <v>743.50800000000004</v>
      </c>
      <c r="I185" s="142"/>
      <c r="J185" s="143">
        <f>ROUND(I185*H185,2)</f>
        <v>0</v>
      </c>
      <c r="K185" s="139" t="s">
        <v>169</v>
      </c>
      <c r="L185" s="32"/>
      <c r="M185" s="144" t="s">
        <v>1</v>
      </c>
      <c r="N185" s="145" t="s">
        <v>38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170</v>
      </c>
      <c r="AT185" s="148" t="s">
        <v>165</v>
      </c>
      <c r="AU185" s="148" t="s">
        <v>82</v>
      </c>
      <c r="AY185" s="17" t="s">
        <v>163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80</v>
      </c>
      <c r="BK185" s="149">
        <f>ROUND(I185*H185,2)</f>
        <v>0</v>
      </c>
      <c r="BL185" s="17" t="s">
        <v>170</v>
      </c>
      <c r="BM185" s="148" t="s">
        <v>246</v>
      </c>
    </row>
    <row r="186" spans="2:65" s="13" customFormat="1" ht="11.25">
      <c r="B186" s="157"/>
      <c r="D186" s="151" t="s">
        <v>180</v>
      </c>
      <c r="E186" s="158" t="s">
        <v>1</v>
      </c>
      <c r="F186" s="159" t="s">
        <v>247</v>
      </c>
      <c r="H186" s="160">
        <v>371</v>
      </c>
      <c r="I186" s="161"/>
      <c r="L186" s="157"/>
      <c r="M186" s="162"/>
      <c r="T186" s="163"/>
      <c r="AT186" s="158" t="s">
        <v>180</v>
      </c>
      <c r="AU186" s="158" t="s">
        <v>82</v>
      </c>
      <c r="AV186" s="13" t="s">
        <v>82</v>
      </c>
      <c r="AW186" s="13" t="s">
        <v>30</v>
      </c>
      <c r="AX186" s="13" t="s">
        <v>73</v>
      </c>
      <c r="AY186" s="158" t="s">
        <v>163</v>
      </c>
    </row>
    <row r="187" spans="2:65" s="13" customFormat="1" ht="11.25">
      <c r="B187" s="157"/>
      <c r="D187" s="151" t="s">
        <v>180</v>
      </c>
      <c r="E187" s="158" t="s">
        <v>1</v>
      </c>
      <c r="F187" s="159" t="s">
        <v>248</v>
      </c>
      <c r="H187" s="160">
        <v>372.50799999999998</v>
      </c>
      <c r="I187" s="161"/>
      <c r="L187" s="157"/>
      <c r="M187" s="162"/>
      <c r="T187" s="163"/>
      <c r="AT187" s="158" t="s">
        <v>180</v>
      </c>
      <c r="AU187" s="158" t="s">
        <v>82</v>
      </c>
      <c r="AV187" s="13" t="s">
        <v>82</v>
      </c>
      <c r="AW187" s="13" t="s">
        <v>30</v>
      </c>
      <c r="AX187" s="13" t="s">
        <v>73</v>
      </c>
      <c r="AY187" s="158" t="s">
        <v>163</v>
      </c>
    </row>
    <row r="188" spans="2:65" s="14" customFormat="1" ht="11.25">
      <c r="B188" s="164"/>
      <c r="D188" s="151" t="s">
        <v>180</v>
      </c>
      <c r="E188" s="165" t="s">
        <v>1</v>
      </c>
      <c r="F188" s="166" t="s">
        <v>218</v>
      </c>
      <c r="H188" s="167">
        <v>743.50800000000004</v>
      </c>
      <c r="I188" s="168"/>
      <c r="L188" s="164"/>
      <c r="M188" s="169"/>
      <c r="T188" s="170"/>
      <c r="AT188" s="165" t="s">
        <v>180</v>
      </c>
      <c r="AU188" s="165" t="s">
        <v>82</v>
      </c>
      <c r="AV188" s="14" t="s">
        <v>170</v>
      </c>
      <c r="AW188" s="14" t="s">
        <v>30</v>
      </c>
      <c r="AX188" s="14" t="s">
        <v>80</v>
      </c>
      <c r="AY188" s="165" t="s">
        <v>163</v>
      </c>
    </row>
    <row r="189" spans="2:65" s="1" customFormat="1" ht="44.25" customHeight="1">
      <c r="B189" s="136"/>
      <c r="C189" s="137" t="s">
        <v>249</v>
      </c>
      <c r="D189" s="137" t="s">
        <v>165</v>
      </c>
      <c r="E189" s="138" t="s">
        <v>250</v>
      </c>
      <c r="F189" s="139" t="s">
        <v>251</v>
      </c>
      <c r="G189" s="140" t="s">
        <v>204</v>
      </c>
      <c r="H189" s="141">
        <v>371</v>
      </c>
      <c r="I189" s="142"/>
      <c r="J189" s="143">
        <f>ROUND(I189*H189,2)</f>
        <v>0</v>
      </c>
      <c r="K189" s="139" t="s">
        <v>169</v>
      </c>
      <c r="L189" s="32"/>
      <c r="M189" s="144" t="s">
        <v>1</v>
      </c>
      <c r="N189" s="145" t="s">
        <v>38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170</v>
      </c>
      <c r="AT189" s="148" t="s">
        <v>165</v>
      </c>
      <c r="AU189" s="148" t="s">
        <v>82</v>
      </c>
      <c r="AY189" s="17" t="s">
        <v>163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80</v>
      </c>
      <c r="BK189" s="149">
        <f>ROUND(I189*H189,2)</f>
        <v>0</v>
      </c>
      <c r="BL189" s="17" t="s">
        <v>170</v>
      </c>
      <c r="BM189" s="148" t="s">
        <v>252</v>
      </c>
    </row>
    <row r="190" spans="2:65" s="13" customFormat="1" ht="11.25">
      <c r="B190" s="157"/>
      <c r="D190" s="151" t="s">
        <v>180</v>
      </c>
      <c r="E190" s="158" t="s">
        <v>1</v>
      </c>
      <c r="F190" s="159" t="s">
        <v>253</v>
      </c>
      <c r="H190" s="160">
        <v>264</v>
      </c>
      <c r="I190" s="161"/>
      <c r="L190" s="157"/>
      <c r="M190" s="162"/>
      <c r="T190" s="163"/>
      <c r="AT190" s="158" t="s">
        <v>180</v>
      </c>
      <c r="AU190" s="158" t="s">
        <v>82</v>
      </c>
      <c r="AV190" s="13" t="s">
        <v>82</v>
      </c>
      <c r="AW190" s="13" t="s">
        <v>30</v>
      </c>
      <c r="AX190" s="13" t="s">
        <v>73</v>
      </c>
      <c r="AY190" s="158" t="s">
        <v>163</v>
      </c>
    </row>
    <row r="191" spans="2:65" s="13" customFormat="1" ht="11.25">
      <c r="B191" s="157"/>
      <c r="D191" s="151" t="s">
        <v>180</v>
      </c>
      <c r="E191" s="158" t="s">
        <v>1</v>
      </c>
      <c r="F191" s="159" t="s">
        <v>254</v>
      </c>
      <c r="H191" s="160">
        <v>107</v>
      </c>
      <c r="I191" s="161"/>
      <c r="L191" s="157"/>
      <c r="M191" s="162"/>
      <c r="T191" s="163"/>
      <c r="AT191" s="158" t="s">
        <v>180</v>
      </c>
      <c r="AU191" s="158" t="s">
        <v>82</v>
      </c>
      <c r="AV191" s="13" t="s">
        <v>82</v>
      </c>
      <c r="AW191" s="13" t="s">
        <v>30</v>
      </c>
      <c r="AX191" s="13" t="s">
        <v>73</v>
      </c>
      <c r="AY191" s="158" t="s">
        <v>163</v>
      </c>
    </row>
    <row r="192" spans="2:65" s="14" customFormat="1" ht="11.25">
      <c r="B192" s="164"/>
      <c r="D192" s="151" t="s">
        <v>180</v>
      </c>
      <c r="E192" s="165" t="s">
        <v>1</v>
      </c>
      <c r="F192" s="166" t="s">
        <v>218</v>
      </c>
      <c r="H192" s="167">
        <v>371</v>
      </c>
      <c r="I192" s="168"/>
      <c r="L192" s="164"/>
      <c r="M192" s="169"/>
      <c r="T192" s="170"/>
      <c r="AT192" s="165" t="s">
        <v>180</v>
      </c>
      <c r="AU192" s="165" t="s">
        <v>82</v>
      </c>
      <c r="AV192" s="14" t="s">
        <v>170</v>
      </c>
      <c r="AW192" s="14" t="s">
        <v>30</v>
      </c>
      <c r="AX192" s="14" t="s">
        <v>80</v>
      </c>
      <c r="AY192" s="165" t="s">
        <v>163</v>
      </c>
    </row>
    <row r="193" spans="2:65" s="1" customFormat="1" ht="37.9" customHeight="1">
      <c r="B193" s="136"/>
      <c r="C193" s="137" t="s">
        <v>255</v>
      </c>
      <c r="D193" s="137" t="s">
        <v>165</v>
      </c>
      <c r="E193" s="138" t="s">
        <v>256</v>
      </c>
      <c r="F193" s="139" t="s">
        <v>257</v>
      </c>
      <c r="G193" s="140" t="s">
        <v>204</v>
      </c>
      <c r="H193" s="141">
        <v>163.5</v>
      </c>
      <c r="I193" s="142"/>
      <c r="J193" s="143">
        <f>ROUND(I193*H193,2)</f>
        <v>0</v>
      </c>
      <c r="K193" s="139" t="s">
        <v>169</v>
      </c>
      <c r="L193" s="32"/>
      <c r="M193" s="144" t="s">
        <v>1</v>
      </c>
      <c r="N193" s="145" t="s">
        <v>38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170</v>
      </c>
      <c r="AT193" s="148" t="s">
        <v>165</v>
      </c>
      <c r="AU193" s="148" t="s">
        <v>82</v>
      </c>
      <c r="AY193" s="17" t="s">
        <v>163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80</v>
      </c>
      <c r="BK193" s="149">
        <f>ROUND(I193*H193,2)</f>
        <v>0</v>
      </c>
      <c r="BL193" s="17" t="s">
        <v>170</v>
      </c>
      <c r="BM193" s="148" t="s">
        <v>258</v>
      </c>
    </row>
    <row r="194" spans="2:65" s="12" customFormat="1" ht="11.25">
      <c r="B194" s="150"/>
      <c r="D194" s="151" t="s">
        <v>180</v>
      </c>
      <c r="E194" s="152" t="s">
        <v>1</v>
      </c>
      <c r="F194" s="153" t="s">
        <v>259</v>
      </c>
      <c r="H194" s="152" t="s">
        <v>1</v>
      </c>
      <c r="I194" s="154"/>
      <c r="L194" s="150"/>
      <c r="M194" s="155"/>
      <c r="T194" s="156"/>
      <c r="AT194" s="152" t="s">
        <v>180</v>
      </c>
      <c r="AU194" s="152" t="s">
        <v>82</v>
      </c>
      <c r="AV194" s="12" t="s">
        <v>80</v>
      </c>
      <c r="AW194" s="12" t="s">
        <v>30</v>
      </c>
      <c r="AX194" s="12" t="s">
        <v>73</v>
      </c>
      <c r="AY194" s="152" t="s">
        <v>163</v>
      </c>
    </row>
    <row r="195" spans="2:65" s="13" customFormat="1" ht="11.25">
      <c r="B195" s="157"/>
      <c r="D195" s="151" t="s">
        <v>180</v>
      </c>
      <c r="E195" s="158" t="s">
        <v>1</v>
      </c>
      <c r="F195" s="159" t="s">
        <v>260</v>
      </c>
      <c r="H195" s="160">
        <v>163.5</v>
      </c>
      <c r="I195" s="161"/>
      <c r="L195" s="157"/>
      <c r="M195" s="162"/>
      <c r="T195" s="163"/>
      <c r="AT195" s="158" t="s">
        <v>180</v>
      </c>
      <c r="AU195" s="158" t="s">
        <v>82</v>
      </c>
      <c r="AV195" s="13" t="s">
        <v>82</v>
      </c>
      <c r="AW195" s="13" t="s">
        <v>30</v>
      </c>
      <c r="AX195" s="13" t="s">
        <v>73</v>
      </c>
      <c r="AY195" s="158" t="s">
        <v>163</v>
      </c>
    </row>
    <row r="196" spans="2:65" s="14" customFormat="1" ht="11.25">
      <c r="B196" s="164"/>
      <c r="D196" s="151" t="s">
        <v>180</v>
      </c>
      <c r="E196" s="165" t="s">
        <v>1</v>
      </c>
      <c r="F196" s="166" t="s">
        <v>218</v>
      </c>
      <c r="H196" s="167">
        <v>163.5</v>
      </c>
      <c r="I196" s="168"/>
      <c r="L196" s="164"/>
      <c r="M196" s="169"/>
      <c r="T196" s="170"/>
      <c r="AT196" s="165" t="s">
        <v>180</v>
      </c>
      <c r="AU196" s="165" t="s">
        <v>82</v>
      </c>
      <c r="AV196" s="14" t="s">
        <v>170</v>
      </c>
      <c r="AW196" s="14" t="s">
        <v>30</v>
      </c>
      <c r="AX196" s="14" t="s">
        <v>80</v>
      </c>
      <c r="AY196" s="165" t="s">
        <v>163</v>
      </c>
    </row>
    <row r="197" spans="2:65" s="1" customFormat="1" ht="44.25" customHeight="1">
      <c r="B197" s="136"/>
      <c r="C197" s="137" t="s">
        <v>261</v>
      </c>
      <c r="D197" s="137" t="s">
        <v>165</v>
      </c>
      <c r="E197" s="138" t="s">
        <v>262</v>
      </c>
      <c r="F197" s="139" t="s">
        <v>263</v>
      </c>
      <c r="G197" s="140" t="s">
        <v>264</v>
      </c>
      <c r="H197" s="141">
        <v>1411.22</v>
      </c>
      <c r="I197" s="142"/>
      <c r="J197" s="143">
        <f>ROUND(I197*H197,2)</f>
        <v>0</v>
      </c>
      <c r="K197" s="139" t="s">
        <v>169</v>
      </c>
      <c r="L197" s="32"/>
      <c r="M197" s="144" t="s">
        <v>1</v>
      </c>
      <c r="N197" s="145" t="s">
        <v>38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170</v>
      </c>
      <c r="AT197" s="148" t="s">
        <v>165</v>
      </c>
      <c r="AU197" s="148" t="s">
        <v>82</v>
      </c>
      <c r="AY197" s="17" t="s">
        <v>163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80</v>
      </c>
      <c r="BK197" s="149">
        <f>ROUND(I197*H197,2)</f>
        <v>0</v>
      </c>
      <c r="BL197" s="17" t="s">
        <v>170</v>
      </c>
      <c r="BM197" s="148" t="s">
        <v>265</v>
      </c>
    </row>
    <row r="198" spans="2:65" s="13" customFormat="1" ht="11.25">
      <c r="B198" s="157"/>
      <c r="D198" s="151" t="s">
        <v>180</v>
      </c>
      <c r="E198" s="158" t="s">
        <v>1</v>
      </c>
      <c r="F198" s="159" t="s">
        <v>266</v>
      </c>
      <c r="H198" s="160">
        <v>1411.22</v>
      </c>
      <c r="I198" s="161"/>
      <c r="L198" s="157"/>
      <c r="M198" s="162"/>
      <c r="T198" s="163"/>
      <c r="AT198" s="158" t="s">
        <v>180</v>
      </c>
      <c r="AU198" s="158" t="s">
        <v>82</v>
      </c>
      <c r="AV198" s="13" t="s">
        <v>82</v>
      </c>
      <c r="AW198" s="13" t="s">
        <v>30</v>
      </c>
      <c r="AX198" s="13" t="s">
        <v>73</v>
      </c>
      <c r="AY198" s="158" t="s">
        <v>163</v>
      </c>
    </row>
    <row r="199" spans="2:65" s="14" customFormat="1" ht="11.25">
      <c r="B199" s="164"/>
      <c r="D199" s="151" t="s">
        <v>180</v>
      </c>
      <c r="E199" s="165" t="s">
        <v>1</v>
      </c>
      <c r="F199" s="166" t="s">
        <v>218</v>
      </c>
      <c r="H199" s="167">
        <v>1411.22</v>
      </c>
      <c r="I199" s="168"/>
      <c r="L199" s="164"/>
      <c r="M199" s="169"/>
      <c r="T199" s="170"/>
      <c r="AT199" s="165" t="s">
        <v>180</v>
      </c>
      <c r="AU199" s="165" t="s">
        <v>82</v>
      </c>
      <c r="AV199" s="14" t="s">
        <v>170</v>
      </c>
      <c r="AW199" s="14" t="s">
        <v>30</v>
      </c>
      <c r="AX199" s="14" t="s">
        <v>80</v>
      </c>
      <c r="AY199" s="165" t="s">
        <v>163</v>
      </c>
    </row>
    <row r="200" spans="2:65" s="1" customFormat="1" ht="44.25" customHeight="1">
      <c r="B200" s="136"/>
      <c r="C200" s="137" t="s">
        <v>267</v>
      </c>
      <c r="D200" s="137" t="s">
        <v>165</v>
      </c>
      <c r="E200" s="138" t="s">
        <v>268</v>
      </c>
      <c r="F200" s="139" t="s">
        <v>269</v>
      </c>
      <c r="G200" s="140" t="s">
        <v>204</v>
      </c>
      <c r="H200" s="141">
        <v>396.50799999999998</v>
      </c>
      <c r="I200" s="142"/>
      <c r="J200" s="143">
        <f>ROUND(I200*H200,2)</f>
        <v>0</v>
      </c>
      <c r="K200" s="139" t="s">
        <v>169</v>
      </c>
      <c r="L200" s="32"/>
      <c r="M200" s="144" t="s">
        <v>1</v>
      </c>
      <c r="N200" s="145" t="s">
        <v>38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170</v>
      </c>
      <c r="AT200" s="148" t="s">
        <v>165</v>
      </c>
      <c r="AU200" s="148" t="s">
        <v>82</v>
      </c>
      <c r="AY200" s="17" t="s">
        <v>163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80</v>
      </c>
      <c r="BK200" s="149">
        <f>ROUND(I200*H200,2)</f>
        <v>0</v>
      </c>
      <c r="BL200" s="17" t="s">
        <v>170</v>
      </c>
      <c r="BM200" s="148" t="s">
        <v>270</v>
      </c>
    </row>
    <row r="201" spans="2:65" s="13" customFormat="1" ht="11.25">
      <c r="B201" s="157"/>
      <c r="D201" s="151" t="s">
        <v>180</v>
      </c>
      <c r="E201" s="158" t="s">
        <v>1</v>
      </c>
      <c r="F201" s="159" t="s">
        <v>271</v>
      </c>
      <c r="H201" s="160">
        <v>3</v>
      </c>
      <c r="I201" s="161"/>
      <c r="L201" s="157"/>
      <c r="M201" s="162"/>
      <c r="T201" s="163"/>
      <c r="AT201" s="158" t="s">
        <v>180</v>
      </c>
      <c r="AU201" s="158" t="s">
        <v>82</v>
      </c>
      <c r="AV201" s="13" t="s">
        <v>82</v>
      </c>
      <c r="AW201" s="13" t="s">
        <v>30</v>
      </c>
      <c r="AX201" s="13" t="s">
        <v>73</v>
      </c>
      <c r="AY201" s="158" t="s">
        <v>163</v>
      </c>
    </row>
    <row r="202" spans="2:65" s="12" customFormat="1" ht="11.25">
      <c r="B202" s="150"/>
      <c r="D202" s="151" t="s">
        <v>180</v>
      </c>
      <c r="E202" s="152" t="s">
        <v>1</v>
      </c>
      <c r="F202" s="153" t="s">
        <v>272</v>
      </c>
      <c r="H202" s="152" t="s">
        <v>1</v>
      </c>
      <c r="I202" s="154"/>
      <c r="L202" s="150"/>
      <c r="M202" s="155"/>
      <c r="T202" s="156"/>
      <c r="AT202" s="152" t="s">
        <v>180</v>
      </c>
      <c r="AU202" s="152" t="s">
        <v>82</v>
      </c>
      <c r="AV202" s="12" t="s">
        <v>80</v>
      </c>
      <c r="AW202" s="12" t="s">
        <v>30</v>
      </c>
      <c r="AX202" s="12" t="s">
        <v>73</v>
      </c>
      <c r="AY202" s="152" t="s">
        <v>163</v>
      </c>
    </row>
    <row r="203" spans="2:65" s="13" customFormat="1" ht="11.25">
      <c r="B203" s="157"/>
      <c r="D203" s="151" t="s">
        <v>180</v>
      </c>
      <c r="E203" s="158" t="s">
        <v>1</v>
      </c>
      <c r="F203" s="159" t="s">
        <v>273</v>
      </c>
      <c r="H203" s="160">
        <v>7.7770000000000001</v>
      </c>
      <c r="I203" s="161"/>
      <c r="L203" s="157"/>
      <c r="M203" s="162"/>
      <c r="T203" s="163"/>
      <c r="AT203" s="158" t="s">
        <v>180</v>
      </c>
      <c r="AU203" s="158" t="s">
        <v>82</v>
      </c>
      <c r="AV203" s="13" t="s">
        <v>82</v>
      </c>
      <c r="AW203" s="13" t="s">
        <v>30</v>
      </c>
      <c r="AX203" s="13" t="s">
        <v>73</v>
      </c>
      <c r="AY203" s="158" t="s">
        <v>163</v>
      </c>
    </row>
    <row r="204" spans="2:65" s="13" customFormat="1" ht="11.25">
      <c r="B204" s="157"/>
      <c r="D204" s="151" t="s">
        <v>180</v>
      </c>
      <c r="E204" s="158" t="s">
        <v>1</v>
      </c>
      <c r="F204" s="159" t="s">
        <v>274</v>
      </c>
      <c r="H204" s="160">
        <v>6.4530000000000003</v>
      </c>
      <c r="I204" s="161"/>
      <c r="L204" s="157"/>
      <c r="M204" s="162"/>
      <c r="T204" s="163"/>
      <c r="AT204" s="158" t="s">
        <v>180</v>
      </c>
      <c r="AU204" s="158" t="s">
        <v>82</v>
      </c>
      <c r="AV204" s="13" t="s">
        <v>82</v>
      </c>
      <c r="AW204" s="13" t="s">
        <v>30</v>
      </c>
      <c r="AX204" s="13" t="s">
        <v>73</v>
      </c>
      <c r="AY204" s="158" t="s">
        <v>163</v>
      </c>
    </row>
    <row r="205" spans="2:65" s="13" customFormat="1" ht="11.25">
      <c r="B205" s="157"/>
      <c r="D205" s="151" t="s">
        <v>180</v>
      </c>
      <c r="E205" s="158" t="s">
        <v>1</v>
      </c>
      <c r="F205" s="159" t="s">
        <v>275</v>
      </c>
      <c r="H205" s="160">
        <v>14.061</v>
      </c>
      <c r="I205" s="161"/>
      <c r="L205" s="157"/>
      <c r="M205" s="162"/>
      <c r="T205" s="163"/>
      <c r="AT205" s="158" t="s">
        <v>180</v>
      </c>
      <c r="AU205" s="158" t="s">
        <v>82</v>
      </c>
      <c r="AV205" s="13" t="s">
        <v>82</v>
      </c>
      <c r="AW205" s="13" t="s">
        <v>30</v>
      </c>
      <c r="AX205" s="13" t="s">
        <v>73</v>
      </c>
      <c r="AY205" s="158" t="s">
        <v>163</v>
      </c>
    </row>
    <row r="206" spans="2:65" s="13" customFormat="1" ht="11.25">
      <c r="B206" s="157"/>
      <c r="D206" s="151" t="s">
        <v>180</v>
      </c>
      <c r="E206" s="158" t="s">
        <v>1</v>
      </c>
      <c r="F206" s="159" t="s">
        <v>276</v>
      </c>
      <c r="H206" s="160">
        <v>17.795000000000002</v>
      </c>
      <c r="I206" s="161"/>
      <c r="L206" s="157"/>
      <c r="M206" s="162"/>
      <c r="T206" s="163"/>
      <c r="AT206" s="158" t="s">
        <v>180</v>
      </c>
      <c r="AU206" s="158" t="s">
        <v>82</v>
      </c>
      <c r="AV206" s="13" t="s">
        <v>82</v>
      </c>
      <c r="AW206" s="13" t="s">
        <v>30</v>
      </c>
      <c r="AX206" s="13" t="s">
        <v>73</v>
      </c>
      <c r="AY206" s="158" t="s">
        <v>163</v>
      </c>
    </row>
    <row r="207" spans="2:65" s="12" customFormat="1" ht="11.25">
      <c r="B207" s="150"/>
      <c r="D207" s="151" t="s">
        <v>180</v>
      </c>
      <c r="E207" s="152" t="s">
        <v>1</v>
      </c>
      <c r="F207" s="153" t="s">
        <v>277</v>
      </c>
      <c r="H207" s="152" t="s">
        <v>1</v>
      </c>
      <c r="I207" s="154"/>
      <c r="L207" s="150"/>
      <c r="M207" s="155"/>
      <c r="T207" s="156"/>
      <c r="AT207" s="152" t="s">
        <v>180</v>
      </c>
      <c r="AU207" s="152" t="s">
        <v>82</v>
      </c>
      <c r="AV207" s="12" t="s">
        <v>80</v>
      </c>
      <c r="AW207" s="12" t="s">
        <v>30</v>
      </c>
      <c r="AX207" s="12" t="s">
        <v>73</v>
      </c>
      <c r="AY207" s="152" t="s">
        <v>163</v>
      </c>
    </row>
    <row r="208" spans="2:65" s="13" customFormat="1" ht="11.25">
      <c r="B208" s="157"/>
      <c r="D208" s="151" t="s">
        <v>180</v>
      </c>
      <c r="E208" s="158" t="s">
        <v>1</v>
      </c>
      <c r="F208" s="159" t="s">
        <v>278</v>
      </c>
      <c r="H208" s="160">
        <v>219.922</v>
      </c>
      <c r="I208" s="161"/>
      <c r="L208" s="157"/>
      <c r="M208" s="162"/>
      <c r="T208" s="163"/>
      <c r="AT208" s="158" t="s">
        <v>180</v>
      </c>
      <c r="AU208" s="158" t="s">
        <v>82</v>
      </c>
      <c r="AV208" s="13" t="s">
        <v>82</v>
      </c>
      <c r="AW208" s="13" t="s">
        <v>30</v>
      </c>
      <c r="AX208" s="13" t="s">
        <v>73</v>
      </c>
      <c r="AY208" s="158" t="s">
        <v>163</v>
      </c>
    </row>
    <row r="209" spans="2:65" s="13" customFormat="1" ht="11.25">
      <c r="B209" s="157"/>
      <c r="D209" s="151" t="s">
        <v>180</v>
      </c>
      <c r="E209" s="158" t="s">
        <v>1</v>
      </c>
      <c r="F209" s="159" t="s">
        <v>279</v>
      </c>
      <c r="H209" s="160">
        <v>127.5</v>
      </c>
      <c r="I209" s="161"/>
      <c r="L209" s="157"/>
      <c r="M209" s="162"/>
      <c r="T209" s="163"/>
      <c r="AT209" s="158" t="s">
        <v>180</v>
      </c>
      <c r="AU209" s="158" t="s">
        <v>82</v>
      </c>
      <c r="AV209" s="13" t="s">
        <v>82</v>
      </c>
      <c r="AW209" s="13" t="s">
        <v>30</v>
      </c>
      <c r="AX209" s="13" t="s">
        <v>73</v>
      </c>
      <c r="AY209" s="158" t="s">
        <v>163</v>
      </c>
    </row>
    <row r="210" spans="2:65" s="14" customFormat="1" ht="11.25">
      <c r="B210" s="164"/>
      <c r="D210" s="151" t="s">
        <v>180</v>
      </c>
      <c r="E210" s="165" t="s">
        <v>1</v>
      </c>
      <c r="F210" s="166" t="s">
        <v>218</v>
      </c>
      <c r="H210" s="167">
        <v>396.50799999999998</v>
      </c>
      <c r="I210" s="168"/>
      <c r="L210" s="164"/>
      <c r="M210" s="169"/>
      <c r="T210" s="170"/>
      <c r="AT210" s="165" t="s">
        <v>180</v>
      </c>
      <c r="AU210" s="165" t="s">
        <v>82</v>
      </c>
      <c r="AV210" s="14" t="s">
        <v>170</v>
      </c>
      <c r="AW210" s="14" t="s">
        <v>30</v>
      </c>
      <c r="AX210" s="14" t="s">
        <v>80</v>
      </c>
      <c r="AY210" s="165" t="s">
        <v>163</v>
      </c>
    </row>
    <row r="211" spans="2:65" s="1" customFormat="1" ht="33" customHeight="1">
      <c r="B211" s="136"/>
      <c r="C211" s="137" t="s">
        <v>280</v>
      </c>
      <c r="D211" s="137" t="s">
        <v>165</v>
      </c>
      <c r="E211" s="138" t="s">
        <v>281</v>
      </c>
      <c r="F211" s="139" t="s">
        <v>282</v>
      </c>
      <c r="G211" s="140" t="s">
        <v>168</v>
      </c>
      <c r="H211" s="141">
        <v>1200</v>
      </c>
      <c r="I211" s="142"/>
      <c r="J211" s="143">
        <f>ROUND(I211*H211,2)</f>
        <v>0</v>
      </c>
      <c r="K211" s="139" t="s">
        <v>169</v>
      </c>
      <c r="L211" s="32"/>
      <c r="M211" s="144" t="s">
        <v>1</v>
      </c>
      <c r="N211" s="145" t="s">
        <v>38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170</v>
      </c>
      <c r="AT211" s="148" t="s">
        <v>165</v>
      </c>
      <c r="AU211" s="148" t="s">
        <v>82</v>
      </c>
      <c r="AY211" s="17" t="s">
        <v>163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80</v>
      </c>
      <c r="BK211" s="149">
        <f>ROUND(I211*H211,2)</f>
        <v>0</v>
      </c>
      <c r="BL211" s="17" t="s">
        <v>170</v>
      </c>
      <c r="BM211" s="148" t="s">
        <v>283</v>
      </c>
    </row>
    <row r="212" spans="2:65" s="12" customFormat="1" ht="11.25">
      <c r="B212" s="150"/>
      <c r="D212" s="151" t="s">
        <v>180</v>
      </c>
      <c r="E212" s="152" t="s">
        <v>1</v>
      </c>
      <c r="F212" s="153" t="s">
        <v>284</v>
      </c>
      <c r="H212" s="152" t="s">
        <v>1</v>
      </c>
      <c r="I212" s="154"/>
      <c r="L212" s="150"/>
      <c r="M212" s="155"/>
      <c r="T212" s="156"/>
      <c r="AT212" s="152" t="s">
        <v>180</v>
      </c>
      <c r="AU212" s="152" t="s">
        <v>82</v>
      </c>
      <c r="AV212" s="12" t="s">
        <v>80</v>
      </c>
      <c r="AW212" s="12" t="s">
        <v>30</v>
      </c>
      <c r="AX212" s="12" t="s">
        <v>73</v>
      </c>
      <c r="AY212" s="152" t="s">
        <v>163</v>
      </c>
    </row>
    <row r="213" spans="2:65" s="13" customFormat="1" ht="11.25">
      <c r="B213" s="157"/>
      <c r="D213" s="151" t="s">
        <v>180</v>
      </c>
      <c r="E213" s="158" t="s">
        <v>1</v>
      </c>
      <c r="F213" s="159" t="s">
        <v>285</v>
      </c>
      <c r="H213" s="160">
        <v>1200</v>
      </c>
      <c r="I213" s="161"/>
      <c r="L213" s="157"/>
      <c r="M213" s="162"/>
      <c r="T213" s="163"/>
      <c r="AT213" s="158" t="s">
        <v>180</v>
      </c>
      <c r="AU213" s="158" t="s">
        <v>82</v>
      </c>
      <c r="AV213" s="13" t="s">
        <v>82</v>
      </c>
      <c r="AW213" s="13" t="s">
        <v>30</v>
      </c>
      <c r="AX213" s="13" t="s">
        <v>73</v>
      </c>
      <c r="AY213" s="158" t="s">
        <v>163</v>
      </c>
    </row>
    <row r="214" spans="2:65" s="14" customFormat="1" ht="11.25">
      <c r="B214" s="164"/>
      <c r="D214" s="151" t="s">
        <v>180</v>
      </c>
      <c r="E214" s="165" t="s">
        <v>1</v>
      </c>
      <c r="F214" s="166" t="s">
        <v>218</v>
      </c>
      <c r="H214" s="167">
        <v>1200</v>
      </c>
      <c r="I214" s="168"/>
      <c r="L214" s="164"/>
      <c r="M214" s="169"/>
      <c r="T214" s="170"/>
      <c r="AT214" s="165" t="s">
        <v>180</v>
      </c>
      <c r="AU214" s="165" t="s">
        <v>82</v>
      </c>
      <c r="AV214" s="14" t="s">
        <v>170</v>
      </c>
      <c r="AW214" s="14" t="s">
        <v>30</v>
      </c>
      <c r="AX214" s="14" t="s">
        <v>80</v>
      </c>
      <c r="AY214" s="165" t="s">
        <v>163</v>
      </c>
    </row>
    <row r="215" spans="2:65" s="11" customFormat="1" ht="22.9" customHeight="1">
      <c r="B215" s="124"/>
      <c r="D215" s="125" t="s">
        <v>72</v>
      </c>
      <c r="E215" s="134" t="s">
        <v>255</v>
      </c>
      <c r="F215" s="134" t="s">
        <v>286</v>
      </c>
      <c r="I215" s="127"/>
      <c r="J215" s="135">
        <f>BK215</f>
        <v>0</v>
      </c>
      <c r="L215" s="124"/>
      <c r="M215" s="129"/>
      <c r="P215" s="130">
        <f>SUM(P216:P232)</f>
        <v>0</v>
      </c>
      <c r="R215" s="130">
        <f>SUM(R216:R232)</f>
        <v>0</v>
      </c>
      <c r="T215" s="131">
        <f>SUM(T216:T232)</f>
        <v>0</v>
      </c>
      <c r="AR215" s="125" t="s">
        <v>80</v>
      </c>
      <c r="AT215" s="132" t="s">
        <v>72</v>
      </c>
      <c r="AU215" s="132" t="s">
        <v>80</v>
      </c>
      <c r="AY215" s="125" t="s">
        <v>163</v>
      </c>
      <c r="BK215" s="133">
        <f>SUM(BK216:BK232)</f>
        <v>0</v>
      </c>
    </row>
    <row r="216" spans="2:65" s="1" customFormat="1" ht="33" customHeight="1">
      <c r="B216" s="136"/>
      <c r="C216" s="137" t="s">
        <v>7</v>
      </c>
      <c r="D216" s="137" t="s">
        <v>165</v>
      </c>
      <c r="E216" s="138" t="s">
        <v>287</v>
      </c>
      <c r="F216" s="139" t="s">
        <v>288</v>
      </c>
      <c r="G216" s="140" t="s">
        <v>204</v>
      </c>
      <c r="H216" s="141">
        <v>420</v>
      </c>
      <c r="I216" s="142"/>
      <c r="J216" s="143">
        <f>ROUND(I216*H216,2)</f>
        <v>0</v>
      </c>
      <c r="K216" s="139" t="s">
        <v>169</v>
      </c>
      <c r="L216" s="32"/>
      <c r="M216" s="144" t="s">
        <v>1</v>
      </c>
      <c r="N216" s="145" t="s">
        <v>38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170</v>
      </c>
      <c r="AT216" s="148" t="s">
        <v>165</v>
      </c>
      <c r="AU216" s="148" t="s">
        <v>82</v>
      </c>
      <c r="AY216" s="17" t="s">
        <v>163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80</v>
      </c>
      <c r="BK216" s="149">
        <f>ROUND(I216*H216,2)</f>
        <v>0</v>
      </c>
      <c r="BL216" s="17" t="s">
        <v>170</v>
      </c>
      <c r="BM216" s="148" t="s">
        <v>289</v>
      </c>
    </row>
    <row r="217" spans="2:65" s="13" customFormat="1" ht="11.25">
      <c r="B217" s="157"/>
      <c r="D217" s="151" t="s">
        <v>180</v>
      </c>
      <c r="E217" s="158" t="s">
        <v>1</v>
      </c>
      <c r="F217" s="159" t="s">
        <v>290</v>
      </c>
      <c r="H217" s="160">
        <v>420</v>
      </c>
      <c r="I217" s="161"/>
      <c r="L217" s="157"/>
      <c r="M217" s="162"/>
      <c r="T217" s="163"/>
      <c r="AT217" s="158" t="s">
        <v>180</v>
      </c>
      <c r="AU217" s="158" t="s">
        <v>82</v>
      </c>
      <c r="AV217" s="13" t="s">
        <v>82</v>
      </c>
      <c r="AW217" s="13" t="s">
        <v>30</v>
      </c>
      <c r="AX217" s="13" t="s">
        <v>73</v>
      </c>
      <c r="AY217" s="158" t="s">
        <v>163</v>
      </c>
    </row>
    <row r="218" spans="2:65" s="14" customFormat="1" ht="11.25">
      <c r="B218" s="164"/>
      <c r="D218" s="151" t="s">
        <v>180</v>
      </c>
      <c r="E218" s="165" t="s">
        <v>1</v>
      </c>
      <c r="F218" s="166" t="s">
        <v>218</v>
      </c>
      <c r="H218" s="167">
        <v>420</v>
      </c>
      <c r="I218" s="168"/>
      <c r="L218" s="164"/>
      <c r="M218" s="169"/>
      <c r="T218" s="170"/>
      <c r="AT218" s="165" t="s">
        <v>180</v>
      </c>
      <c r="AU218" s="165" t="s">
        <v>82</v>
      </c>
      <c r="AV218" s="14" t="s">
        <v>170</v>
      </c>
      <c r="AW218" s="14" t="s">
        <v>30</v>
      </c>
      <c r="AX218" s="14" t="s">
        <v>80</v>
      </c>
      <c r="AY218" s="165" t="s">
        <v>163</v>
      </c>
    </row>
    <row r="219" spans="2:65" s="1" customFormat="1" ht="62.65" customHeight="1">
      <c r="B219" s="136"/>
      <c r="C219" s="137" t="s">
        <v>291</v>
      </c>
      <c r="D219" s="137" t="s">
        <v>165</v>
      </c>
      <c r="E219" s="138" t="s">
        <v>237</v>
      </c>
      <c r="F219" s="139" t="s">
        <v>238</v>
      </c>
      <c r="G219" s="140" t="s">
        <v>204</v>
      </c>
      <c r="H219" s="141">
        <v>420</v>
      </c>
      <c r="I219" s="142"/>
      <c r="J219" s="143">
        <f>ROUND(I219*H219,2)</f>
        <v>0</v>
      </c>
      <c r="K219" s="139" t="s">
        <v>169</v>
      </c>
      <c r="L219" s="32"/>
      <c r="M219" s="144" t="s">
        <v>1</v>
      </c>
      <c r="N219" s="145" t="s">
        <v>38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170</v>
      </c>
      <c r="AT219" s="148" t="s">
        <v>165</v>
      </c>
      <c r="AU219" s="148" t="s">
        <v>82</v>
      </c>
      <c r="AY219" s="17" t="s">
        <v>163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80</v>
      </c>
      <c r="BK219" s="149">
        <f>ROUND(I219*H219,2)</f>
        <v>0</v>
      </c>
      <c r="BL219" s="17" t="s">
        <v>170</v>
      </c>
      <c r="BM219" s="148" t="s">
        <v>292</v>
      </c>
    </row>
    <row r="220" spans="2:65" s="1" customFormat="1" ht="44.25" customHeight="1">
      <c r="B220" s="136"/>
      <c r="C220" s="137" t="s">
        <v>293</v>
      </c>
      <c r="D220" s="137" t="s">
        <v>165</v>
      </c>
      <c r="E220" s="138" t="s">
        <v>294</v>
      </c>
      <c r="F220" s="139" t="s">
        <v>295</v>
      </c>
      <c r="G220" s="140" t="s">
        <v>204</v>
      </c>
      <c r="H220" s="141">
        <v>420</v>
      </c>
      <c r="I220" s="142"/>
      <c r="J220" s="143">
        <f>ROUND(I220*H220,2)</f>
        <v>0</v>
      </c>
      <c r="K220" s="139" t="s">
        <v>169</v>
      </c>
      <c r="L220" s="32"/>
      <c r="M220" s="144" t="s">
        <v>1</v>
      </c>
      <c r="N220" s="145" t="s">
        <v>38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170</v>
      </c>
      <c r="AT220" s="148" t="s">
        <v>165</v>
      </c>
      <c r="AU220" s="148" t="s">
        <v>82</v>
      </c>
      <c r="AY220" s="17" t="s">
        <v>163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80</v>
      </c>
      <c r="BK220" s="149">
        <f>ROUND(I220*H220,2)</f>
        <v>0</v>
      </c>
      <c r="BL220" s="17" t="s">
        <v>170</v>
      </c>
      <c r="BM220" s="148" t="s">
        <v>296</v>
      </c>
    </row>
    <row r="221" spans="2:65" s="13" customFormat="1" ht="11.25">
      <c r="B221" s="157"/>
      <c r="D221" s="151" t="s">
        <v>180</v>
      </c>
      <c r="E221" s="158" t="s">
        <v>1</v>
      </c>
      <c r="F221" s="159" t="s">
        <v>290</v>
      </c>
      <c r="H221" s="160">
        <v>420</v>
      </c>
      <c r="I221" s="161"/>
      <c r="L221" s="157"/>
      <c r="M221" s="162"/>
      <c r="T221" s="163"/>
      <c r="AT221" s="158" t="s">
        <v>180</v>
      </c>
      <c r="AU221" s="158" t="s">
        <v>82</v>
      </c>
      <c r="AV221" s="13" t="s">
        <v>82</v>
      </c>
      <c r="AW221" s="13" t="s">
        <v>30</v>
      </c>
      <c r="AX221" s="13" t="s">
        <v>73</v>
      </c>
      <c r="AY221" s="158" t="s">
        <v>163</v>
      </c>
    </row>
    <row r="222" spans="2:65" s="14" customFormat="1" ht="11.25">
      <c r="B222" s="164"/>
      <c r="D222" s="151" t="s">
        <v>180</v>
      </c>
      <c r="E222" s="165" t="s">
        <v>1</v>
      </c>
      <c r="F222" s="166" t="s">
        <v>218</v>
      </c>
      <c r="H222" s="167">
        <v>420</v>
      </c>
      <c r="I222" s="168"/>
      <c r="L222" s="164"/>
      <c r="M222" s="169"/>
      <c r="T222" s="170"/>
      <c r="AT222" s="165" t="s">
        <v>180</v>
      </c>
      <c r="AU222" s="165" t="s">
        <v>82</v>
      </c>
      <c r="AV222" s="14" t="s">
        <v>170</v>
      </c>
      <c r="AW222" s="14" t="s">
        <v>30</v>
      </c>
      <c r="AX222" s="14" t="s">
        <v>80</v>
      </c>
      <c r="AY222" s="165" t="s">
        <v>163</v>
      </c>
    </row>
    <row r="223" spans="2:65" s="1" customFormat="1" ht="16.5" customHeight="1">
      <c r="B223" s="136"/>
      <c r="C223" s="171" t="s">
        <v>297</v>
      </c>
      <c r="D223" s="171" t="s">
        <v>298</v>
      </c>
      <c r="E223" s="172" t="s">
        <v>299</v>
      </c>
      <c r="F223" s="173" t="s">
        <v>300</v>
      </c>
      <c r="G223" s="174" t="s">
        <v>264</v>
      </c>
      <c r="H223" s="175">
        <v>840</v>
      </c>
      <c r="I223" s="176"/>
      <c r="J223" s="177">
        <f>ROUND(I223*H223,2)</f>
        <v>0</v>
      </c>
      <c r="K223" s="173" t="s">
        <v>1</v>
      </c>
      <c r="L223" s="178"/>
      <c r="M223" s="179" t="s">
        <v>1</v>
      </c>
      <c r="N223" s="180" t="s">
        <v>38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189</v>
      </c>
      <c r="AT223" s="148" t="s">
        <v>298</v>
      </c>
      <c r="AU223" s="148" t="s">
        <v>82</v>
      </c>
      <c r="AY223" s="17" t="s">
        <v>163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80</v>
      </c>
      <c r="BK223" s="149">
        <f>ROUND(I223*H223,2)</f>
        <v>0</v>
      </c>
      <c r="BL223" s="17" t="s">
        <v>170</v>
      </c>
      <c r="BM223" s="148" t="s">
        <v>301</v>
      </c>
    </row>
    <row r="224" spans="2:65" s="13" customFormat="1" ht="11.25">
      <c r="B224" s="157"/>
      <c r="D224" s="151" t="s">
        <v>180</v>
      </c>
      <c r="E224" s="158" t="s">
        <v>1</v>
      </c>
      <c r="F224" s="159" t="s">
        <v>302</v>
      </c>
      <c r="H224" s="160">
        <v>840</v>
      </c>
      <c r="I224" s="161"/>
      <c r="L224" s="157"/>
      <c r="M224" s="162"/>
      <c r="T224" s="163"/>
      <c r="AT224" s="158" t="s">
        <v>180</v>
      </c>
      <c r="AU224" s="158" t="s">
        <v>82</v>
      </c>
      <c r="AV224" s="13" t="s">
        <v>82</v>
      </c>
      <c r="AW224" s="13" t="s">
        <v>30</v>
      </c>
      <c r="AX224" s="13" t="s">
        <v>73</v>
      </c>
      <c r="AY224" s="158" t="s">
        <v>163</v>
      </c>
    </row>
    <row r="225" spans="2:65" s="14" customFormat="1" ht="11.25">
      <c r="B225" s="164"/>
      <c r="D225" s="151" t="s">
        <v>180</v>
      </c>
      <c r="E225" s="165" t="s">
        <v>1</v>
      </c>
      <c r="F225" s="166" t="s">
        <v>218</v>
      </c>
      <c r="H225" s="167">
        <v>840</v>
      </c>
      <c r="I225" s="168"/>
      <c r="L225" s="164"/>
      <c r="M225" s="169"/>
      <c r="T225" s="170"/>
      <c r="AT225" s="165" t="s">
        <v>180</v>
      </c>
      <c r="AU225" s="165" t="s">
        <v>82</v>
      </c>
      <c r="AV225" s="14" t="s">
        <v>170</v>
      </c>
      <c r="AW225" s="14" t="s">
        <v>30</v>
      </c>
      <c r="AX225" s="14" t="s">
        <v>80</v>
      </c>
      <c r="AY225" s="165" t="s">
        <v>163</v>
      </c>
    </row>
    <row r="226" spans="2:65" s="1" customFormat="1" ht="44.25" customHeight="1">
      <c r="B226" s="136"/>
      <c r="C226" s="137" t="s">
        <v>303</v>
      </c>
      <c r="D226" s="137" t="s">
        <v>165</v>
      </c>
      <c r="E226" s="138" t="s">
        <v>262</v>
      </c>
      <c r="F226" s="139" t="s">
        <v>263</v>
      </c>
      <c r="G226" s="140" t="s">
        <v>264</v>
      </c>
      <c r="H226" s="141">
        <v>756</v>
      </c>
      <c r="I226" s="142"/>
      <c r="J226" s="143">
        <f>ROUND(I226*H226,2)</f>
        <v>0</v>
      </c>
      <c r="K226" s="139" t="s">
        <v>169</v>
      </c>
      <c r="L226" s="32"/>
      <c r="M226" s="144" t="s">
        <v>1</v>
      </c>
      <c r="N226" s="145" t="s">
        <v>38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170</v>
      </c>
      <c r="AT226" s="148" t="s">
        <v>165</v>
      </c>
      <c r="AU226" s="148" t="s">
        <v>82</v>
      </c>
      <c r="AY226" s="17" t="s">
        <v>163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80</v>
      </c>
      <c r="BK226" s="149">
        <f>ROUND(I226*H226,2)</f>
        <v>0</v>
      </c>
      <c r="BL226" s="17" t="s">
        <v>170</v>
      </c>
      <c r="BM226" s="148" t="s">
        <v>304</v>
      </c>
    </row>
    <row r="227" spans="2:65" s="13" customFormat="1" ht="11.25">
      <c r="B227" s="157"/>
      <c r="D227" s="151" t="s">
        <v>180</v>
      </c>
      <c r="E227" s="158" t="s">
        <v>1</v>
      </c>
      <c r="F227" s="159" t="s">
        <v>305</v>
      </c>
      <c r="H227" s="160">
        <v>756</v>
      </c>
      <c r="I227" s="161"/>
      <c r="L227" s="157"/>
      <c r="M227" s="162"/>
      <c r="T227" s="163"/>
      <c r="AT227" s="158" t="s">
        <v>180</v>
      </c>
      <c r="AU227" s="158" t="s">
        <v>82</v>
      </c>
      <c r="AV227" s="13" t="s">
        <v>82</v>
      </c>
      <c r="AW227" s="13" t="s">
        <v>30</v>
      </c>
      <c r="AX227" s="13" t="s">
        <v>73</v>
      </c>
      <c r="AY227" s="158" t="s">
        <v>163</v>
      </c>
    </row>
    <row r="228" spans="2:65" s="14" customFormat="1" ht="11.25">
      <c r="B228" s="164"/>
      <c r="D228" s="151" t="s">
        <v>180</v>
      </c>
      <c r="E228" s="165" t="s">
        <v>1</v>
      </c>
      <c r="F228" s="166" t="s">
        <v>218</v>
      </c>
      <c r="H228" s="167">
        <v>756</v>
      </c>
      <c r="I228" s="168"/>
      <c r="L228" s="164"/>
      <c r="M228" s="169"/>
      <c r="T228" s="170"/>
      <c r="AT228" s="165" t="s">
        <v>180</v>
      </c>
      <c r="AU228" s="165" t="s">
        <v>82</v>
      </c>
      <c r="AV228" s="14" t="s">
        <v>170</v>
      </c>
      <c r="AW228" s="14" t="s">
        <v>30</v>
      </c>
      <c r="AX228" s="14" t="s">
        <v>80</v>
      </c>
      <c r="AY228" s="165" t="s">
        <v>163</v>
      </c>
    </row>
    <row r="229" spans="2:65" s="1" customFormat="1" ht="33" customHeight="1">
      <c r="B229" s="136"/>
      <c r="C229" s="137" t="s">
        <v>306</v>
      </c>
      <c r="D229" s="137" t="s">
        <v>165</v>
      </c>
      <c r="E229" s="138" t="s">
        <v>281</v>
      </c>
      <c r="F229" s="139" t="s">
        <v>282</v>
      </c>
      <c r="G229" s="140" t="s">
        <v>168</v>
      </c>
      <c r="H229" s="141">
        <v>1050</v>
      </c>
      <c r="I229" s="142"/>
      <c r="J229" s="143">
        <f>ROUND(I229*H229,2)</f>
        <v>0</v>
      </c>
      <c r="K229" s="139" t="s">
        <v>169</v>
      </c>
      <c r="L229" s="32"/>
      <c r="M229" s="144" t="s">
        <v>1</v>
      </c>
      <c r="N229" s="145" t="s">
        <v>38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170</v>
      </c>
      <c r="AT229" s="148" t="s">
        <v>165</v>
      </c>
      <c r="AU229" s="148" t="s">
        <v>82</v>
      </c>
      <c r="AY229" s="17" t="s">
        <v>163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80</v>
      </c>
      <c r="BK229" s="149">
        <f>ROUND(I229*H229,2)</f>
        <v>0</v>
      </c>
      <c r="BL229" s="17" t="s">
        <v>170</v>
      </c>
      <c r="BM229" s="148" t="s">
        <v>307</v>
      </c>
    </row>
    <row r="230" spans="2:65" s="12" customFormat="1" ht="11.25">
      <c r="B230" s="150"/>
      <c r="D230" s="151" t="s">
        <v>180</v>
      </c>
      <c r="E230" s="152" t="s">
        <v>1</v>
      </c>
      <c r="F230" s="153" t="s">
        <v>284</v>
      </c>
      <c r="H230" s="152" t="s">
        <v>1</v>
      </c>
      <c r="I230" s="154"/>
      <c r="L230" s="150"/>
      <c r="M230" s="155"/>
      <c r="T230" s="156"/>
      <c r="AT230" s="152" t="s">
        <v>180</v>
      </c>
      <c r="AU230" s="152" t="s">
        <v>82</v>
      </c>
      <c r="AV230" s="12" t="s">
        <v>80</v>
      </c>
      <c r="AW230" s="12" t="s">
        <v>30</v>
      </c>
      <c r="AX230" s="12" t="s">
        <v>73</v>
      </c>
      <c r="AY230" s="152" t="s">
        <v>163</v>
      </c>
    </row>
    <row r="231" spans="2:65" s="13" customFormat="1" ht="11.25">
      <c r="B231" s="157"/>
      <c r="D231" s="151" t="s">
        <v>180</v>
      </c>
      <c r="E231" s="158" t="s">
        <v>1</v>
      </c>
      <c r="F231" s="159" t="s">
        <v>308</v>
      </c>
      <c r="H231" s="160">
        <v>1050</v>
      </c>
      <c r="I231" s="161"/>
      <c r="L231" s="157"/>
      <c r="M231" s="162"/>
      <c r="T231" s="163"/>
      <c r="AT231" s="158" t="s">
        <v>180</v>
      </c>
      <c r="AU231" s="158" t="s">
        <v>82</v>
      </c>
      <c r="AV231" s="13" t="s">
        <v>82</v>
      </c>
      <c r="AW231" s="13" t="s">
        <v>30</v>
      </c>
      <c r="AX231" s="13" t="s">
        <v>73</v>
      </c>
      <c r="AY231" s="158" t="s">
        <v>163</v>
      </c>
    </row>
    <row r="232" spans="2:65" s="14" customFormat="1" ht="11.25">
      <c r="B232" s="164"/>
      <c r="D232" s="151" t="s">
        <v>180</v>
      </c>
      <c r="E232" s="165" t="s">
        <v>1</v>
      </c>
      <c r="F232" s="166" t="s">
        <v>218</v>
      </c>
      <c r="H232" s="167">
        <v>1050</v>
      </c>
      <c r="I232" s="168"/>
      <c r="L232" s="164"/>
      <c r="M232" s="169"/>
      <c r="T232" s="170"/>
      <c r="AT232" s="165" t="s">
        <v>180</v>
      </c>
      <c r="AU232" s="165" t="s">
        <v>82</v>
      </c>
      <c r="AV232" s="14" t="s">
        <v>170</v>
      </c>
      <c r="AW232" s="14" t="s">
        <v>30</v>
      </c>
      <c r="AX232" s="14" t="s">
        <v>80</v>
      </c>
      <c r="AY232" s="165" t="s">
        <v>163</v>
      </c>
    </row>
    <row r="233" spans="2:65" s="11" customFormat="1" ht="22.9" customHeight="1">
      <c r="B233" s="124"/>
      <c r="D233" s="125" t="s">
        <v>72</v>
      </c>
      <c r="E233" s="134" t="s">
        <v>82</v>
      </c>
      <c r="F233" s="134" t="s">
        <v>309</v>
      </c>
      <c r="I233" s="127"/>
      <c r="J233" s="135">
        <f>BK233</f>
        <v>0</v>
      </c>
      <c r="L233" s="124"/>
      <c r="M233" s="129"/>
      <c r="P233" s="130">
        <f>SUM(P234:P318)</f>
        <v>0</v>
      </c>
      <c r="R233" s="130">
        <f>SUM(R234:R318)</f>
        <v>977.91498378999995</v>
      </c>
      <c r="T233" s="131">
        <f>SUM(T234:T318)</f>
        <v>0</v>
      </c>
      <c r="AR233" s="125" t="s">
        <v>80</v>
      </c>
      <c r="AT233" s="132" t="s">
        <v>72</v>
      </c>
      <c r="AU233" s="132" t="s">
        <v>80</v>
      </c>
      <c r="AY233" s="125" t="s">
        <v>163</v>
      </c>
      <c r="BK233" s="133">
        <f>SUM(BK234:BK318)</f>
        <v>0</v>
      </c>
    </row>
    <row r="234" spans="2:65" s="1" customFormat="1" ht="37.9" customHeight="1">
      <c r="B234" s="136"/>
      <c r="C234" s="137" t="s">
        <v>310</v>
      </c>
      <c r="D234" s="137" t="s">
        <v>165</v>
      </c>
      <c r="E234" s="138" t="s">
        <v>311</v>
      </c>
      <c r="F234" s="139" t="s">
        <v>312</v>
      </c>
      <c r="G234" s="140" t="s">
        <v>313</v>
      </c>
      <c r="H234" s="141">
        <v>1</v>
      </c>
      <c r="I234" s="142"/>
      <c r="J234" s="143">
        <f>ROUND(I234*H234,2)</f>
        <v>0</v>
      </c>
      <c r="K234" s="139" t="s">
        <v>1</v>
      </c>
      <c r="L234" s="32"/>
      <c r="M234" s="144" t="s">
        <v>1</v>
      </c>
      <c r="N234" s="145" t="s">
        <v>38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170</v>
      </c>
      <c r="AT234" s="148" t="s">
        <v>165</v>
      </c>
      <c r="AU234" s="148" t="s">
        <v>82</v>
      </c>
      <c r="AY234" s="17" t="s">
        <v>163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80</v>
      </c>
      <c r="BK234" s="149">
        <f>ROUND(I234*H234,2)</f>
        <v>0</v>
      </c>
      <c r="BL234" s="17" t="s">
        <v>170</v>
      </c>
      <c r="BM234" s="148" t="s">
        <v>314</v>
      </c>
    </row>
    <row r="235" spans="2:65" s="1" customFormat="1" ht="37.9" customHeight="1">
      <c r="B235" s="136"/>
      <c r="C235" s="137" t="s">
        <v>315</v>
      </c>
      <c r="D235" s="137" t="s">
        <v>165</v>
      </c>
      <c r="E235" s="138" t="s">
        <v>316</v>
      </c>
      <c r="F235" s="139" t="s">
        <v>317</v>
      </c>
      <c r="G235" s="140" t="s">
        <v>313</v>
      </c>
      <c r="H235" s="141">
        <v>1</v>
      </c>
      <c r="I235" s="142"/>
      <c r="J235" s="143">
        <f>ROUND(I235*H235,2)</f>
        <v>0</v>
      </c>
      <c r="K235" s="139" t="s">
        <v>1</v>
      </c>
      <c r="L235" s="32"/>
      <c r="M235" s="144" t="s">
        <v>1</v>
      </c>
      <c r="N235" s="145" t="s">
        <v>38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170</v>
      </c>
      <c r="AT235" s="148" t="s">
        <v>165</v>
      </c>
      <c r="AU235" s="148" t="s">
        <v>82</v>
      </c>
      <c r="AY235" s="17" t="s">
        <v>163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80</v>
      </c>
      <c r="BK235" s="149">
        <f>ROUND(I235*H235,2)</f>
        <v>0</v>
      </c>
      <c r="BL235" s="17" t="s">
        <v>170</v>
      </c>
      <c r="BM235" s="148" t="s">
        <v>318</v>
      </c>
    </row>
    <row r="236" spans="2:65" s="13" customFormat="1" ht="11.25">
      <c r="B236" s="157"/>
      <c r="D236" s="151" t="s">
        <v>180</v>
      </c>
      <c r="E236" s="158" t="s">
        <v>1</v>
      </c>
      <c r="F236" s="159" t="s">
        <v>319</v>
      </c>
      <c r="H236" s="160">
        <v>1</v>
      </c>
      <c r="I236" s="161"/>
      <c r="L236" s="157"/>
      <c r="M236" s="162"/>
      <c r="T236" s="163"/>
      <c r="AT236" s="158" t="s">
        <v>180</v>
      </c>
      <c r="AU236" s="158" t="s">
        <v>82</v>
      </c>
      <c r="AV236" s="13" t="s">
        <v>82</v>
      </c>
      <c r="AW236" s="13" t="s">
        <v>30</v>
      </c>
      <c r="AX236" s="13" t="s">
        <v>73</v>
      </c>
      <c r="AY236" s="158" t="s">
        <v>163</v>
      </c>
    </row>
    <row r="237" spans="2:65" s="14" customFormat="1" ht="11.25">
      <c r="B237" s="164"/>
      <c r="D237" s="151" t="s">
        <v>180</v>
      </c>
      <c r="E237" s="165" t="s">
        <v>1</v>
      </c>
      <c r="F237" s="166" t="s">
        <v>218</v>
      </c>
      <c r="H237" s="167">
        <v>1</v>
      </c>
      <c r="I237" s="168"/>
      <c r="L237" s="164"/>
      <c r="M237" s="169"/>
      <c r="T237" s="170"/>
      <c r="AT237" s="165" t="s">
        <v>180</v>
      </c>
      <c r="AU237" s="165" t="s">
        <v>82</v>
      </c>
      <c r="AV237" s="14" t="s">
        <v>170</v>
      </c>
      <c r="AW237" s="14" t="s">
        <v>30</v>
      </c>
      <c r="AX237" s="14" t="s">
        <v>80</v>
      </c>
      <c r="AY237" s="165" t="s">
        <v>163</v>
      </c>
    </row>
    <row r="238" spans="2:65" s="1" customFormat="1" ht="37.9" customHeight="1">
      <c r="B238" s="136"/>
      <c r="C238" s="137" t="s">
        <v>320</v>
      </c>
      <c r="D238" s="137" t="s">
        <v>165</v>
      </c>
      <c r="E238" s="138" t="s">
        <v>321</v>
      </c>
      <c r="F238" s="139" t="s">
        <v>322</v>
      </c>
      <c r="G238" s="140" t="s">
        <v>313</v>
      </c>
      <c r="H238" s="141">
        <v>1</v>
      </c>
      <c r="I238" s="142"/>
      <c r="J238" s="143">
        <f>ROUND(I238*H238,2)</f>
        <v>0</v>
      </c>
      <c r="K238" s="139" t="s">
        <v>1</v>
      </c>
      <c r="L238" s="32"/>
      <c r="M238" s="144" t="s">
        <v>1</v>
      </c>
      <c r="N238" s="145" t="s">
        <v>38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170</v>
      </c>
      <c r="AT238" s="148" t="s">
        <v>165</v>
      </c>
      <c r="AU238" s="148" t="s">
        <v>82</v>
      </c>
      <c r="AY238" s="17" t="s">
        <v>163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80</v>
      </c>
      <c r="BK238" s="149">
        <f>ROUND(I238*H238,2)</f>
        <v>0</v>
      </c>
      <c r="BL238" s="17" t="s">
        <v>170</v>
      </c>
      <c r="BM238" s="148" t="s">
        <v>323</v>
      </c>
    </row>
    <row r="239" spans="2:65" s="13" customFormat="1" ht="11.25">
      <c r="B239" s="157"/>
      <c r="D239" s="151" t="s">
        <v>180</v>
      </c>
      <c r="E239" s="158" t="s">
        <v>1</v>
      </c>
      <c r="F239" s="159" t="s">
        <v>324</v>
      </c>
      <c r="H239" s="160">
        <v>1</v>
      </c>
      <c r="I239" s="161"/>
      <c r="L239" s="157"/>
      <c r="M239" s="162"/>
      <c r="T239" s="163"/>
      <c r="AT239" s="158" t="s">
        <v>180</v>
      </c>
      <c r="AU239" s="158" t="s">
        <v>82</v>
      </c>
      <c r="AV239" s="13" t="s">
        <v>82</v>
      </c>
      <c r="AW239" s="13" t="s">
        <v>30</v>
      </c>
      <c r="AX239" s="13" t="s">
        <v>73</v>
      </c>
      <c r="AY239" s="158" t="s">
        <v>163</v>
      </c>
    </row>
    <row r="240" spans="2:65" s="14" customFormat="1" ht="11.25">
      <c r="B240" s="164"/>
      <c r="D240" s="151" t="s">
        <v>180</v>
      </c>
      <c r="E240" s="165" t="s">
        <v>1</v>
      </c>
      <c r="F240" s="166" t="s">
        <v>218</v>
      </c>
      <c r="H240" s="167">
        <v>1</v>
      </c>
      <c r="I240" s="168"/>
      <c r="L240" s="164"/>
      <c r="M240" s="169"/>
      <c r="T240" s="170"/>
      <c r="AT240" s="165" t="s">
        <v>180</v>
      </c>
      <c r="AU240" s="165" t="s">
        <v>82</v>
      </c>
      <c r="AV240" s="14" t="s">
        <v>170</v>
      </c>
      <c r="AW240" s="14" t="s">
        <v>30</v>
      </c>
      <c r="AX240" s="14" t="s">
        <v>80</v>
      </c>
      <c r="AY240" s="165" t="s">
        <v>163</v>
      </c>
    </row>
    <row r="241" spans="2:65" s="1" customFormat="1" ht="44.25" customHeight="1">
      <c r="B241" s="136"/>
      <c r="C241" s="137" t="s">
        <v>325</v>
      </c>
      <c r="D241" s="137" t="s">
        <v>165</v>
      </c>
      <c r="E241" s="138" t="s">
        <v>326</v>
      </c>
      <c r="F241" s="139" t="s">
        <v>327</v>
      </c>
      <c r="G241" s="140" t="s">
        <v>204</v>
      </c>
      <c r="H241" s="141">
        <v>62.552</v>
      </c>
      <c r="I241" s="142"/>
      <c r="J241" s="143">
        <f>ROUND(I241*H241,2)</f>
        <v>0</v>
      </c>
      <c r="K241" s="139" t="s">
        <v>169</v>
      </c>
      <c r="L241" s="32"/>
      <c r="M241" s="144" t="s">
        <v>1</v>
      </c>
      <c r="N241" s="145" t="s">
        <v>38</v>
      </c>
      <c r="P241" s="146">
        <f>O241*H241</f>
        <v>0</v>
      </c>
      <c r="Q241" s="146">
        <v>1.665</v>
      </c>
      <c r="R241" s="146">
        <f>Q241*H241</f>
        <v>104.14908</v>
      </c>
      <c r="S241" s="146">
        <v>0</v>
      </c>
      <c r="T241" s="147">
        <f>S241*H241</f>
        <v>0</v>
      </c>
      <c r="AR241" s="148" t="s">
        <v>170</v>
      </c>
      <c r="AT241" s="148" t="s">
        <v>165</v>
      </c>
      <c r="AU241" s="148" t="s">
        <v>82</v>
      </c>
      <c r="AY241" s="17" t="s">
        <v>163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80</v>
      </c>
      <c r="BK241" s="149">
        <f>ROUND(I241*H241,2)</f>
        <v>0</v>
      </c>
      <c r="BL241" s="17" t="s">
        <v>170</v>
      </c>
      <c r="BM241" s="148" t="s">
        <v>328</v>
      </c>
    </row>
    <row r="242" spans="2:65" s="13" customFormat="1" ht="11.25">
      <c r="B242" s="157"/>
      <c r="D242" s="151" t="s">
        <v>180</v>
      </c>
      <c r="E242" s="158" t="s">
        <v>1</v>
      </c>
      <c r="F242" s="159" t="s">
        <v>329</v>
      </c>
      <c r="H242" s="160">
        <v>25.358000000000001</v>
      </c>
      <c r="I242" s="161"/>
      <c r="L242" s="157"/>
      <c r="M242" s="162"/>
      <c r="T242" s="163"/>
      <c r="AT242" s="158" t="s">
        <v>180</v>
      </c>
      <c r="AU242" s="158" t="s">
        <v>82</v>
      </c>
      <c r="AV242" s="13" t="s">
        <v>82</v>
      </c>
      <c r="AW242" s="13" t="s">
        <v>30</v>
      </c>
      <c r="AX242" s="13" t="s">
        <v>73</v>
      </c>
      <c r="AY242" s="158" t="s">
        <v>163</v>
      </c>
    </row>
    <row r="243" spans="2:65" s="13" customFormat="1" ht="11.25">
      <c r="B243" s="157"/>
      <c r="D243" s="151" t="s">
        <v>180</v>
      </c>
      <c r="E243" s="158" t="s">
        <v>1</v>
      </c>
      <c r="F243" s="159" t="s">
        <v>330</v>
      </c>
      <c r="H243" s="160">
        <v>19.344000000000001</v>
      </c>
      <c r="I243" s="161"/>
      <c r="L243" s="157"/>
      <c r="M243" s="162"/>
      <c r="T243" s="163"/>
      <c r="AT243" s="158" t="s">
        <v>180</v>
      </c>
      <c r="AU243" s="158" t="s">
        <v>82</v>
      </c>
      <c r="AV243" s="13" t="s">
        <v>82</v>
      </c>
      <c r="AW243" s="13" t="s">
        <v>30</v>
      </c>
      <c r="AX243" s="13" t="s">
        <v>73</v>
      </c>
      <c r="AY243" s="158" t="s">
        <v>163</v>
      </c>
    </row>
    <row r="244" spans="2:65" s="13" customFormat="1" ht="11.25">
      <c r="B244" s="157"/>
      <c r="D244" s="151" t="s">
        <v>180</v>
      </c>
      <c r="E244" s="158" t="s">
        <v>1</v>
      </c>
      <c r="F244" s="159" t="s">
        <v>331</v>
      </c>
      <c r="H244" s="160">
        <v>17.850000000000001</v>
      </c>
      <c r="I244" s="161"/>
      <c r="L244" s="157"/>
      <c r="M244" s="162"/>
      <c r="T244" s="163"/>
      <c r="AT244" s="158" t="s">
        <v>180</v>
      </c>
      <c r="AU244" s="158" t="s">
        <v>82</v>
      </c>
      <c r="AV244" s="13" t="s">
        <v>82</v>
      </c>
      <c r="AW244" s="13" t="s">
        <v>30</v>
      </c>
      <c r="AX244" s="13" t="s">
        <v>73</v>
      </c>
      <c r="AY244" s="158" t="s">
        <v>163</v>
      </c>
    </row>
    <row r="245" spans="2:65" s="14" customFormat="1" ht="11.25">
      <c r="B245" s="164"/>
      <c r="D245" s="151" t="s">
        <v>180</v>
      </c>
      <c r="E245" s="165" t="s">
        <v>1</v>
      </c>
      <c r="F245" s="166" t="s">
        <v>218</v>
      </c>
      <c r="H245" s="167">
        <v>62.552</v>
      </c>
      <c r="I245" s="168"/>
      <c r="L245" s="164"/>
      <c r="M245" s="169"/>
      <c r="T245" s="170"/>
      <c r="AT245" s="165" t="s">
        <v>180</v>
      </c>
      <c r="AU245" s="165" t="s">
        <v>82</v>
      </c>
      <c r="AV245" s="14" t="s">
        <v>170</v>
      </c>
      <c r="AW245" s="14" t="s">
        <v>30</v>
      </c>
      <c r="AX245" s="14" t="s">
        <v>80</v>
      </c>
      <c r="AY245" s="165" t="s">
        <v>163</v>
      </c>
    </row>
    <row r="246" spans="2:65" s="1" customFormat="1" ht="55.5" customHeight="1">
      <c r="B246" s="136"/>
      <c r="C246" s="137" t="s">
        <v>332</v>
      </c>
      <c r="D246" s="137" t="s">
        <v>165</v>
      </c>
      <c r="E246" s="138" t="s">
        <v>333</v>
      </c>
      <c r="F246" s="139" t="s">
        <v>334</v>
      </c>
      <c r="G246" s="140" t="s">
        <v>168</v>
      </c>
      <c r="H246" s="141">
        <v>387.2</v>
      </c>
      <c r="I246" s="142"/>
      <c r="J246" s="143">
        <f>ROUND(I246*H246,2)</f>
        <v>0</v>
      </c>
      <c r="K246" s="139" t="s">
        <v>169</v>
      </c>
      <c r="L246" s="32"/>
      <c r="M246" s="144" t="s">
        <v>1</v>
      </c>
      <c r="N246" s="145" t="s">
        <v>38</v>
      </c>
      <c r="P246" s="146">
        <f>O246*H246</f>
        <v>0</v>
      </c>
      <c r="Q246" s="146">
        <v>3.1E-4</v>
      </c>
      <c r="R246" s="146">
        <f>Q246*H246</f>
        <v>0.120032</v>
      </c>
      <c r="S246" s="146">
        <v>0</v>
      </c>
      <c r="T246" s="147">
        <f>S246*H246</f>
        <v>0</v>
      </c>
      <c r="AR246" s="148" t="s">
        <v>170</v>
      </c>
      <c r="AT246" s="148" t="s">
        <v>165</v>
      </c>
      <c r="AU246" s="148" t="s">
        <v>82</v>
      </c>
      <c r="AY246" s="17" t="s">
        <v>163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80</v>
      </c>
      <c r="BK246" s="149">
        <f>ROUND(I246*H246,2)</f>
        <v>0</v>
      </c>
      <c r="BL246" s="17" t="s">
        <v>170</v>
      </c>
      <c r="BM246" s="148" t="s">
        <v>335</v>
      </c>
    </row>
    <row r="247" spans="2:65" s="13" customFormat="1" ht="11.25">
      <c r="B247" s="157"/>
      <c r="D247" s="151" t="s">
        <v>180</v>
      </c>
      <c r="E247" s="158" t="s">
        <v>1</v>
      </c>
      <c r="F247" s="159" t="s">
        <v>336</v>
      </c>
      <c r="H247" s="160">
        <v>387.2</v>
      </c>
      <c r="I247" s="161"/>
      <c r="L247" s="157"/>
      <c r="M247" s="162"/>
      <c r="T247" s="163"/>
      <c r="AT247" s="158" t="s">
        <v>180</v>
      </c>
      <c r="AU247" s="158" t="s">
        <v>82</v>
      </c>
      <c r="AV247" s="13" t="s">
        <v>82</v>
      </c>
      <c r="AW247" s="13" t="s">
        <v>30</v>
      </c>
      <c r="AX247" s="13" t="s">
        <v>73</v>
      </c>
      <c r="AY247" s="158" t="s">
        <v>163</v>
      </c>
    </row>
    <row r="248" spans="2:65" s="14" customFormat="1" ht="11.25">
      <c r="B248" s="164"/>
      <c r="D248" s="151" t="s">
        <v>180</v>
      </c>
      <c r="E248" s="165" t="s">
        <v>1</v>
      </c>
      <c r="F248" s="166" t="s">
        <v>218</v>
      </c>
      <c r="H248" s="167">
        <v>387.2</v>
      </c>
      <c r="I248" s="168"/>
      <c r="L248" s="164"/>
      <c r="M248" s="169"/>
      <c r="T248" s="170"/>
      <c r="AT248" s="165" t="s">
        <v>180</v>
      </c>
      <c r="AU248" s="165" t="s">
        <v>82</v>
      </c>
      <c r="AV248" s="14" t="s">
        <v>170</v>
      </c>
      <c r="AW248" s="14" t="s">
        <v>30</v>
      </c>
      <c r="AX248" s="14" t="s">
        <v>80</v>
      </c>
      <c r="AY248" s="165" t="s">
        <v>163</v>
      </c>
    </row>
    <row r="249" spans="2:65" s="1" customFormat="1" ht="24.2" customHeight="1">
      <c r="B249" s="136"/>
      <c r="C249" s="171" t="s">
        <v>337</v>
      </c>
      <c r="D249" s="171" t="s">
        <v>298</v>
      </c>
      <c r="E249" s="172" t="s">
        <v>338</v>
      </c>
      <c r="F249" s="173" t="s">
        <v>339</v>
      </c>
      <c r="G249" s="174" t="s">
        <v>168</v>
      </c>
      <c r="H249" s="175">
        <v>445.28</v>
      </c>
      <c r="I249" s="176"/>
      <c r="J249" s="177">
        <f>ROUND(I249*H249,2)</f>
        <v>0</v>
      </c>
      <c r="K249" s="173" t="s">
        <v>169</v>
      </c>
      <c r="L249" s="178"/>
      <c r="M249" s="179" t="s">
        <v>1</v>
      </c>
      <c r="N249" s="180" t="s">
        <v>38</v>
      </c>
      <c r="P249" s="146">
        <f>O249*H249</f>
        <v>0</v>
      </c>
      <c r="Q249" s="146">
        <v>1.2999999999999999E-4</v>
      </c>
      <c r="R249" s="146">
        <f>Q249*H249</f>
        <v>5.7886399999999991E-2</v>
      </c>
      <c r="S249" s="146">
        <v>0</v>
      </c>
      <c r="T249" s="147">
        <f>S249*H249</f>
        <v>0</v>
      </c>
      <c r="AR249" s="148" t="s">
        <v>189</v>
      </c>
      <c r="AT249" s="148" t="s">
        <v>298</v>
      </c>
      <c r="AU249" s="148" t="s">
        <v>82</v>
      </c>
      <c r="AY249" s="17" t="s">
        <v>163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80</v>
      </c>
      <c r="BK249" s="149">
        <f>ROUND(I249*H249,2)</f>
        <v>0</v>
      </c>
      <c r="BL249" s="17" t="s">
        <v>170</v>
      </c>
      <c r="BM249" s="148" t="s">
        <v>340</v>
      </c>
    </row>
    <row r="250" spans="2:65" s="13" customFormat="1" ht="11.25">
      <c r="B250" s="157"/>
      <c r="D250" s="151" t="s">
        <v>180</v>
      </c>
      <c r="E250" s="158" t="s">
        <v>1</v>
      </c>
      <c r="F250" s="159" t="s">
        <v>341</v>
      </c>
      <c r="H250" s="160">
        <v>445.28</v>
      </c>
      <c r="I250" s="161"/>
      <c r="L250" s="157"/>
      <c r="M250" s="162"/>
      <c r="T250" s="163"/>
      <c r="AT250" s="158" t="s">
        <v>180</v>
      </c>
      <c r="AU250" s="158" t="s">
        <v>82</v>
      </c>
      <c r="AV250" s="13" t="s">
        <v>82</v>
      </c>
      <c r="AW250" s="13" t="s">
        <v>30</v>
      </c>
      <c r="AX250" s="13" t="s">
        <v>73</v>
      </c>
      <c r="AY250" s="158" t="s">
        <v>163</v>
      </c>
    </row>
    <row r="251" spans="2:65" s="14" customFormat="1" ht="11.25">
      <c r="B251" s="164"/>
      <c r="D251" s="151" t="s">
        <v>180</v>
      </c>
      <c r="E251" s="165" t="s">
        <v>1</v>
      </c>
      <c r="F251" s="166" t="s">
        <v>218</v>
      </c>
      <c r="H251" s="167">
        <v>445.28</v>
      </c>
      <c r="I251" s="168"/>
      <c r="L251" s="164"/>
      <c r="M251" s="169"/>
      <c r="T251" s="170"/>
      <c r="AT251" s="165" t="s">
        <v>180</v>
      </c>
      <c r="AU251" s="165" t="s">
        <v>82</v>
      </c>
      <c r="AV251" s="14" t="s">
        <v>170</v>
      </c>
      <c r="AW251" s="14" t="s">
        <v>30</v>
      </c>
      <c r="AX251" s="14" t="s">
        <v>80</v>
      </c>
      <c r="AY251" s="165" t="s">
        <v>163</v>
      </c>
    </row>
    <row r="252" spans="2:65" s="1" customFormat="1" ht="16.5" customHeight="1">
      <c r="B252" s="136"/>
      <c r="C252" s="137" t="s">
        <v>342</v>
      </c>
      <c r="D252" s="137" t="s">
        <v>165</v>
      </c>
      <c r="E252" s="138" t="s">
        <v>343</v>
      </c>
      <c r="F252" s="139" t="s">
        <v>344</v>
      </c>
      <c r="G252" s="140" t="s">
        <v>204</v>
      </c>
      <c r="H252" s="141">
        <v>10.814</v>
      </c>
      <c r="I252" s="142"/>
      <c r="J252" s="143">
        <f>ROUND(I252*H252,2)</f>
        <v>0</v>
      </c>
      <c r="K252" s="139" t="s">
        <v>169</v>
      </c>
      <c r="L252" s="32"/>
      <c r="M252" s="144" t="s">
        <v>1</v>
      </c>
      <c r="N252" s="145" t="s">
        <v>38</v>
      </c>
      <c r="P252" s="146">
        <f>O252*H252</f>
        <v>0</v>
      </c>
      <c r="Q252" s="146">
        <v>2.2563399999999998</v>
      </c>
      <c r="R252" s="146">
        <f>Q252*H252</f>
        <v>24.400060759999999</v>
      </c>
      <c r="S252" s="146">
        <v>0</v>
      </c>
      <c r="T252" s="147">
        <f>S252*H252</f>
        <v>0</v>
      </c>
      <c r="AR252" s="148" t="s">
        <v>170</v>
      </c>
      <c r="AT252" s="148" t="s">
        <v>165</v>
      </c>
      <c r="AU252" s="148" t="s">
        <v>82</v>
      </c>
      <c r="AY252" s="17" t="s">
        <v>163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80</v>
      </c>
      <c r="BK252" s="149">
        <f>ROUND(I252*H252,2)</f>
        <v>0</v>
      </c>
      <c r="BL252" s="17" t="s">
        <v>170</v>
      </c>
      <c r="BM252" s="148" t="s">
        <v>345</v>
      </c>
    </row>
    <row r="253" spans="2:65" s="13" customFormat="1" ht="11.25">
      <c r="B253" s="157"/>
      <c r="D253" s="151" t="s">
        <v>180</v>
      </c>
      <c r="E253" s="158" t="s">
        <v>1</v>
      </c>
      <c r="F253" s="159" t="s">
        <v>346</v>
      </c>
      <c r="H253" s="160">
        <v>10.814</v>
      </c>
      <c r="I253" s="161"/>
      <c r="L253" s="157"/>
      <c r="M253" s="162"/>
      <c r="T253" s="163"/>
      <c r="AT253" s="158" t="s">
        <v>180</v>
      </c>
      <c r="AU253" s="158" t="s">
        <v>82</v>
      </c>
      <c r="AV253" s="13" t="s">
        <v>82</v>
      </c>
      <c r="AW253" s="13" t="s">
        <v>30</v>
      </c>
      <c r="AX253" s="13" t="s">
        <v>73</v>
      </c>
      <c r="AY253" s="158" t="s">
        <v>163</v>
      </c>
    </row>
    <row r="254" spans="2:65" s="14" customFormat="1" ht="11.25">
      <c r="B254" s="164"/>
      <c r="D254" s="151" t="s">
        <v>180</v>
      </c>
      <c r="E254" s="165" t="s">
        <v>1</v>
      </c>
      <c r="F254" s="166" t="s">
        <v>218</v>
      </c>
      <c r="H254" s="167">
        <v>10.814</v>
      </c>
      <c r="I254" s="168"/>
      <c r="L254" s="164"/>
      <c r="M254" s="169"/>
      <c r="T254" s="170"/>
      <c r="AT254" s="165" t="s">
        <v>180</v>
      </c>
      <c r="AU254" s="165" t="s">
        <v>82</v>
      </c>
      <c r="AV254" s="14" t="s">
        <v>170</v>
      </c>
      <c r="AW254" s="14" t="s">
        <v>30</v>
      </c>
      <c r="AX254" s="14" t="s">
        <v>80</v>
      </c>
      <c r="AY254" s="165" t="s">
        <v>163</v>
      </c>
    </row>
    <row r="255" spans="2:65" s="1" customFormat="1" ht="24.2" customHeight="1">
      <c r="B255" s="136"/>
      <c r="C255" s="137" t="s">
        <v>347</v>
      </c>
      <c r="D255" s="137" t="s">
        <v>165</v>
      </c>
      <c r="E255" s="138" t="s">
        <v>348</v>
      </c>
      <c r="F255" s="139" t="s">
        <v>349</v>
      </c>
      <c r="G255" s="140" t="s">
        <v>196</v>
      </c>
      <c r="H255" s="141">
        <v>80.099999999999994</v>
      </c>
      <c r="I255" s="142"/>
      <c r="J255" s="143">
        <f>ROUND(I255*H255,2)</f>
        <v>0</v>
      </c>
      <c r="K255" s="139" t="s">
        <v>169</v>
      </c>
      <c r="L255" s="32"/>
      <c r="M255" s="144" t="s">
        <v>1</v>
      </c>
      <c r="N255" s="145" t="s">
        <v>38</v>
      </c>
      <c r="P255" s="146">
        <f>O255*H255</f>
        <v>0</v>
      </c>
      <c r="Q255" s="146">
        <v>4.8999999999999998E-4</v>
      </c>
      <c r="R255" s="146">
        <f>Q255*H255</f>
        <v>3.9248999999999999E-2</v>
      </c>
      <c r="S255" s="146">
        <v>0</v>
      </c>
      <c r="T255" s="147">
        <f>S255*H255</f>
        <v>0</v>
      </c>
      <c r="AR255" s="148" t="s">
        <v>170</v>
      </c>
      <c r="AT255" s="148" t="s">
        <v>165</v>
      </c>
      <c r="AU255" s="148" t="s">
        <v>82</v>
      </c>
      <c r="AY255" s="17" t="s">
        <v>163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80</v>
      </c>
      <c r="BK255" s="149">
        <f>ROUND(I255*H255,2)</f>
        <v>0</v>
      </c>
      <c r="BL255" s="17" t="s">
        <v>170</v>
      </c>
      <c r="BM255" s="148" t="s">
        <v>350</v>
      </c>
    </row>
    <row r="256" spans="2:65" s="13" customFormat="1" ht="11.25">
      <c r="B256" s="157"/>
      <c r="D256" s="151" t="s">
        <v>180</v>
      </c>
      <c r="E256" s="158" t="s">
        <v>1</v>
      </c>
      <c r="F256" s="159" t="s">
        <v>351</v>
      </c>
      <c r="H256" s="160">
        <v>80.099999999999994</v>
      </c>
      <c r="I256" s="161"/>
      <c r="L256" s="157"/>
      <c r="M256" s="162"/>
      <c r="T256" s="163"/>
      <c r="AT256" s="158" t="s">
        <v>180</v>
      </c>
      <c r="AU256" s="158" t="s">
        <v>82</v>
      </c>
      <c r="AV256" s="13" t="s">
        <v>82</v>
      </c>
      <c r="AW256" s="13" t="s">
        <v>30</v>
      </c>
      <c r="AX256" s="13" t="s">
        <v>73</v>
      </c>
      <c r="AY256" s="158" t="s">
        <v>163</v>
      </c>
    </row>
    <row r="257" spans="2:65" s="14" customFormat="1" ht="11.25">
      <c r="B257" s="164"/>
      <c r="D257" s="151" t="s">
        <v>180</v>
      </c>
      <c r="E257" s="165" t="s">
        <v>1</v>
      </c>
      <c r="F257" s="166" t="s">
        <v>218</v>
      </c>
      <c r="H257" s="167">
        <v>80.099999999999994</v>
      </c>
      <c r="I257" s="168"/>
      <c r="L257" s="164"/>
      <c r="M257" s="169"/>
      <c r="T257" s="170"/>
      <c r="AT257" s="165" t="s">
        <v>180</v>
      </c>
      <c r="AU257" s="165" t="s">
        <v>82</v>
      </c>
      <c r="AV257" s="14" t="s">
        <v>170</v>
      </c>
      <c r="AW257" s="14" t="s">
        <v>30</v>
      </c>
      <c r="AX257" s="14" t="s">
        <v>80</v>
      </c>
      <c r="AY257" s="165" t="s">
        <v>163</v>
      </c>
    </row>
    <row r="258" spans="2:65" s="1" customFormat="1" ht="37.9" customHeight="1">
      <c r="B258" s="136"/>
      <c r="C258" s="137" t="s">
        <v>352</v>
      </c>
      <c r="D258" s="137" t="s">
        <v>165</v>
      </c>
      <c r="E258" s="138" t="s">
        <v>353</v>
      </c>
      <c r="F258" s="139" t="s">
        <v>354</v>
      </c>
      <c r="G258" s="140" t="s">
        <v>204</v>
      </c>
      <c r="H258" s="141">
        <v>167.941</v>
      </c>
      <c r="I258" s="142"/>
      <c r="J258" s="143">
        <f>ROUND(I258*H258,2)</f>
        <v>0</v>
      </c>
      <c r="K258" s="139" t="s">
        <v>169</v>
      </c>
      <c r="L258" s="32"/>
      <c r="M258" s="144" t="s">
        <v>1</v>
      </c>
      <c r="N258" s="145" t="s">
        <v>38</v>
      </c>
      <c r="P258" s="146">
        <f>O258*H258</f>
        <v>0</v>
      </c>
      <c r="Q258" s="146">
        <v>2.16</v>
      </c>
      <c r="R258" s="146">
        <f>Q258*H258</f>
        <v>362.75256000000002</v>
      </c>
      <c r="S258" s="146">
        <v>0</v>
      </c>
      <c r="T258" s="147">
        <f>S258*H258</f>
        <v>0</v>
      </c>
      <c r="AR258" s="148" t="s">
        <v>170</v>
      </c>
      <c r="AT258" s="148" t="s">
        <v>165</v>
      </c>
      <c r="AU258" s="148" t="s">
        <v>82</v>
      </c>
      <c r="AY258" s="17" t="s">
        <v>163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80</v>
      </c>
      <c r="BK258" s="149">
        <f>ROUND(I258*H258,2)</f>
        <v>0</v>
      </c>
      <c r="BL258" s="17" t="s">
        <v>170</v>
      </c>
      <c r="BM258" s="148" t="s">
        <v>355</v>
      </c>
    </row>
    <row r="259" spans="2:65" s="12" customFormat="1" ht="11.25">
      <c r="B259" s="150"/>
      <c r="D259" s="151" t="s">
        <v>180</v>
      </c>
      <c r="E259" s="152" t="s">
        <v>1</v>
      </c>
      <c r="F259" s="153" t="s">
        <v>356</v>
      </c>
      <c r="H259" s="152" t="s">
        <v>1</v>
      </c>
      <c r="I259" s="154"/>
      <c r="L259" s="150"/>
      <c r="M259" s="155"/>
      <c r="T259" s="156"/>
      <c r="AT259" s="152" t="s">
        <v>180</v>
      </c>
      <c r="AU259" s="152" t="s">
        <v>82</v>
      </c>
      <c r="AV259" s="12" t="s">
        <v>80</v>
      </c>
      <c r="AW259" s="12" t="s">
        <v>30</v>
      </c>
      <c r="AX259" s="12" t="s">
        <v>73</v>
      </c>
      <c r="AY259" s="152" t="s">
        <v>163</v>
      </c>
    </row>
    <row r="260" spans="2:65" s="13" customFormat="1" ht="22.5">
      <c r="B260" s="157"/>
      <c r="D260" s="151" t="s">
        <v>180</v>
      </c>
      <c r="E260" s="158" t="s">
        <v>1</v>
      </c>
      <c r="F260" s="159" t="s">
        <v>357</v>
      </c>
      <c r="H260" s="160">
        <v>27.545000000000002</v>
      </c>
      <c r="I260" s="161"/>
      <c r="L260" s="157"/>
      <c r="M260" s="162"/>
      <c r="T260" s="163"/>
      <c r="AT260" s="158" t="s">
        <v>180</v>
      </c>
      <c r="AU260" s="158" t="s">
        <v>82</v>
      </c>
      <c r="AV260" s="13" t="s">
        <v>82</v>
      </c>
      <c r="AW260" s="13" t="s">
        <v>30</v>
      </c>
      <c r="AX260" s="13" t="s">
        <v>73</v>
      </c>
      <c r="AY260" s="158" t="s">
        <v>163</v>
      </c>
    </row>
    <row r="261" spans="2:65" s="13" customFormat="1" ht="22.5">
      <c r="B261" s="157"/>
      <c r="D261" s="151" t="s">
        <v>180</v>
      </c>
      <c r="E261" s="158" t="s">
        <v>1</v>
      </c>
      <c r="F261" s="159" t="s">
        <v>358</v>
      </c>
      <c r="H261" s="160">
        <v>59.076000000000001</v>
      </c>
      <c r="I261" s="161"/>
      <c r="L261" s="157"/>
      <c r="M261" s="162"/>
      <c r="T261" s="163"/>
      <c r="AT261" s="158" t="s">
        <v>180</v>
      </c>
      <c r="AU261" s="158" t="s">
        <v>82</v>
      </c>
      <c r="AV261" s="13" t="s">
        <v>82</v>
      </c>
      <c r="AW261" s="13" t="s">
        <v>30</v>
      </c>
      <c r="AX261" s="13" t="s">
        <v>73</v>
      </c>
      <c r="AY261" s="158" t="s">
        <v>163</v>
      </c>
    </row>
    <row r="262" spans="2:65" s="12" customFormat="1" ht="11.25">
      <c r="B262" s="150"/>
      <c r="D262" s="151" t="s">
        <v>180</v>
      </c>
      <c r="E262" s="152" t="s">
        <v>1</v>
      </c>
      <c r="F262" s="153" t="s">
        <v>359</v>
      </c>
      <c r="H262" s="152" t="s">
        <v>1</v>
      </c>
      <c r="I262" s="154"/>
      <c r="L262" s="150"/>
      <c r="M262" s="155"/>
      <c r="T262" s="156"/>
      <c r="AT262" s="152" t="s">
        <v>180</v>
      </c>
      <c r="AU262" s="152" t="s">
        <v>82</v>
      </c>
      <c r="AV262" s="12" t="s">
        <v>80</v>
      </c>
      <c r="AW262" s="12" t="s">
        <v>30</v>
      </c>
      <c r="AX262" s="12" t="s">
        <v>73</v>
      </c>
      <c r="AY262" s="152" t="s">
        <v>163</v>
      </c>
    </row>
    <row r="263" spans="2:65" s="13" customFormat="1" ht="11.25">
      <c r="B263" s="157"/>
      <c r="D263" s="151" t="s">
        <v>180</v>
      </c>
      <c r="E263" s="158" t="s">
        <v>1</v>
      </c>
      <c r="F263" s="159" t="s">
        <v>360</v>
      </c>
      <c r="H263" s="160">
        <v>81.319999999999993</v>
      </c>
      <c r="I263" s="161"/>
      <c r="L263" s="157"/>
      <c r="M263" s="162"/>
      <c r="T263" s="163"/>
      <c r="AT263" s="158" t="s">
        <v>180</v>
      </c>
      <c r="AU263" s="158" t="s">
        <v>82</v>
      </c>
      <c r="AV263" s="13" t="s">
        <v>82</v>
      </c>
      <c r="AW263" s="13" t="s">
        <v>30</v>
      </c>
      <c r="AX263" s="13" t="s">
        <v>73</v>
      </c>
      <c r="AY263" s="158" t="s">
        <v>163</v>
      </c>
    </row>
    <row r="264" spans="2:65" s="14" customFormat="1" ht="11.25">
      <c r="B264" s="164"/>
      <c r="D264" s="151" t="s">
        <v>180</v>
      </c>
      <c r="E264" s="165" t="s">
        <v>1</v>
      </c>
      <c r="F264" s="166" t="s">
        <v>218</v>
      </c>
      <c r="H264" s="167">
        <v>167.941</v>
      </c>
      <c r="I264" s="168"/>
      <c r="L264" s="164"/>
      <c r="M264" s="169"/>
      <c r="T264" s="170"/>
      <c r="AT264" s="165" t="s">
        <v>180</v>
      </c>
      <c r="AU264" s="165" t="s">
        <v>82</v>
      </c>
      <c r="AV264" s="14" t="s">
        <v>170</v>
      </c>
      <c r="AW264" s="14" t="s">
        <v>30</v>
      </c>
      <c r="AX264" s="14" t="s">
        <v>80</v>
      </c>
      <c r="AY264" s="165" t="s">
        <v>163</v>
      </c>
    </row>
    <row r="265" spans="2:65" s="1" customFormat="1" ht="33" customHeight="1">
      <c r="B265" s="136"/>
      <c r="C265" s="137" t="s">
        <v>361</v>
      </c>
      <c r="D265" s="137" t="s">
        <v>165</v>
      </c>
      <c r="E265" s="138" t="s">
        <v>362</v>
      </c>
      <c r="F265" s="139" t="s">
        <v>363</v>
      </c>
      <c r="G265" s="140" t="s">
        <v>204</v>
      </c>
      <c r="H265" s="141">
        <v>1.5640000000000001</v>
      </c>
      <c r="I265" s="142"/>
      <c r="J265" s="143">
        <f>ROUND(I265*H265,2)</f>
        <v>0</v>
      </c>
      <c r="K265" s="139" t="s">
        <v>169</v>
      </c>
      <c r="L265" s="32"/>
      <c r="M265" s="144" t="s">
        <v>1</v>
      </c>
      <c r="N265" s="145" t="s">
        <v>38</v>
      </c>
      <c r="P265" s="146">
        <f>O265*H265</f>
        <v>0</v>
      </c>
      <c r="Q265" s="146">
        <v>2.45329</v>
      </c>
      <c r="R265" s="146">
        <f>Q265*H265</f>
        <v>3.8369455600000002</v>
      </c>
      <c r="S265" s="146">
        <v>0</v>
      </c>
      <c r="T265" s="147">
        <f>S265*H265</f>
        <v>0</v>
      </c>
      <c r="AR265" s="148" t="s">
        <v>170</v>
      </c>
      <c r="AT265" s="148" t="s">
        <v>165</v>
      </c>
      <c r="AU265" s="148" t="s">
        <v>82</v>
      </c>
      <c r="AY265" s="17" t="s">
        <v>163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80</v>
      </c>
      <c r="BK265" s="149">
        <f>ROUND(I265*H265,2)</f>
        <v>0</v>
      </c>
      <c r="BL265" s="17" t="s">
        <v>170</v>
      </c>
      <c r="BM265" s="148" t="s">
        <v>364</v>
      </c>
    </row>
    <row r="266" spans="2:65" s="12" customFormat="1" ht="11.25">
      <c r="B266" s="150"/>
      <c r="D266" s="151" t="s">
        <v>180</v>
      </c>
      <c r="E266" s="152" t="s">
        <v>1</v>
      </c>
      <c r="F266" s="153" t="s">
        <v>365</v>
      </c>
      <c r="H266" s="152" t="s">
        <v>1</v>
      </c>
      <c r="I266" s="154"/>
      <c r="L266" s="150"/>
      <c r="M266" s="155"/>
      <c r="T266" s="156"/>
      <c r="AT266" s="152" t="s">
        <v>180</v>
      </c>
      <c r="AU266" s="152" t="s">
        <v>82</v>
      </c>
      <c r="AV266" s="12" t="s">
        <v>80</v>
      </c>
      <c r="AW266" s="12" t="s">
        <v>30</v>
      </c>
      <c r="AX266" s="12" t="s">
        <v>73</v>
      </c>
      <c r="AY266" s="152" t="s">
        <v>163</v>
      </c>
    </row>
    <row r="267" spans="2:65" s="13" customFormat="1" ht="11.25">
      <c r="B267" s="157"/>
      <c r="D267" s="151" t="s">
        <v>180</v>
      </c>
      <c r="E267" s="158" t="s">
        <v>1</v>
      </c>
      <c r="F267" s="159" t="s">
        <v>366</v>
      </c>
      <c r="H267" s="160">
        <v>1.5640000000000001</v>
      </c>
      <c r="I267" s="161"/>
      <c r="L267" s="157"/>
      <c r="M267" s="162"/>
      <c r="T267" s="163"/>
      <c r="AT267" s="158" t="s">
        <v>180</v>
      </c>
      <c r="AU267" s="158" t="s">
        <v>82</v>
      </c>
      <c r="AV267" s="13" t="s">
        <v>82</v>
      </c>
      <c r="AW267" s="13" t="s">
        <v>30</v>
      </c>
      <c r="AX267" s="13" t="s">
        <v>73</v>
      </c>
      <c r="AY267" s="158" t="s">
        <v>163</v>
      </c>
    </row>
    <row r="268" spans="2:65" s="14" customFormat="1" ht="11.25">
      <c r="B268" s="164"/>
      <c r="D268" s="151" t="s">
        <v>180</v>
      </c>
      <c r="E268" s="165" t="s">
        <v>1</v>
      </c>
      <c r="F268" s="166" t="s">
        <v>218</v>
      </c>
      <c r="H268" s="167">
        <v>1.5640000000000001</v>
      </c>
      <c r="I268" s="168"/>
      <c r="L268" s="164"/>
      <c r="M268" s="169"/>
      <c r="T268" s="170"/>
      <c r="AT268" s="165" t="s">
        <v>180</v>
      </c>
      <c r="AU268" s="165" t="s">
        <v>82</v>
      </c>
      <c r="AV268" s="14" t="s">
        <v>170</v>
      </c>
      <c r="AW268" s="14" t="s">
        <v>30</v>
      </c>
      <c r="AX268" s="14" t="s">
        <v>80</v>
      </c>
      <c r="AY268" s="165" t="s">
        <v>163</v>
      </c>
    </row>
    <row r="269" spans="2:65" s="1" customFormat="1" ht="16.5" customHeight="1">
      <c r="B269" s="136"/>
      <c r="C269" s="137" t="s">
        <v>367</v>
      </c>
      <c r="D269" s="137" t="s">
        <v>165</v>
      </c>
      <c r="E269" s="138" t="s">
        <v>368</v>
      </c>
      <c r="F269" s="139" t="s">
        <v>369</v>
      </c>
      <c r="G269" s="140" t="s">
        <v>168</v>
      </c>
      <c r="H269" s="141">
        <v>2.3570000000000002</v>
      </c>
      <c r="I269" s="142"/>
      <c r="J269" s="143">
        <f>ROUND(I269*H269,2)</f>
        <v>0</v>
      </c>
      <c r="K269" s="139" t="s">
        <v>169</v>
      </c>
      <c r="L269" s="32"/>
      <c r="M269" s="144" t="s">
        <v>1</v>
      </c>
      <c r="N269" s="145" t="s">
        <v>38</v>
      </c>
      <c r="P269" s="146">
        <f>O269*H269</f>
        <v>0</v>
      </c>
      <c r="Q269" s="146">
        <v>2.47E-3</v>
      </c>
      <c r="R269" s="146">
        <f>Q269*H269</f>
        <v>5.8217900000000003E-3</v>
      </c>
      <c r="S269" s="146">
        <v>0</v>
      </c>
      <c r="T269" s="147">
        <f>S269*H269</f>
        <v>0</v>
      </c>
      <c r="AR269" s="148" t="s">
        <v>170</v>
      </c>
      <c r="AT269" s="148" t="s">
        <v>165</v>
      </c>
      <c r="AU269" s="148" t="s">
        <v>82</v>
      </c>
      <c r="AY269" s="17" t="s">
        <v>163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80</v>
      </c>
      <c r="BK269" s="149">
        <f>ROUND(I269*H269,2)</f>
        <v>0</v>
      </c>
      <c r="BL269" s="17" t="s">
        <v>170</v>
      </c>
      <c r="BM269" s="148" t="s">
        <v>370</v>
      </c>
    </row>
    <row r="270" spans="2:65" s="13" customFormat="1" ht="11.25">
      <c r="B270" s="157"/>
      <c r="D270" s="151" t="s">
        <v>180</v>
      </c>
      <c r="E270" s="158" t="s">
        <v>1</v>
      </c>
      <c r="F270" s="159" t="s">
        <v>371</v>
      </c>
      <c r="H270" s="160">
        <v>2.3570000000000002</v>
      </c>
      <c r="I270" s="161"/>
      <c r="L270" s="157"/>
      <c r="M270" s="162"/>
      <c r="T270" s="163"/>
      <c r="AT270" s="158" t="s">
        <v>180</v>
      </c>
      <c r="AU270" s="158" t="s">
        <v>82</v>
      </c>
      <c r="AV270" s="13" t="s">
        <v>82</v>
      </c>
      <c r="AW270" s="13" t="s">
        <v>30</v>
      </c>
      <c r="AX270" s="13" t="s">
        <v>73</v>
      </c>
      <c r="AY270" s="158" t="s">
        <v>163</v>
      </c>
    </row>
    <row r="271" spans="2:65" s="14" customFormat="1" ht="11.25">
      <c r="B271" s="164"/>
      <c r="D271" s="151" t="s">
        <v>180</v>
      </c>
      <c r="E271" s="165" t="s">
        <v>1</v>
      </c>
      <c r="F271" s="166" t="s">
        <v>218</v>
      </c>
      <c r="H271" s="167">
        <v>2.3570000000000002</v>
      </c>
      <c r="I271" s="168"/>
      <c r="L271" s="164"/>
      <c r="M271" s="169"/>
      <c r="T271" s="170"/>
      <c r="AT271" s="165" t="s">
        <v>180</v>
      </c>
      <c r="AU271" s="165" t="s">
        <v>82</v>
      </c>
      <c r="AV271" s="14" t="s">
        <v>170</v>
      </c>
      <c r="AW271" s="14" t="s">
        <v>30</v>
      </c>
      <c r="AX271" s="14" t="s">
        <v>80</v>
      </c>
      <c r="AY271" s="165" t="s">
        <v>163</v>
      </c>
    </row>
    <row r="272" spans="2:65" s="1" customFormat="1" ht="16.5" customHeight="1">
      <c r="B272" s="136"/>
      <c r="C272" s="137" t="s">
        <v>372</v>
      </c>
      <c r="D272" s="137" t="s">
        <v>165</v>
      </c>
      <c r="E272" s="138" t="s">
        <v>373</v>
      </c>
      <c r="F272" s="139" t="s">
        <v>374</v>
      </c>
      <c r="G272" s="140" t="s">
        <v>168</v>
      </c>
      <c r="H272" s="141">
        <v>2.3570000000000002</v>
      </c>
      <c r="I272" s="142"/>
      <c r="J272" s="143">
        <f>ROUND(I272*H272,2)</f>
        <v>0</v>
      </c>
      <c r="K272" s="139" t="s">
        <v>169</v>
      </c>
      <c r="L272" s="32"/>
      <c r="M272" s="144" t="s">
        <v>1</v>
      </c>
      <c r="N272" s="145" t="s">
        <v>38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170</v>
      </c>
      <c r="AT272" s="148" t="s">
        <v>165</v>
      </c>
      <c r="AU272" s="148" t="s">
        <v>82</v>
      </c>
      <c r="AY272" s="17" t="s">
        <v>163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80</v>
      </c>
      <c r="BK272" s="149">
        <f>ROUND(I272*H272,2)</f>
        <v>0</v>
      </c>
      <c r="BL272" s="17" t="s">
        <v>170</v>
      </c>
      <c r="BM272" s="148" t="s">
        <v>375</v>
      </c>
    </row>
    <row r="273" spans="2:65" s="1" customFormat="1" ht="24.2" customHeight="1">
      <c r="B273" s="136"/>
      <c r="C273" s="137" t="s">
        <v>376</v>
      </c>
      <c r="D273" s="137" t="s">
        <v>165</v>
      </c>
      <c r="E273" s="138" t="s">
        <v>377</v>
      </c>
      <c r="F273" s="139" t="s">
        <v>378</v>
      </c>
      <c r="G273" s="140" t="s">
        <v>264</v>
      </c>
      <c r="H273" s="141">
        <v>0.23499999999999999</v>
      </c>
      <c r="I273" s="142"/>
      <c r="J273" s="143">
        <f>ROUND(I273*H273,2)</f>
        <v>0</v>
      </c>
      <c r="K273" s="139" t="s">
        <v>169</v>
      </c>
      <c r="L273" s="32"/>
      <c r="M273" s="144" t="s">
        <v>1</v>
      </c>
      <c r="N273" s="145" t="s">
        <v>38</v>
      </c>
      <c r="P273" s="146">
        <f>O273*H273</f>
        <v>0</v>
      </c>
      <c r="Q273" s="146">
        <v>1.0383</v>
      </c>
      <c r="R273" s="146">
        <f>Q273*H273</f>
        <v>0.24400049999999998</v>
      </c>
      <c r="S273" s="146">
        <v>0</v>
      </c>
      <c r="T273" s="147">
        <f>S273*H273</f>
        <v>0</v>
      </c>
      <c r="AR273" s="148" t="s">
        <v>170</v>
      </c>
      <c r="AT273" s="148" t="s">
        <v>165</v>
      </c>
      <c r="AU273" s="148" t="s">
        <v>82</v>
      </c>
      <c r="AY273" s="17" t="s">
        <v>163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80</v>
      </c>
      <c r="BK273" s="149">
        <f>ROUND(I273*H273,2)</f>
        <v>0</v>
      </c>
      <c r="BL273" s="17" t="s">
        <v>170</v>
      </c>
      <c r="BM273" s="148" t="s">
        <v>379</v>
      </c>
    </row>
    <row r="274" spans="2:65" s="13" customFormat="1" ht="11.25">
      <c r="B274" s="157"/>
      <c r="D274" s="151" t="s">
        <v>180</v>
      </c>
      <c r="E274" s="158" t="s">
        <v>1</v>
      </c>
      <c r="F274" s="159" t="s">
        <v>380</v>
      </c>
      <c r="H274" s="160">
        <v>0.23499999999999999</v>
      </c>
      <c r="I274" s="161"/>
      <c r="L274" s="157"/>
      <c r="M274" s="162"/>
      <c r="T274" s="163"/>
      <c r="AT274" s="158" t="s">
        <v>180</v>
      </c>
      <c r="AU274" s="158" t="s">
        <v>82</v>
      </c>
      <c r="AV274" s="13" t="s">
        <v>82</v>
      </c>
      <c r="AW274" s="13" t="s">
        <v>30</v>
      </c>
      <c r="AX274" s="13" t="s">
        <v>73</v>
      </c>
      <c r="AY274" s="158" t="s">
        <v>163</v>
      </c>
    </row>
    <row r="275" spans="2:65" s="14" customFormat="1" ht="11.25">
      <c r="B275" s="164"/>
      <c r="D275" s="151" t="s">
        <v>180</v>
      </c>
      <c r="E275" s="165" t="s">
        <v>1</v>
      </c>
      <c r="F275" s="166" t="s">
        <v>218</v>
      </c>
      <c r="H275" s="167">
        <v>0.23499999999999999</v>
      </c>
      <c r="I275" s="168"/>
      <c r="L275" s="164"/>
      <c r="M275" s="169"/>
      <c r="T275" s="170"/>
      <c r="AT275" s="165" t="s">
        <v>180</v>
      </c>
      <c r="AU275" s="165" t="s">
        <v>82</v>
      </c>
      <c r="AV275" s="14" t="s">
        <v>170</v>
      </c>
      <c r="AW275" s="14" t="s">
        <v>30</v>
      </c>
      <c r="AX275" s="14" t="s">
        <v>80</v>
      </c>
      <c r="AY275" s="165" t="s">
        <v>163</v>
      </c>
    </row>
    <row r="276" spans="2:65" s="1" customFormat="1" ht="33" customHeight="1">
      <c r="B276" s="136"/>
      <c r="C276" s="137" t="s">
        <v>258</v>
      </c>
      <c r="D276" s="137" t="s">
        <v>165</v>
      </c>
      <c r="E276" s="138" t="s">
        <v>381</v>
      </c>
      <c r="F276" s="139" t="s">
        <v>382</v>
      </c>
      <c r="G276" s="140" t="s">
        <v>204</v>
      </c>
      <c r="H276" s="141">
        <v>95.555999999999997</v>
      </c>
      <c r="I276" s="142"/>
      <c r="J276" s="143">
        <f>ROUND(I276*H276,2)</f>
        <v>0</v>
      </c>
      <c r="K276" s="139" t="s">
        <v>169</v>
      </c>
      <c r="L276" s="32"/>
      <c r="M276" s="144" t="s">
        <v>1</v>
      </c>
      <c r="N276" s="145" t="s">
        <v>38</v>
      </c>
      <c r="P276" s="146">
        <f>O276*H276</f>
        <v>0</v>
      </c>
      <c r="Q276" s="146">
        <v>2.45329</v>
      </c>
      <c r="R276" s="146">
        <f>Q276*H276</f>
        <v>234.42657924</v>
      </c>
      <c r="S276" s="146">
        <v>0</v>
      </c>
      <c r="T276" s="147">
        <f>S276*H276</f>
        <v>0</v>
      </c>
      <c r="AR276" s="148" t="s">
        <v>170</v>
      </c>
      <c r="AT276" s="148" t="s">
        <v>165</v>
      </c>
      <c r="AU276" s="148" t="s">
        <v>82</v>
      </c>
      <c r="AY276" s="17" t="s">
        <v>163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80</v>
      </c>
      <c r="BK276" s="149">
        <f>ROUND(I276*H276,2)</f>
        <v>0</v>
      </c>
      <c r="BL276" s="17" t="s">
        <v>170</v>
      </c>
      <c r="BM276" s="148" t="s">
        <v>383</v>
      </c>
    </row>
    <row r="277" spans="2:65" s="12" customFormat="1" ht="11.25">
      <c r="B277" s="150"/>
      <c r="D277" s="151" t="s">
        <v>180</v>
      </c>
      <c r="E277" s="152" t="s">
        <v>1</v>
      </c>
      <c r="F277" s="153" t="s">
        <v>384</v>
      </c>
      <c r="H277" s="152" t="s">
        <v>1</v>
      </c>
      <c r="I277" s="154"/>
      <c r="L277" s="150"/>
      <c r="M277" s="155"/>
      <c r="T277" s="156"/>
      <c r="AT277" s="152" t="s">
        <v>180</v>
      </c>
      <c r="AU277" s="152" t="s">
        <v>82</v>
      </c>
      <c r="AV277" s="12" t="s">
        <v>80</v>
      </c>
      <c r="AW277" s="12" t="s">
        <v>30</v>
      </c>
      <c r="AX277" s="12" t="s">
        <v>73</v>
      </c>
      <c r="AY277" s="152" t="s">
        <v>163</v>
      </c>
    </row>
    <row r="278" spans="2:65" s="13" customFormat="1" ht="22.5">
      <c r="B278" s="157"/>
      <c r="D278" s="151" t="s">
        <v>180</v>
      </c>
      <c r="E278" s="158" t="s">
        <v>1</v>
      </c>
      <c r="F278" s="159" t="s">
        <v>385</v>
      </c>
      <c r="H278" s="160">
        <v>24.925999999999998</v>
      </c>
      <c r="I278" s="161"/>
      <c r="L278" s="157"/>
      <c r="M278" s="162"/>
      <c r="T278" s="163"/>
      <c r="AT278" s="158" t="s">
        <v>180</v>
      </c>
      <c r="AU278" s="158" t="s">
        <v>82</v>
      </c>
      <c r="AV278" s="13" t="s">
        <v>82</v>
      </c>
      <c r="AW278" s="13" t="s">
        <v>30</v>
      </c>
      <c r="AX278" s="13" t="s">
        <v>73</v>
      </c>
      <c r="AY278" s="158" t="s">
        <v>163</v>
      </c>
    </row>
    <row r="279" spans="2:65" s="13" customFormat="1" ht="22.5">
      <c r="B279" s="157"/>
      <c r="D279" s="151" t="s">
        <v>180</v>
      </c>
      <c r="E279" s="158" t="s">
        <v>1</v>
      </c>
      <c r="F279" s="159" t="s">
        <v>386</v>
      </c>
      <c r="H279" s="160">
        <v>70.63</v>
      </c>
      <c r="I279" s="161"/>
      <c r="L279" s="157"/>
      <c r="M279" s="162"/>
      <c r="T279" s="163"/>
      <c r="AT279" s="158" t="s">
        <v>180</v>
      </c>
      <c r="AU279" s="158" t="s">
        <v>82</v>
      </c>
      <c r="AV279" s="13" t="s">
        <v>82</v>
      </c>
      <c r="AW279" s="13" t="s">
        <v>30</v>
      </c>
      <c r="AX279" s="13" t="s">
        <v>73</v>
      </c>
      <c r="AY279" s="158" t="s">
        <v>163</v>
      </c>
    </row>
    <row r="280" spans="2:65" s="14" customFormat="1" ht="11.25">
      <c r="B280" s="164"/>
      <c r="D280" s="151" t="s">
        <v>180</v>
      </c>
      <c r="E280" s="165" t="s">
        <v>1</v>
      </c>
      <c r="F280" s="166" t="s">
        <v>218</v>
      </c>
      <c r="H280" s="167">
        <v>95.555999999999997</v>
      </c>
      <c r="I280" s="168"/>
      <c r="L280" s="164"/>
      <c r="M280" s="169"/>
      <c r="T280" s="170"/>
      <c r="AT280" s="165" t="s">
        <v>180</v>
      </c>
      <c r="AU280" s="165" t="s">
        <v>82</v>
      </c>
      <c r="AV280" s="14" t="s">
        <v>170</v>
      </c>
      <c r="AW280" s="14" t="s">
        <v>30</v>
      </c>
      <c r="AX280" s="14" t="s">
        <v>80</v>
      </c>
      <c r="AY280" s="165" t="s">
        <v>163</v>
      </c>
    </row>
    <row r="281" spans="2:65" s="1" customFormat="1" ht="16.5" customHeight="1">
      <c r="B281" s="136"/>
      <c r="C281" s="137" t="s">
        <v>387</v>
      </c>
      <c r="D281" s="137" t="s">
        <v>165</v>
      </c>
      <c r="E281" s="138" t="s">
        <v>388</v>
      </c>
      <c r="F281" s="139" t="s">
        <v>389</v>
      </c>
      <c r="G281" s="140" t="s">
        <v>168</v>
      </c>
      <c r="H281" s="141">
        <v>198.71100000000001</v>
      </c>
      <c r="I281" s="142"/>
      <c r="J281" s="143">
        <f>ROUND(I281*H281,2)</f>
        <v>0</v>
      </c>
      <c r="K281" s="139" t="s">
        <v>169</v>
      </c>
      <c r="L281" s="32"/>
      <c r="M281" s="144" t="s">
        <v>1</v>
      </c>
      <c r="N281" s="145" t="s">
        <v>38</v>
      </c>
      <c r="P281" s="146">
        <f>O281*H281</f>
        <v>0</v>
      </c>
      <c r="Q281" s="146">
        <v>2.6900000000000001E-3</v>
      </c>
      <c r="R281" s="146">
        <f>Q281*H281</f>
        <v>0.53453259000000009</v>
      </c>
      <c r="S281" s="146">
        <v>0</v>
      </c>
      <c r="T281" s="147">
        <f>S281*H281</f>
        <v>0</v>
      </c>
      <c r="AR281" s="148" t="s">
        <v>170</v>
      </c>
      <c r="AT281" s="148" t="s">
        <v>165</v>
      </c>
      <c r="AU281" s="148" t="s">
        <v>82</v>
      </c>
      <c r="AY281" s="17" t="s">
        <v>163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80</v>
      </c>
      <c r="BK281" s="149">
        <f>ROUND(I281*H281,2)</f>
        <v>0</v>
      </c>
      <c r="BL281" s="17" t="s">
        <v>170</v>
      </c>
      <c r="BM281" s="148" t="s">
        <v>390</v>
      </c>
    </row>
    <row r="282" spans="2:65" s="13" customFormat="1" ht="22.5">
      <c r="B282" s="157"/>
      <c r="D282" s="151" t="s">
        <v>180</v>
      </c>
      <c r="E282" s="158" t="s">
        <v>1</v>
      </c>
      <c r="F282" s="159" t="s">
        <v>391</v>
      </c>
      <c r="H282" s="160">
        <v>8.43</v>
      </c>
      <c r="I282" s="161"/>
      <c r="L282" s="157"/>
      <c r="M282" s="162"/>
      <c r="T282" s="163"/>
      <c r="AT282" s="158" t="s">
        <v>180</v>
      </c>
      <c r="AU282" s="158" t="s">
        <v>82</v>
      </c>
      <c r="AV282" s="13" t="s">
        <v>82</v>
      </c>
      <c r="AW282" s="13" t="s">
        <v>30</v>
      </c>
      <c r="AX282" s="13" t="s">
        <v>73</v>
      </c>
      <c r="AY282" s="158" t="s">
        <v>163</v>
      </c>
    </row>
    <row r="283" spans="2:65" s="12" customFormat="1" ht="11.25">
      <c r="B283" s="150"/>
      <c r="D283" s="151" t="s">
        <v>180</v>
      </c>
      <c r="E283" s="152" t="s">
        <v>1</v>
      </c>
      <c r="F283" s="153" t="s">
        <v>392</v>
      </c>
      <c r="H283" s="152" t="s">
        <v>1</v>
      </c>
      <c r="I283" s="154"/>
      <c r="L283" s="150"/>
      <c r="M283" s="155"/>
      <c r="T283" s="156"/>
      <c r="AT283" s="152" t="s">
        <v>180</v>
      </c>
      <c r="AU283" s="152" t="s">
        <v>82</v>
      </c>
      <c r="AV283" s="12" t="s">
        <v>80</v>
      </c>
      <c r="AW283" s="12" t="s">
        <v>30</v>
      </c>
      <c r="AX283" s="12" t="s">
        <v>73</v>
      </c>
      <c r="AY283" s="152" t="s">
        <v>163</v>
      </c>
    </row>
    <row r="284" spans="2:65" s="13" customFormat="1" ht="22.5">
      <c r="B284" s="157"/>
      <c r="D284" s="151" t="s">
        <v>180</v>
      </c>
      <c r="E284" s="158" t="s">
        <v>1</v>
      </c>
      <c r="F284" s="159" t="s">
        <v>393</v>
      </c>
      <c r="H284" s="160">
        <v>91.67</v>
      </c>
      <c r="I284" s="161"/>
      <c r="L284" s="157"/>
      <c r="M284" s="162"/>
      <c r="T284" s="163"/>
      <c r="AT284" s="158" t="s">
        <v>180</v>
      </c>
      <c r="AU284" s="158" t="s">
        <v>82</v>
      </c>
      <c r="AV284" s="13" t="s">
        <v>82</v>
      </c>
      <c r="AW284" s="13" t="s">
        <v>30</v>
      </c>
      <c r="AX284" s="13" t="s">
        <v>73</v>
      </c>
      <c r="AY284" s="158" t="s">
        <v>163</v>
      </c>
    </row>
    <row r="285" spans="2:65" s="13" customFormat="1" ht="11.25">
      <c r="B285" s="157"/>
      <c r="D285" s="151" t="s">
        <v>180</v>
      </c>
      <c r="E285" s="158" t="s">
        <v>1</v>
      </c>
      <c r="F285" s="159" t="s">
        <v>394</v>
      </c>
      <c r="H285" s="160">
        <v>98.611000000000004</v>
      </c>
      <c r="I285" s="161"/>
      <c r="L285" s="157"/>
      <c r="M285" s="162"/>
      <c r="T285" s="163"/>
      <c r="AT285" s="158" t="s">
        <v>180</v>
      </c>
      <c r="AU285" s="158" t="s">
        <v>82</v>
      </c>
      <c r="AV285" s="13" t="s">
        <v>82</v>
      </c>
      <c r="AW285" s="13" t="s">
        <v>30</v>
      </c>
      <c r="AX285" s="13" t="s">
        <v>73</v>
      </c>
      <c r="AY285" s="158" t="s">
        <v>163</v>
      </c>
    </row>
    <row r="286" spans="2:65" s="14" customFormat="1" ht="11.25">
      <c r="B286" s="164"/>
      <c r="D286" s="151" t="s">
        <v>180</v>
      </c>
      <c r="E286" s="165" t="s">
        <v>1</v>
      </c>
      <c r="F286" s="166" t="s">
        <v>218</v>
      </c>
      <c r="H286" s="167">
        <v>198.71100000000001</v>
      </c>
      <c r="I286" s="168"/>
      <c r="L286" s="164"/>
      <c r="M286" s="169"/>
      <c r="T286" s="170"/>
      <c r="AT286" s="165" t="s">
        <v>180</v>
      </c>
      <c r="AU286" s="165" t="s">
        <v>82</v>
      </c>
      <c r="AV286" s="14" t="s">
        <v>170</v>
      </c>
      <c r="AW286" s="14" t="s">
        <v>30</v>
      </c>
      <c r="AX286" s="14" t="s">
        <v>80</v>
      </c>
      <c r="AY286" s="165" t="s">
        <v>163</v>
      </c>
    </row>
    <row r="287" spans="2:65" s="1" customFormat="1" ht="16.5" customHeight="1">
      <c r="B287" s="136"/>
      <c r="C287" s="137" t="s">
        <v>395</v>
      </c>
      <c r="D287" s="137" t="s">
        <v>165</v>
      </c>
      <c r="E287" s="138" t="s">
        <v>396</v>
      </c>
      <c r="F287" s="139" t="s">
        <v>397</v>
      </c>
      <c r="G287" s="140" t="s">
        <v>168</v>
      </c>
      <c r="H287" s="141">
        <v>198.71100000000001</v>
      </c>
      <c r="I287" s="142"/>
      <c r="J287" s="143">
        <f>ROUND(I287*H287,2)</f>
        <v>0</v>
      </c>
      <c r="K287" s="139" t="s">
        <v>169</v>
      </c>
      <c r="L287" s="32"/>
      <c r="M287" s="144" t="s">
        <v>1</v>
      </c>
      <c r="N287" s="145" t="s">
        <v>38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170</v>
      </c>
      <c r="AT287" s="148" t="s">
        <v>165</v>
      </c>
      <c r="AU287" s="148" t="s">
        <v>82</v>
      </c>
      <c r="AY287" s="17" t="s">
        <v>163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80</v>
      </c>
      <c r="BK287" s="149">
        <f>ROUND(I287*H287,2)</f>
        <v>0</v>
      </c>
      <c r="BL287" s="17" t="s">
        <v>170</v>
      </c>
      <c r="BM287" s="148" t="s">
        <v>398</v>
      </c>
    </row>
    <row r="288" spans="2:65" s="1" customFormat="1" ht="55.5" customHeight="1">
      <c r="B288" s="136"/>
      <c r="C288" s="137" t="s">
        <v>399</v>
      </c>
      <c r="D288" s="137" t="s">
        <v>165</v>
      </c>
      <c r="E288" s="138" t="s">
        <v>400</v>
      </c>
      <c r="F288" s="139" t="s">
        <v>401</v>
      </c>
      <c r="G288" s="140" t="s">
        <v>313</v>
      </c>
      <c r="H288" s="141">
        <v>4</v>
      </c>
      <c r="I288" s="142"/>
      <c r="J288" s="143">
        <f>ROUND(I288*H288,2)</f>
        <v>0</v>
      </c>
      <c r="K288" s="139" t="s">
        <v>169</v>
      </c>
      <c r="L288" s="32"/>
      <c r="M288" s="144" t="s">
        <v>1</v>
      </c>
      <c r="N288" s="145" t="s">
        <v>38</v>
      </c>
      <c r="P288" s="146">
        <f>O288*H288</f>
        <v>0</v>
      </c>
      <c r="Q288" s="146">
        <v>4.9800000000000001E-3</v>
      </c>
      <c r="R288" s="146">
        <f>Q288*H288</f>
        <v>1.992E-2</v>
      </c>
      <c r="S288" s="146">
        <v>0</v>
      </c>
      <c r="T288" s="147">
        <f>S288*H288</f>
        <v>0</v>
      </c>
      <c r="AR288" s="148" t="s">
        <v>170</v>
      </c>
      <c r="AT288" s="148" t="s">
        <v>165</v>
      </c>
      <c r="AU288" s="148" t="s">
        <v>82</v>
      </c>
      <c r="AY288" s="17" t="s">
        <v>163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80</v>
      </c>
      <c r="BK288" s="149">
        <f>ROUND(I288*H288,2)</f>
        <v>0</v>
      </c>
      <c r="BL288" s="17" t="s">
        <v>170</v>
      </c>
      <c r="BM288" s="148" t="s">
        <v>402</v>
      </c>
    </row>
    <row r="289" spans="2:65" s="1" customFormat="1" ht="55.5" customHeight="1">
      <c r="B289" s="136"/>
      <c r="C289" s="137" t="s">
        <v>270</v>
      </c>
      <c r="D289" s="137" t="s">
        <v>165</v>
      </c>
      <c r="E289" s="138" t="s">
        <v>403</v>
      </c>
      <c r="F289" s="139" t="s">
        <v>404</v>
      </c>
      <c r="G289" s="140" t="s">
        <v>313</v>
      </c>
      <c r="H289" s="141">
        <v>1</v>
      </c>
      <c r="I289" s="142"/>
      <c r="J289" s="143">
        <f>ROUND(I289*H289,2)</f>
        <v>0</v>
      </c>
      <c r="K289" s="139" t="s">
        <v>169</v>
      </c>
      <c r="L289" s="32"/>
      <c r="M289" s="144" t="s">
        <v>1</v>
      </c>
      <c r="N289" s="145" t="s">
        <v>38</v>
      </c>
      <c r="P289" s="146">
        <f>O289*H289</f>
        <v>0</v>
      </c>
      <c r="Q289" s="146">
        <v>1.8360000000000001E-2</v>
      </c>
      <c r="R289" s="146">
        <f>Q289*H289</f>
        <v>1.8360000000000001E-2</v>
      </c>
      <c r="S289" s="146">
        <v>0</v>
      </c>
      <c r="T289" s="147">
        <f>S289*H289</f>
        <v>0</v>
      </c>
      <c r="AR289" s="148" t="s">
        <v>170</v>
      </c>
      <c r="AT289" s="148" t="s">
        <v>165</v>
      </c>
      <c r="AU289" s="148" t="s">
        <v>82</v>
      </c>
      <c r="AY289" s="17" t="s">
        <v>163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80</v>
      </c>
      <c r="BK289" s="149">
        <f>ROUND(I289*H289,2)</f>
        <v>0</v>
      </c>
      <c r="BL289" s="17" t="s">
        <v>170</v>
      </c>
      <c r="BM289" s="148" t="s">
        <v>405</v>
      </c>
    </row>
    <row r="290" spans="2:65" s="1" customFormat="1" ht="24.2" customHeight="1">
      <c r="B290" s="136"/>
      <c r="C290" s="137" t="s">
        <v>406</v>
      </c>
      <c r="D290" s="137" t="s">
        <v>165</v>
      </c>
      <c r="E290" s="138" t="s">
        <v>407</v>
      </c>
      <c r="F290" s="139" t="s">
        <v>408</v>
      </c>
      <c r="G290" s="140" t="s">
        <v>264</v>
      </c>
      <c r="H290" s="141">
        <v>13.151999999999999</v>
      </c>
      <c r="I290" s="142"/>
      <c r="J290" s="143">
        <f>ROUND(I290*H290,2)</f>
        <v>0</v>
      </c>
      <c r="K290" s="139" t="s">
        <v>169</v>
      </c>
      <c r="L290" s="32"/>
      <c r="M290" s="144" t="s">
        <v>1</v>
      </c>
      <c r="N290" s="145" t="s">
        <v>38</v>
      </c>
      <c r="P290" s="146">
        <f>O290*H290</f>
        <v>0</v>
      </c>
      <c r="Q290" s="146">
        <v>1.0606199999999999</v>
      </c>
      <c r="R290" s="146">
        <f>Q290*H290</f>
        <v>13.949274239999998</v>
      </c>
      <c r="S290" s="146">
        <v>0</v>
      </c>
      <c r="T290" s="147">
        <f>S290*H290</f>
        <v>0</v>
      </c>
      <c r="AR290" s="148" t="s">
        <v>170</v>
      </c>
      <c r="AT290" s="148" t="s">
        <v>165</v>
      </c>
      <c r="AU290" s="148" t="s">
        <v>82</v>
      </c>
      <c r="AY290" s="17" t="s">
        <v>163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80</v>
      </c>
      <c r="BK290" s="149">
        <f>ROUND(I290*H290,2)</f>
        <v>0</v>
      </c>
      <c r="BL290" s="17" t="s">
        <v>170</v>
      </c>
      <c r="BM290" s="148" t="s">
        <v>409</v>
      </c>
    </row>
    <row r="291" spans="2:65" s="13" customFormat="1" ht="11.25">
      <c r="B291" s="157"/>
      <c r="D291" s="151" t="s">
        <v>180</v>
      </c>
      <c r="E291" s="158" t="s">
        <v>1</v>
      </c>
      <c r="F291" s="159" t="s">
        <v>410</v>
      </c>
      <c r="H291" s="160">
        <v>13.151999999999999</v>
      </c>
      <c r="I291" s="161"/>
      <c r="L291" s="157"/>
      <c r="M291" s="162"/>
      <c r="T291" s="163"/>
      <c r="AT291" s="158" t="s">
        <v>180</v>
      </c>
      <c r="AU291" s="158" t="s">
        <v>82</v>
      </c>
      <c r="AV291" s="13" t="s">
        <v>82</v>
      </c>
      <c r="AW291" s="13" t="s">
        <v>30</v>
      </c>
      <c r="AX291" s="13" t="s">
        <v>73</v>
      </c>
      <c r="AY291" s="158" t="s">
        <v>163</v>
      </c>
    </row>
    <row r="292" spans="2:65" s="14" customFormat="1" ht="11.25">
      <c r="B292" s="164"/>
      <c r="D292" s="151" t="s">
        <v>180</v>
      </c>
      <c r="E292" s="165" t="s">
        <v>1</v>
      </c>
      <c r="F292" s="166" t="s">
        <v>218</v>
      </c>
      <c r="H292" s="167">
        <v>13.151999999999999</v>
      </c>
      <c r="I292" s="168"/>
      <c r="L292" s="164"/>
      <c r="M292" s="169"/>
      <c r="T292" s="170"/>
      <c r="AT292" s="165" t="s">
        <v>180</v>
      </c>
      <c r="AU292" s="165" t="s">
        <v>82</v>
      </c>
      <c r="AV292" s="14" t="s">
        <v>170</v>
      </c>
      <c r="AW292" s="14" t="s">
        <v>30</v>
      </c>
      <c r="AX292" s="14" t="s">
        <v>80</v>
      </c>
      <c r="AY292" s="165" t="s">
        <v>163</v>
      </c>
    </row>
    <row r="293" spans="2:65" s="1" customFormat="1" ht="33" customHeight="1">
      <c r="B293" s="136"/>
      <c r="C293" s="137" t="s">
        <v>411</v>
      </c>
      <c r="D293" s="137" t="s">
        <v>165</v>
      </c>
      <c r="E293" s="138" t="s">
        <v>412</v>
      </c>
      <c r="F293" s="139" t="s">
        <v>413</v>
      </c>
      <c r="G293" s="140" t="s">
        <v>204</v>
      </c>
      <c r="H293" s="141">
        <v>85.6</v>
      </c>
      <c r="I293" s="142"/>
      <c r="J293" s="143">
        <f>ROUND(I293*H293,2)</f>
        <v>0</v>
      </c>
      <c r="K293" s="139" t="s">
        <v>169</v>
      </c>
      <c r="L293" s="32"/>
      <c r="M293" s="144" t="s">
        <v>1</v>
      </c>
      <c r="N293" s="145" t="s">
        <v>38</v>
      </c>
      <c r="P293" s="146">
        <f>O293*H293</f>
        <v>0</v>
      </c>
      <c r="Q293" s="146">
        <v>2.45329</v>
      </c>
      <c r="R293" s="146">
        <f>Q293*H293</f>
        <v>210.00162399999999</v>
      </c>
      <c r="S293" s="146">
        <v>0</v>
      </c>
      <c r="T293" s="147">
        <f>S293*H293</f>
        <v>0</v>
      </c>
      <c r="AR293" s="148" t="s">
        <v>170</v>
      </c>
      <c r="AT293" s="148" t="s">
        <v>165</v>
      </c>
      <c r="AU293" s="148" t="s">
        <v>82</v>
      </c>
      <c r="AY293" s="17" t="s">
        <v>163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80</v>
      </c>
      <c r="BK293" s="149">
        <f>ROUND(I293*H293,2)</f>
        <v>0</v>
      </c>
      <c r="BL293" s="17" t="s">
        <v>170</v>
      </c>
      <c r="BM293" s="148" t="s">
        <v>414</v>
      </c>
    </row>
    <row r="294" spans="2:65" s="12" customFormat="1" ht="11.25">
      <c r="B294" s="150"/>
      <c r="D294" s="151" t="s">
        <v>180</v>
      </c>
      <c r="E294" s="152" t="s">
        <v>1</v>
      </c>
      <c r="F294" s="153" t="s">
        <v>384</v>
      </c>
      <c r="H294" s="152" t="s">
        <v>1</v>
      </c>
      <c r="I294" s="154"/>
      <c r="L294" s="150"/>
      <c r="M294" s="155"/>
      <c r="T294" s="156"/>
      <c r="AT294" s="152" t="s">
        <v>180</v>
      </c>
      <c r="AU294" s="152" t="s">
        <v>82</v>
      </c>
      <c r="AV294" s="12" t="s">
        <v>80</v>
      </c>
      <c r="AW294" s="12" t="s">
        <v>30</v>
      </c>
      <c r="AX294" s="12" t="s">
        <v>73</v>
      </c>
      <c r="AY294" s="152" t="s">
        <v>163</v>
      </c>
    </row>
    <row r="295" spans="2:65" s="13" customFormat="1" ht="11.25">
      <c r="B295" s="157"/>
      <c r="D295" s="151" t="s">
        <v>180</v>
      </c>
      <c r="E295" s="158" t="s">
        <v>1</v>
      </c>
      <c r="F295" s="159" t="s">
        <v>415</v>
      </c>
      <c r="H295" s="160">
        <v>85.6</v>
      </c>
      <c r="I295" s="161"/>
      <c r="L295" s="157"/>
      <c r="M295" s="162"/>
      <c r="T295" s="163"/>
      <c r="AT295" s="158" t="s">
        <v>180</v>
      </c>
      <c r="AU295" s="158" t="s">
        <v>82</v>
      </c>
      <c r="AV295" s="13" t="s">
        <v>82</v>
      </c>
      <c r="AW295" s="13" t="s">
        <v>30</v>
      </c>
      <c r="AX295" s="13" t="s">
        <v>73</v>
      </c>
      <c r="AY295" s="158" t="s">
        <v>163</v>
      </c>
    </row>
    <row r="296" spans="2:65" s="14" customFormat="1" ht="11.25">
      <c r="B296" s="164"/>
      <c r="D296" s="151" t="s">
        <v>180</v>
      </c>
      <c r="E296" s="165" t="s">
        <v>1</v>
      </c>
      <c r="F296" s="166" t="s">
        <v>218</v>
      </c>
      <c r="H296" s="167">
        <v>85.6</v>
      </c>
      <c r="I296" s="168"/>
      <c r="L296" s="164"/>
      <c r="M296" s="169"/>
      <c r="T296" s="170"/>
      <c r="AT296" s="165" t="s">
        <v>180</v>
      </c>
      <c r="AU296" s="165" t="s">
        <v>82</v>
      </c>
      <c r="AV296" s="14" t="s">
        <v>170</v>
      </c>
      <c r="AW296" s="14" t="s">
        <v>30</v>
      </c>
      <c r="AX296" s="14" t="s">
        <v>80</v>
      </c>
      <c r="AY296" s="165" t="s">
        <v>163</v>
      </c>
    </row>
    <row r="297" spans="2:65" s="1" customFormat="1" ht="16.5" customHeight="1">
      <c r="B297" s="136"/>
      <c r="C297" s="137" t="s">
        <v>416</v>
      </c>
      <c r="D297" s="137" t="s">
        <v>165</v>
      </c>
      <c r="E297" s="138" t="s">
        <v>417</v>
      </c>
      <c r="F297" s="139" t="s">
        <v>418</v>
      </c>
      <c r="G297" s="140" t="s">
        <v>168</v>
      </c>
      <c r="H297" s="141">
        <v>147.19999999999999</v>
      </c>
      <c r="I297" s="142"/>
      <c r="J297" s="143">
        <f>ROUND(I297*H297,2)</f>
        <v>0</v>
      </c>
      <c r="K297" s="139" t="s">
        <v>169</v>
      </c>
      <c r="L297" s="32"/>
      <c r="M297" s="144" t="s">
        <v>1</v>
      </c>
      <c r="N297" s="145" t="s">
        <v>38</v>
      </c>
      <c r="P297" s="146">
        <f>O297*H297</f>
        <v>0</v>
      </c>
      <c r="Q297" s="146">
        <v>2.64E-3</v>
      </c>
      <c r="R297" s="146">
        <f>Q297*H297</f>
        <v>0.38860799999999995</v>
      </c>
      <c r="S297" s="146">
        <v>0</v>
      </c>
      <c r="T297" s="147">
        <f>S297*H297</f>
        <v>0</v>
      </c>
      <c r="AR297" s="148" t="s">
        <v>170</v>
      </c>
      <c r="AT297" s="148" t="s">
        <v>165</v>
      </c>
      <c r="AU297" s="148" t="s">
        <v>82</v>
      </c>
      <c r="AY297" s="17" t="s">
        <v>163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80</v>
      </c>
      <c r="BK297" s="149">
        <f>ROUND(I297*H297,2)</f>
        <v>0</v>
      </c>
      <c r="BL297" s="17" t="s">
        <v>170</v>
      </c>
      <c r="BM297" s="148" t="s">
        <v>419</v>
      </c>
    </row>
    <row r="298" spans="2:65" s="13" customFormat="1" ht="11.25">
      <c r="B298" s="157"/>
      <c r="D298" s="151" t="s">
        <v>180</v>
      </c>
      <c r="E298" s="158" t="s">
        <v>1</v>
      </c>
      <c r="F298" s="159" t="s">
        <v>420</v>
      </c>
      <c r="H298" s="160">
        <v>147.19999999999999</v>
      </c>
      <c r="I298" s="161"/>
      <c r="L298" s="157"/>
      <c r="M298" s="162"/>
      <c r="T298" s="163"/>
      <c r="AT298" s="158" t="s">
        <v>180</v>
      </c>
      <c r="AU298" s="158" t="s">
        <v>82</v>
      </c>
      <c r="AV298" s="13" t="s">
        <v>82</v>
      </c>
      <c r="AW298" s="13" t="s">
        <v>30</v>
      </c>
      <c r="AX298" s="13" t="s">
        <v>73</v>
      </c>
      <c r="AY298" s="158" t="s">
        <v>163</v>
      </c>
    </row>
    <row r="299" spans="2:65" s="14" customFormat="1" ht="11.25">
      <c r="B299" s="164"/>
      <c r="D299" s="151" t="s">
        <v>180</v>
      </c>
      <c r="E299" s="165" t="s">
        <v>1</v>
      </c>
      <c r="F299" s="166" t="s">
        <v>218</v>
      </c>
      <c r="H299" s="167">
        <v>147.19999999999999</v>
      </c>
      <c r="I299" s="168"/>
      <c r="L299" s="164"/>
      <c r="M299" s="169"/>
      <c r="T299" s="170"/>
      <c r="AT299" s="165" t="s">
        <v>180</v>
      </c>
      <c r="AU299" s="165" t="s">
        <v>82</v>
      </c>
      <c r="AV299" s="14" t="s">
        <v>170</v>
      </c>
      <c r="AW299" s="14" t="s">
        <v>30</v>
      </c>
      <c r="AX299" s="14" t="s">
        <v>80</v>
      </c>
      <c r="AY299" s="165" t="s">
        <v>163</v>
      </c>
    </row>
    <row r="300" spans="2:65" s="1" customFormat="1" ht="16.5" customHeight="1">
      <c r="B300" s="136"/>
      <c r="C300" s="137" t="s">
        <v>421</v>
      </c>
      <c r="D300" s="137" t="s">
        <v>165</v>
      </c>
      <c r="E300" s="138" t="s">
        <v>422</v>
      </c>
      <c r="F300" s="139" t="s">
        <v>423</v>
      </c>
      <c r="G300" s="140" t="s">
        <v>168</v>
      </c>
      <c r="H300" s="141">
        <v>147.19999999999999</v>
      </c>
      <c r="I300" s="142"/>
      <c r="J300" s="143">
        <f>ROUND(I300*H300,2)</f>
        <v>0</v>
      </c>
      <c r="K300" s="139" t="s">
        <v>169</v>
      </c>
      <c r="L300" s="32"/>
      <c r="M300" s="144" t="s">
        <v>1</v>
      </c>
      <c r="N300" s="145" t="s">
        <v>38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170</v>
      </c>
      <c r="AT300" s="148" t="s">
        <v>165</v>
      </c>
      <c r="AU300" s="148" t="s">
        <v>82</v>
      </c>
      <c r="AY300" s="17" t="s">
        <v>163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80</v>
      </c>
      <c r="BK300" s="149">
        <f>ROUND(I300*H300,2)</f>
        <v>0</v>
      </c>
      <c r="BL300" s="17" t="s">
        <v>170</v>
      </c>
      <c r="BM300" s="148" t="s">
        <v>424</v>
      </c>
    </row>
    <row r="301" spans="2:65" s="1" customFormat="1" ht="24.2" customHeight="1">
      <c r="B301" s="136"/>
      <c r="C301" s="137" t="s">
        <v>425</v>
      </c>
      <c r="D301" s="137" t="s">
        <v>165</v>
      </c>
      <c r="E301" s="138" t="s">
        <v>426</v>
      </c>
      <c r="F301" s="139" t="s">
        <v>427</v>
      </c>
      <c r="G301" s="140" t="s">
        <v>204</v>
      </c>
      <c r="H301" s="141">
        <v>8.8989999999999991</v>
      </c>
      <c r="I301" s="142"/>
      <c r="J301" s="143">
        <f>ROUND(I301*H301,2)</f>
        <v>0</v>
      </c>
      <c r="K301" s="139" t="s">
        <v>169</v>
      </c>
      <c r="L301" s="32"/>
      <c r="M301" s="144" t="s">
        <v>1</v>
      </c>
      <c r="N301" s="145" t="s">
        <v>38</v>
      </c>
      <c r="P301" s="146">
        <f>O301*H301</f>
        <v>0</v>
      </c>
      <c r="Q301" s="146">
        <v>2.45329</v>
      </c>
      <c r="R301" s="146">
        <f>Q301*H301</f>
        <v>21.831827709999999</v>
      </c>
      <c r="S301" s="146">
        <v>0</v>
      </c>
      <c r="T301" s="147">
        <f>S301*H301</f>
        <v>0</v>
      </c>
      <c r="AR301" s="148" t="s">
        <v>170</v>
      </c>
      <c r="AT301" s="148" t="s">
        <v>165</v>
      </c>
      <c r="AU301" s="148" t="s">
        <v>82</v>
      </c>
      <c r="AY301" s="17" t="s">
        <v>163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80</v>
      </c>
      <c r="BK301" s="149">
        <f>ROUND(I301*H301,2)</f>
        <v>0</v>
      </c>
      <c r="BL301" s="17" t="s">
        <v>170</v>
      </c>
      <c r="BM301" s="148" t="s">
        <v>428</v>
      </c>
    </row>
    <row r="302" spans="2:65" s="12" customFormat="1" ht="11.25">
      <c r="B302" s="150"/>
      <c r="D302" s="151" t="s">
        <v>180</v>
      </c>
      <c r="E302" s="152" t="s">
        <v>1</v>
      </c>
      <c r="F302" s="153" t="s">
        <v>429</v>
      </c>
      <c r="H302" s="152" t="s">
        <v>1</v>
      </c>
      <c r="I302" s="154"/>
      <c r="L302" s="150"/>
      <c r="M302" s="155"/>
      <c r="T302" s="156"/>
      <c r="AT302" s="152" t="s">
        <v>180</v>
      </c>
      <c r="AU302" s="152" t="s">
        <v>82</v>
      </c>
      <c r="AV302" s="12" t="s">
        <v>80</v>
      </c>
      <c r="AW302" s="12" t="s">
        <v>30</v>
      </c>
      <c r="AX302" s="12" t="s">
        <v>73</v>
      </c>
      <c r="AY302" s="152" t="s">
        <v>163</v>
      </c>
    </row>
    <row r="303" spans="2:65" s="12" customFormat="1" ht="11.25">
      <c r="B303" s="150"/>
      <c r="D303" s="151" t="s">
        <v>180</v>
      </c>
      <c r="E303" s="152" t="s">
        <v>1</v>
      </c>
      <c r="F303" s="153" t="s">
        <v>430</v>
      </c>
      <c r="H303" s="152" t="s">
        <v>1</v>
      </c>
      <c r="I303" s="154"/>
      <c r="L303" s="150"/>
      <c r="M303" s="155"/>
      <c r="T303" s="156"/>
      <c r="AT303" s="152" t="s">
        <v>180</v>
      </c>
      <c r="AU303" s="152" t="s">
        <v>82</v>
      </c>
      <c r="AV303" s="12" t="s">
        <v>80</v>
      </c>
      <c r="AW303" s="12" t="s">
        <v>30</v>
      </c>
      <c r="AX303" s="12" t="s">
        <v>73</v>
      </c>
      <c r="AY303" s="152" t="s">
        <v>163</v>
      </c>
    </row>
    <row r="304" spans="2:65" s="13" customFormat="1" ht="11.25">
      <c r="B304" s="157"/>
      <c r="D304" s="151" t="s">
        <v>180</v>
      </c>
      <c r="E304" s="158" t="s">
        <v>1</v>
      </c>
      <c r="F304" s="159" t="s">
        <v>431</v>
      </c>
      <c r="H304" s="160">
        <v>1.373</v>
      </c>
      <c r="I304" s="161"/>
      <c r="L304" s="157"/>
      <c r="M304" s="162"/>
      <c r="T304" s="163"/>
      <c r="AT304" s="158" t="s">
        <v>180</v>
      </c>
      <c r="AU304" s="158" t="s">
        <v>82</v>
      </c>
      <c r="AV304" s="13" t="s">
        <v>82</v>
      </c>
      <c r="AW304" s="13" t="s">
        <v>30</v>
      </c>
      <c r="AX304" s="13" t="s">
        <v>73</v>
      </c>
      <c r="AY304" s="158" t="s">
        <v>163</v>
      </c>
    </row>
    <row r="305" spans="2:65" s="13" customFormat="1" ht="11.25">
      <c r="B305" s="157"/>
      <c r="D305" s="151" t="s">
        <v>180</v>
      </c>
      <c r="E305" s="158" t="s">
        <v>1</v>
      </c>
      <c r="F305" s="159" t="s">
        <v>432</v>
      </c>
      <c r="H305" s="160">
        <v>1.2849999999999999</v>
      </c>
      <c r="I305" s="161"/>
      <c r="L305" s="157"/>
      <c r="M305" s="162"/>
      <c r="T305" s="163"/>
      <c r="AT305" s="158" t="s">
        <v>180</v>
      </c>
      <c r="AU305" s="158" t="s">
        <v>82</v>
      </c>
      <c r="AV305" s="13" t="s">
        <v>82</v>
      </c>
      <c r="AW305" s="13" t="s">
        <v>30</v>
      </c>
      <c r="AX305" s="13" t="s">
        <v>73</v>
      </c>
      <c r="AY305" s="158" t="s">
        <v>163</v>
      </c>
    </row>
    <row r="306" spans="2:65" s="13" customFormat="1" ht="33.75">
      <c r="B306" s="157"/>
      <c r="D306" s="151" t="s">
        <v>180</v>
      </c>
      <c r="E306" s="158" t="s">
        <v>1</v>
      </c>
      <c r="F306" s="159" t="s">
        <v>433</v>
      </c>
      <c r="H306" s="160">
        <v>6.2409999999999997</v>
      </c>
      <c r="I306" s="161"/>
      <c r="L306" s="157"/>
      <c r="M306" s="162"/>
      <c r="T306" s="163"/>
      <c r="AT306" s="158" t="s">
        <v>180</v>
      </c>
      <c r="AU306" s="158" t="s">
        <v>82</v>
      </c>
      <c r="AV306" s="13" t="s">
        <v>82</v>
      </c>
      <c r="AW306" s="13" t="s">
        <v>30</v>
      </c>
      <c r="AX306" s="13" t="s">
        <v>73</v>
      </c>
      <c r="AY306" s="158" t="s">
        <v>163</v>
      </c>
    </row>
    <row r="307" spans="2:65" s="14" customFormat="1" ht="11.25">
      <c r="B307" s="164"/>
      <c r="D307" s="151" t="s">
        <v>180</v>
      </c>
      <c r="E307" s="165" t="s">
        <v>1</v>
      </c>
      <c r="F307" s="166" t="s">
        <v>218</v>
      </c>
      <c r="H307" s="167">
        <v>8.8989999999999991</v>
      </c>
      <c r="I307" s="168"/>
      <c r="L307" s="164"/>
      <c r="M307" s="169"/>
      <c r="T307" s="170"/>
      <c r="AT307" s="165" t="s">
        <v>180</v>
      </c>
      <c r="AU307" s="165" t="s">
        <v>82</v>
      </c>
      <c r="AV307" s="14" t="s">
        <v>170</v>
      </c>
      <c r="AW307" s="14" t="s">
        <v>30</v>
      </c>
      <c r="AX307" s="14" t="s">
        <v>80</v>
      </c>
      <c r="AY307" s="165" t="s">
        <v>163</v>
      </c>
    </row>
    <row r="308" spans="2:65" s="1" customFormat="1" ht="24.2" customHeight="1">
      <c r="B308" s="136"/>
      <c r="C308" s="137" t="s">
        <v>434</v>
      </c>
      <c r="D308" s="137" t="s">
        <v>165</v>
      </c>
      <c r="E308" s="138" t="s">
        <v>435</v>
      </c>
      <c r="F308" s="139" t="s">
        <v>436</v>
      </c>
      <c r="G308" s="140" t="s">
        <v>168</v>
      </c>
      <c r="H308" s="141">
        <v>71.183999999999997</v>
      </c>
      <c r="I308" s="142"/>
      <c r="J308" s="143">
        <f>ROUND(I308*H308,2)</f>
        <v>0</v>
      </c>
      <c r="K308" s="139" t="s">
        <v>169</v>
      </c>
      <c r="L308" s="32"/>
      <c r="M308" s="144" t="s">
        <v>1</v>
      </c>
      <c r="N308" s="145" t="s">
        <v>38</v>
      </c>
      <c r="P308" s="146">
        <f>O308*H308</f>
        <v>0</v>
      </c>
      <c r="Q308" s="146">
        <v>2.7499999999999998E-3</v>
      </c>
      <c r="R308" s="146">
        <f>Q308*H308</f>
        <v>0.19575599999999999</v>
      </c>
      <c r="S308" s="146">
        <v>0</v>
      </c>
      <c r="T308" s="147">
        <f>S308*H308</f>
        <v>0</v>
      </c>
      <c r="AR308" s="148" t="s">
        <v>170</v>
      </c>
      <c r="AT308" s="148" t="s">
        <v>165</v>
      </c>
      <c r="AU308" s="148" t="s">
        <v>82</v>
      </c>
      <c r="AY308" s="17" t="s">
        <v>163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80</v>
      </c>
      <c r="BK308" s="149">
        <f>ROUND(I308*H308,2)</f>
        <v>0</v>
      </c>
      <c r="BL308" s="17" t="s">
        <v>170</v>
      </c>
      <c r="BM308" s="148" t="s">
        <v>437</v>
      </c>
    </row>
    <row r="309" spans="2:65" s="12" customFormat="1" ht="11.25">
      <c r="B309" s="150"/>
      <c r="D309" s="151" t="s">
        <v>180</v>
      </c>
      <c r="E309" s="152" t="s">
        <v>1</v>
      </c>
      <c r="F309" s="153" t="s">
        <v>429</v>
      </c>
      <c r="H309" s="152" t="s">
        <v>1</v>
      </c>
      <c r="I309" s="154"/>
      <c r="L309" s="150"/>
      <c r="M309" s="155"/>
      <c r="T309" s="156"/>
      <c r="AT309" s="152" t="s">
        <v>180</v>
      </c>
      <c r="AU309" s="152" t="s">
        <v>82</v>
      </c>
      <c r="AV309" s="12" t="s">
        <v>80</v>
      </c>
      <c r="AW309" s="12" t="s">
        <v>30</v>
      </c>
      <c r="AX309" s="12" t="s">
        <v>73</v>
      </c>
      <c r="AY309" s="152" t="s">
        <v>163</v>
      </c>
    </row>
    <row r="310" spans="2:65" s="12" customFormat="1" ht="11.25">
      <c r="B310" s="150"/>
      <c r="D310" s="151" t="s">
        <v>180</v>
      </c>
      <c r="E310" s="152" t="s">
        <v>1</v>
      </c>
      <c r="F310" s="153" t="s">
        <v>430</v>
      </c>
      <c r="H310" s="152" t="s">
        <v>1</v>
      </c>
      <c r="I310" s="154"/>
      <c r="L310" s="150"/>
      <c r="M310" s="155"/>
      <c r="T310" s="156"/>
      <c r="AT310" s="152" t="s">
        <v>180</v>
      </c>
      <c r="AU310" s="152" t="s">
        <v>82</v>
      </c>
      <c r="AV310" s="12" t="s">
        <v>80</v>
      </c>
      <c r="AW310" s="12" t="s">
        <v>30</v>
      </c>
      <c r="AX310" s="12" t="s">
        <v>73</v>
      </c>
      <c r="AY310" s="152" t="s">
        <v>163</v>
      </c>
    </row>
    <row r="311" spans="2:65" s="13" customFormat="1" ht="11.25">
      <c r="B311" s="157"/>
      <c r="D311" s="151" t="s">
        <v>180</v>
      </c>
      <c r="E311" s="158" t="s">
        <v>1</v>
      </c>
      <c r="F311" s="159" t="s">
        <v>438</v>
      </c>
      <c r="H311" s="160">
        <v>10.98</v>
      </c>
      <c r="I311" s="161"/>
      <c r="L311" s="157"/>
      <c r="M311" s="162"/>
      <c r="T311" s="163"/>
      <c r="AT311" s="158" t="s">
        <v>180</v>
      </c>
      <c r="AU311" s="158" t="s">
        <v>82</v>
      </c>
      <c r="AV311" s="13" t="s">
        <v>82</v>
      </c>
      <c r="AW311" s="13" t="s">
        <v>30</v>
      </c>
      <c r="AX311" s="13" t="s">
        <v>73</v>
      </c>
      <c r="AY311" s="158" t="s">
        <v>163</v>
      </c>
    </row>
    <row r="312" spans="2:65" s="13" customFormat="1" ht="11.25">
      <c r="B312" s="157"/>
      <c r="D312" s="151" t="s">
        <v>180</v>
      </c>
      <c r="E312" s="158" t="s">
        <v>1</v>
      </c>
      <c r="F312" s="159" t="s">
        <v>439</v>
      </c>
      <c r="H312" s="160">
        <v>10.278</v>
      </c>
      <c r="I312" s="161"/>
      <c r="L312" s="157"/>
      <c r="M312" s="162"/>
      <c r="T312" s="163"/>
      <c r="AT312" s="158" t="s">
        <v>180</v>
      </c>
      <c r="AU312" s="158" t="s">
        <v>82</v>
      </c>
      <c r="AV312" s="13" t="s">
        <v>82</v>
      </c>
      <c r="AW312" s="13" t="s">
        <v>30</v>
      </c>
      <c r="AX312" s="13" t="s">
        <v>73</v>
      </c>
      <c r="AY312" s="158" t="s">
        <v>163</v>
      </c>
    </row>
    <row r="313" spans="2:65" s="13" customFormat="1" ht="33.75">
      <c r="B313" s="157"/>
      <c r="D313" s="151" t="s">
        <v>180</v>
      </c>
      <c r="E313" s="158" t="s">
        <v>1</v>
      </c>
      <c r="F313" s="159" t="s">
        <v>440</v>
      </c>
      <c r="H313" s="160">
        <v>49.926000000000002</v>
      </c>
      <c r="I313" s="161"/>
      <c r="L313" s="157"/>
      <c r="M313" s="162"/>
      <c r="T313" s="163"/>
      <c r="AT313" s="158" t="s">
        <v>180</v>
      </c>
      <c r="AU313" s="158" t="s">
        <v>82</v>
      </c>
      <c r="AV313" s="13" t="s">
        <v>82</v>
      </c>
      <c r="AW313" s="13" t="s">
        <v>30</v>
      </c>
      <c r="AX313" s="13" t="s">
        <v>73</v>
      </c>
      <c r="AY313" s="158" t="s">
        <v>163</v>
      </c>
    </row>
    <row r="314" spans="2:65" s="14" customFormat="1" ht="11.25">
      <c r="B314" s="164"/>
      <c r="D314" s="151" t="s">
        <v>180</v>
      </c>
      <c r="E314" s="165" t="s">
        <v>1</v>
      </c>
      <c r="F314" s="166" t="s">
        <v>218</v>
      </c>
      <c r="H314" s="167">
        <v>71.183999999999997</v>
      </c>
      <c r="I314" s="168"/>
      <c r="L314" s="164"/>
      <c r="M314" s="169"/>
      <c r="T314" s="170"/>
      <c r="AT314" s="165" t="s">
        <v>180</v>
      </c>
      <c r="AU314" s="165" t="s">
        <v>82</v>
      </c>
      <c r="AV314" s="14" t="s">
        <v>170</v>
      </c>
      <c r="AW314" s="14" t="s">
        <v>30</v>
      </c>
      <c r="AX314" s="14" t="s">
        <v>80</v>
      </c>
      <c r="AY314" s="165" t="s">
        <v>163</v>
      </c>
    </row>
    <row r="315" spans="2:65" s="1" customFormat="1" ht="24.2" customHeight="1">
      <c r="B315" s="136"/>
      <c r="C315" s="137" t="s">
        <v>441</v>
      </c>
      <c r="D315" s="137" t="s">
        <v>165</v>
      </c>
      <c r="E315" s="138" t="s">
        <v>442</v>
      </c>
      <c r="F315" s="139" t="s">
        <v>443</v>
      </c>
      <c r="G315" s="140" t="s">
        <v>168</v>
      </c>
      <c r="H315" s="141">
        <v>71.183999999999997</v>
      </c>
      <c r="I315" s="142"/>
      <c r="J315" s="143">
        <f>ROUND(I315*H315,2)</f>
        <v>0</v>
      </c>
      <c r="K315" s="139" t="s">
        <v>169</v>
      </c>
      <c r="L315" s="32"/>
      <c r="M315" s="144" t="s">
        <v>1</v>
      </c>
      <c r="N315" s="145" t="s">
        <v>38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170</v>
      </c>
      <c r="AT315" s="148" t="s">
        <v>165</v>
      </c>
      <c r="AU315" s="148" t="s">
        <v>82</v>
      </c>
      <c r="AY315" s="17" t="s">
        <v>163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80</v>
      </c>
      <c r="BK315" s="149">
        <f>ROUND(I315*H315,2)</f>
        <v>0</v>
      </c>
      <c r="BL315" s="17" t="s">
        <v>170</v>
      </c>
      <c r="BM315" s="148" t="s">
        <v>444</v>
      </c>
    </row>
    <row r="316" spans="2:65" s="1" customFormat="1" ht="55.5" customHeight="1">
      <c r="B316" s="136"/>
      <c r="C316" s="137" t="s">
        <v>445</v>
      </c>
      <c r="D316" s="137" t="s">
        <v>165</v>
      </c>
      <c r="E316" s="138" t="s">
        <v>446</v>
      </c>
      <c r="F316" s="139" t="s">
        <v>447</v>
      </c>
      <c r="G316" s="140" t="s">
        <v>264</v>
      </c>
      <c r="H316" s="141">
        <v>0.89</v>
      </c>
      <c r="I316" s="142"/>
      <c r="J316" s="143">
        <f>ROUND(I316*H316,2)</f>
        <v>0</v>
      </c>
      <c r="K316" s="139" t="s">
        <v>169</v>
      </c>
      <c r="L316" s="32"/>
      <c r="M316" s="144" t="s">
        <v>1</v>
      </c>
      <c r="N316" s="145" t="s">
        <v>38</v>
      </c>
      <c r="P316" s="146">
        <f>O316*H316</f>
        <v>0</v>
      </c>
      <c r="Q316" s="146">
        <v>1.0593999999999999</v>
      </c>
      <c r="R316" s="146">
        <f>Q316*H316</f>
        <v>0.94286599999999987</v>
      </c>
      <c r="S316" s="146">
        <v>0</v>
      </c>
      <c r="T316" s="147">
        <f>S316*H316</f>
        <v>0</v>
      </c>
      <c r="AR316" s="148" t="s">
        <v>170</v>
      </c>
      <c r="AT316" s="148" t="s">
        <v>165</v>
      </c>
      <c r="AU316" s="148" t="s">
        <v>82</v>
      </c>
      <c r="AY316" s="17" t="s">
        <v>163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80</v>
      </c>
      <c r="BK316" s="149">
        <f>ROUND(I316*H316,2)</f>
        <v>0</v>
      </c>
      <c r="BL316" s="17" t="s">
        <v>170</v>
      </c>
      <c r="BM316" s="148" t="s">
        <v>448</v>
      </c>
    </row>
    <row r="317" spans="2:65" s="13" customFormat="1" ht="11.25">
      <c r="B317" s="157"/>
      <c r="D317" s="151" t="s">
        <v>180</v>
      </c>
      <c r="E317" s="158" t="s">
        <v>1</v>
      </c>
      <c r="F317" s="159" t="s">
        <v>449</v>
      </c>
      <c r="H317" s="160">
        <v>0.89</v>
      </c>
      <c r="I317" s="161"/>
      <c r="L317" s="157"/>
      <c r="M317" s="162"/>
      <c r="T317" s="163"/>
      <c r="AT317" s="158" t="s">
        <v>180</v>
      </c>
      <c r="AU317" s="158" t="s">
        <v>82</v>
      </c>
      <c r="AV317" s="13" t="s">
        <v>82</v>
      </c>
      <c r="AW317" s="13" t="s">
        <v>30</v>
      </c>
      <c r="AX317" s="13" t="s">
        <v>73</v>
      </c>
      <c r="AY317" s="158" t="s">
        <v>163</v>
      </c>
    </row>
    <row r="318" spans="2:65" s="14" customFormat="1" ht="11.25">
      <c r="B318" s="164"/>
      <c r="D318" s="151" t="s">
        <v>180</v>
      </c>
      <c r="E318" s="165" t="s">
        <v>1</v>
      </c>
      <c r="F318" s="166" t="s">
        <v>218</v>
      </c>
      <c r="H318" s="167">
        <v>0.89</v>
      </c>
      <c r="I318" s="168"/>
      <c r="L318" s="164"/>
      <c r="M318" s="169"/>
      <c r="T318" s="170"/>
      <c r="AT318" s="165" t="s">
        <v>180</v>
      </c>
      <c r="AU318" s="165" t="s">
        <v>82</v>
      </c>
      <c r="AV318" s="14" t="s">
        <v>170</v>
      </c>
      <c r="AW318" s="14" t="s">
        <v>30</v>
      </c>
      <c r="AX318" s="14" t="s">
        <v>80</v>
      </c>
      <c r="AY318" s="165" t="s">
        <v>163</v>
      </c>
    </row>
    <row r="319" spans="2:65" s="11" customFormat="1" ht="22.9" customHeight="1">
      <c r="B319" s="124"/>
      <c r="D319" s="125" t="s">
        <v>72</v>
      </c>
      <c r="E319" s="134" t="s">
        <v>175</v>
      </c>
      <c r="F319" s="134" t="s">
        <v>450</v>
      </c>
      <c r="I319" s="127"/>
      <c r="J319" s="135">
        <f>BK319</f>
        <v>0</v>
      </c>
      <c r="L319" s="124"/>
      <c r="M319" s="129"/>
      <c r="P319" s="130">
        <f>SUM(P320:P371)</f>
        <v>0</v>
      </c>
      <c r="R319" s="130">
        <f>SUM(R320:R371)</f>
        <v>302.94308358000001</v>
      </c>
      <c r="T319" s="131">
        <f>SUM(T320:T371)</f>
        <v>0</v>
      </c>
      <c r="AR319" s="125" t="s">
        <v>80</v>
      </c>
      <c r="AT319" s="132" t="s">
        <v>72</v>
      </c>
      <c r="AU319" s="132" t="s">
        <v>80</v>
      </c>
      <c r="AY319" s="125" t="s">
        <v>163</v>
      </c>
      <c r="BK319" s="133">
        <f>SUM(BK320:BK371)</f>
        <v>0</v>
      </c>
    </row>
    <row r="320" spans="2:65" s="1" customFormat="1" ht="37.9" customHeight="1">
      <c r="B320" s="136"/>
      <c r="C320" s="137" t="s">
        <v>451</v>
      </c>
      <c r="D320" s="137" t="s">
        <v>165</v>
      </c>
      <c r="E320" s="138" t="s">
        <v>452</v>
      </c>
      <c r="F320" s="139" t="s">
        <v>453</v>
      </c>
      <c r="G320" s="140" t="s">
        <v>204</v>
      </c>
      <c r="H320" s="141">
        <v>110.90600000000001</v>
      </c>
      <c r="I320" s="142"/>
      <c r="J320" s="143">
        <f>ROUND(I320*H320,2)</f>
        <v>0</v>
      </c>
      <c r="K320" s="139" t="s">
        <v>169</v>
      </c>
      <c r="L320" s="32"/>
      <c r="M320" s="144" t="s">
        <v>1</v>
      </c>
      <c r="N320" s="145" t="s">
        <v>38</v>
      </c>
      <c r="P320" s="146">
        <f>O320*H320</f>
        <v>0</v>
      </c>
      <c r="Q320" s="146">
        <v>2.45329</v>
      </c>
      <c r="R320" s="146">
        <f>Q320*H320</f>
        <v>272.08458074000004</v>
      </c>
      <c r="S320" s="146">
        <v>0</v>
      </c>
      <c r="T320" s="147">
        <f>S320*H320</f>
        <v>0</v>
      </c>
      <c r="AR320" s="148" t="s">
        <v>170</v>
      </c>
      <c r="AT320" s="148" t="s">
        <v>165</v>
      </c>
      <c r="AU320" s="148" t="s">
        <v>82</v>
      </c>
      <c r="AY320" s="17" t="s">
        <v>163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80</v>
      </c>
      <c r="BK320" s="149">
        <f>ROUND(I320*H320,2)</f>
        <v>0</v>
      </c>
      <c r="BL320" s="17" t="s">
        <v>170</v>
      </c>
      <c r="BM320" s="148" t="s">
        <v>454</v>
      </c>
    </row>
    <row r="321" spans="2:65" s="12" customFormat="1" ht="11.25">
      <c r="B321" s="150"/>
      <c r="D321" s="151" t="s">
        <v>180</v>
      </c>
      <c r="E321" s="152" t="s">
        <v>1</v>
      </c>
      <c r="F321" s="153" t="s">
        <v>455</v>
      </c>
      <c r="H321" s="152" t="s">
        <v>1</v>
      </c>
      <c r="I321" s="154"/>
      <c r="L321" s="150"/>
      <c r="M321" s="155"/>
      <c r="T321" s="156"/>
      <c r="AT321" s="152" t="s">
        <v>180</v>
      </c>
      <c r="AU321" s="152" t="s">
        <v>82</v>
      </c>
      <c r="AV321" s="12" t="s">
        <v>80</v>
      </c>
      <c r="AW321" s="12" t="s">
        <v>30</v>
      </c>
      <c r="AX321" s="12" t="s">
        <v>73</v>
      </c>
      <c r="AY321" s="152" t="s">
        <v>163</v>
      </c>
    </row>
    <row r="322" spans="2:65" s="12" customFormat="1" ht="11.25">
      <c r="B322" s="150"/>
      <c r="D322" s="151" t="s">
        <v>180</v>
      </c>
      <c r="E322" s="152" t="s">
        <v>1</v>
      </c>
      <c r="F322" s="153" t="s">
        <v>456</v>
      </c>
      <c r="H322" s="152" t="s">
        <v>1</v>
      </c>
      <c r="I322" s="154"/>
      <c r="L322" s="150"/>
      <c r="M322" s="155"/>
      <c r="T322" s="156"/>
      <c r="AT322" s="152" t="s">
        <v>180</v>
      </c>
      <c r="AU322" s="152" t="s">
        <v>82</v>
      </c>
      <c r="AV322" s="12" t="s">
        <v>80</v>
      </c>
      <c r="AW322" s="12" t="s">
        <v>30</v>
      </c>
      <c r="AX322" s="12" t="s">
        <v>73</v>
      </c>
      <c r="AY322" s="152" t="s">
        <v>163</v>
      </c>
    </row>
    <row r="323" spans="2:65" s="13" customFormat="1" ht="11.25">
      <c r="B323" s="157"/>
      <c r="D323" s="151" t="s">
        <v>180</v>
      </c>
      <c r="E323" s="158" t="s">
        <v>1</v>
      </c>
      <c r="F323" s="159" t="s">
        <v>457</v>
      </c>
      <c r="H323" s="160">
        <v>15.472</v>
      </c>
      <c r="I323" s="161"/>
      <c r="L323" s="157"/>
      <c r="M323" s="162"/>
      <c r="T323" s="163"/>
      <c r="AT323" s="158" t="s">
        <v>180</v>
      </c>
      <c r="AU323" s="158" t="s">
        <v>82</v>
      </c>
      <c r="AV323" s="13" t="s">
        <v>82</v>
      </c>
      <c r="AW323" s="13" t="s">
        <v>30</v>
      </c>
      <c r="AX323" s="13" t="s">
        <v>73</v>
      </c>
      <c r="AY323" s="158" t="s">
        <v>163</v>
      </c>
    </row>
    <row r="324" spans="2:65" s="13" customFormat="1" ht="11.25">
      <c r="B324" s="157"/>
      <c r="D324" s="151" t="s">
        <v>180</v>
      </c>
      <c r="E324" s="158" t="s">
        <v>1</v>
      </c>
      <c r="F324" s="159" t="s">
        <v>458</v>
      </c>
      <c r="H324" s="160">
        <v>28.802</v>
      </c>
      <c r="I324" s="161"/>
      <c r="L324" s="157"/>
      <c r="M324" s="162"/>
      <c r="T324" s="163"/>
      <c r="AT324" s="158" t="s">
        <v>180</v>
      </c>
      <c r="AU324" s="158" t="s">
        <v>82</v>
      </c>
      <c r="AV324" s="13" t="s">
        <v>82</v>
      </c>
      <c r="AW324" s="13" t="s">
        <v>30</v>
      </c>
      <c r="AX324" s="13" t="s">
        <v>73</v>
      </c>
      <c r="AY324" s="158" t="s">
        <v>163</v>
      </c>
    </row>
    <row r="325" spans="2:65" s="13" customFormat="1" ht="11.25">
      <c r="B325" s="157"/>
      <c r="D325" s="151" t="s">
        <v>180</v>
      </c>
      <c r="E325" s="158" t="s">
        <v>1</v>
      </c>
      <c r="F325" s="159" t="s">
        <v>459</v>
      </c>
      <c r="H325" s="160">
        <v>12.057</v>
      </c>
      <c r="I325" s="161"/>
      <c r="L325" s="157"/>
      <c r="M325" s="162"/>
      <c r="T325" s="163"/>
      <c r="AT325" s="158" t="s">
        <v>180</v>
      </c>
      <c r="AU325" s="158" t="s">
        <v>82</v>
      </c>
      <c r="AV325" s="13" t="s">
        <v>82</v>
      </c>
      <c r="AW325" s="13" t="s">
        <v>30</v>
      </c>
      <c r="AX325" s="13" t="s">
        <v>73</v>
      </c>
      <c r="AY325" s="158" t="s">
        <v>163</v>
      </c>
    </row>
    <row r="326" spans="2:65" s="13" customFormat="1" ht="22.5">
      <c r="B326" s="157"/>
      <c r="D326" s="151" t="s">
        <v>180</v>
      </c>
      <c r="E326" s="158" t="s">
        <v>1</v>
      </c>
      <c r="F326" s="159" t="s">
        <v>460</v>
      </c>
      <c r="H326" s="160">
        <v>9.7609999999999992</v>
      </c>
      <c r="I326" s="161"/>
      <c r="L326" s="157"/>
      <c r="M326" s="162"/>
      <c r="T326" s="163"/>
      <c r="AT326" s="158" t="s">
        <v>180</v>
      </c>
      <c r="AU326" s="158" t="s">
        <v>82</v>
      </c>
      <c r="AV326" s="13" t="s">
        <v>82</v>
      </c>
      <c r="AW326" s="13" t="s">
        <v>30</v>
      </c>
      <c r="AX326" s="13" t="s">
        <v>73</v>
      </c>
      <c r="AY326" s="158" t="s">
        <v>163</v>
      </c>
    </row>
    <row r="327" spans="2:65" s="12" customFormat="1" ht="11.25">
      <c r="B327" s="150"/>
      <c r="D327" s="151" t="s">
        <v>180</v>
      </c>
      <c r="E327" s="152" t="s">
        <v>1</v>
      </c>
      <c r="F327" s="153" t="s">
        <v>461</v>
      </c>
      <c r="H327" s="152" t="s">
        <v>1</v>
      </c>
      <c r="I327" s="154"/>
      <c r="L327" s="150"/>
      <c r="M327" s="155"/>
      <c r="T327" s="156"/>
      <c r="AT327" s="152" t="s">
        <v>180</v>
      </c>
      <c r="AU327" s="152" t="s">
        <v>82</v>
      </c>
      <c r="AV327" s="12" t="s">
        <v>80</v>
      </c>
      <c r="AW327" s="12" t="s">
        <v>30</v>
      </c>
      <c r="AX327" s="12" t="s">
        <v>73</v>
      </c>
      <c r="AY327" s="152" t="s">
        <v>163</v>
      </c>
    </row>
    <row r="328" spans="2:65" s="13" customFormat="1" ht="22.5">
      <c r="B328" s="157"/>
      <c r="D328" s="151" t="s">
        <v>180</v>
      </c>
      <c r="E328" s="158" t="s">
        <v>1</v>
      </c>
      <c r="F328" s="159" t="s">
        <v>462</v>
      </c>
      <c r="H328" s="160">
        <v>14.997999999999999</v>
      </c>
      <c r="I328" s="161"/>
      <c r="L328" s="157"/>
      <c r="M328" s="162"/>
      <c r="T328" s="163"/>
      <c r="AT328" s="158" t="s">
        <v>180</v>
      </c>
      <c r="AU328" s="158" t="s">
        <v>82</v>
      </c>
      <c r="AV328" s="13" t="s">
        <v>82</v>
      </c>
      <c r="AW328" s="13" t="s">
        <v>30</v>
      </c>
      <c r="AX328" s="13" t="s">
        <v>73</v>
      </c>
      <c r="AY328" s="158" t="s">
        <v>163</v>
      </c>
    </row>
    <row r="329" spans="2:65" s="13" customFormat="1" ht="11.25">
      <c r="B329" s="157"/>
      <c r="D329" s="151" t="s">
        <v>180</v>
      </c>
      <c r="E329" s="158" t="s">
        <v>1</v>
      </c>
      <c r="F329" s="159" t="s">
        <v>463</v>
      </c>
      <c r="H329" s="160">
        <v>6.484</v>
      </c>
      <c r="I329" s="161"/>
      <c r="L329" s="157"/>
      <c r="M329" s="162"/>
      <c r="T329" s="163"/>
      <c r="AT329" s="158" t="s">
        <v>180</v>
      </c>
      <c r="AU329" s="158" t="s">
        <v>82</v>
      </c>
      <c r="AV329" s="13" t="s">
        <v>82</v>
      </c>
      <c r="AW329" s="13" t="s">
        <v>30</v>
      </c>
      <c r="AX329" s="13" t="s">
        <v>73</v>
      </c>
      <c r="AY329" s="158" t="s">
        <v>163</v>
      </c>
    </row>
    <row r="330" spans="2:65" s="13" customFormat="1" ht="11.25">
      <c r="B330" s="157"/>
      <c r="D330" s="151" t="s">
        <v>180</v>
      </c>
      <c r="E330" s="158" t="s">
        <v>1</v>
      </c>
      <c r="F330" s="159" t="s">
        <v>464</v>
      </c>
      <c r="H330" s="160">
        <v>18.420999999999999</v>
      </c>
      <c r="I330" s="161"/>
      <c r="L330" s="157"/>
      <c r="M330" s="162"/>
      <c r="T330" s="163"/>
      <c r="AT330" s="158" t="s">
        <v>180</v>
      </c>
      <c r="AU330" s="158" t="s">
        <v>82</v>
      </c>
      <c r="AV330" s="13" t="s">
        <v>82</v>
      </c>
      <c r="AW330" s="13" t="s">
        <v>30</v>
      </c>
      <c r="AX330" s="13" t="s">
        <v>73</v>
      </c>
      <c r="AY330" s="158" t="s">
        <v>163</v>
      </c>
    </row>
    <row r="331" spans="2:65" s="13" customFormat="1" ht="11.25">
      <c r="B331" s="157"/>
      <c r="D331" s="151" t="s">
        <v>180</v>
      </c>
      <c r="E331" s="158" t="s">
        <v>1</v>
      </c>
      <c r="F331" s="159" t="s">
        <v>465</v>
      </c>
      <c r="H331" s="160">
        <v>4.9109999999999996</v>
      </c>
      <c r="I331" s="161"/>
      <c r="L331" s="157"/>
      <c r="M331" s="162"/>
      <c r="T331" s="163"/>
      <c r="AT331" s="158" t="s">
        <v>180</v>
      </c>
      <c r="AU331" s="158" t="s">
        <v>82</v>
      </c>
      <c r="AV331" s="13" t="s">
        <v>82</v>
      </c>
      <c r="AW331" s="13" t="s">
        <v>30</v>
      </c>
      <c r="AX331" s="13" t="s">
        <v>73</v>
      </c>
      <c r="AY331" s="158" t="s">
        <v>163</v>
      </c>
    </row>
    <row r="332" spans="2:65" s="14" customFormat="1" ht="11.25">
      <c r="B332" s="164"/>
      <c r="D332" s="151" t="s">
        <v>180</v>
      </c>
      <c r="E332" s="165" t="s">
        <v>1</v>
      </c>
      <c r="F332" s="166" t="s">
        <v>218</v>
      </c>
      <c r="H332" s="167">
        <v>110.90600000000001</v>
      </c>
      <c r="I332" s="168"/>
      <c r="L332" s="164"/>
      <c r="M332" s="169"/>
      <c r="T332" s="170"/>
      <c r="AT332" s="165" t="s">
        <v>180</v>
      </c>
      <c r="AU332" s="165" t="s">
        <v>82</v>
      </c>
      <c r="AV332" s="14" t="s">
        <v>170</v>
      </c>
      <c r="AW332" s="14" t="s">
        <v>30</v>
      </c>
      <c r="AX332" s="14" t="s">
        <v>80</v>
      </c>
      <c r="AY332" s="165" t="s">
        <v>163</v>
      </c>
    </row>
    <row r="333" spans="2:65" s="1" customFormat="1" ht="24.2" customHeight="1">
      <c r="B333" s="136"/>
      <c r="C333" s="137" t="s">
        <v>466</v>
      </c>
      <c r="D333" s="137" t="s">
        <v>165</v>
      </c>
      <c r="E333" s="138" t="s">
        <v>467</v>
      </c>
      <c r="F333" s="139" t="s">
        <v>468</v>
      </c>
      <c r="G333" s="140" t="s">
        <v>168</v>
      </c>
      <c r="H333" s="141">
        <v>818.40499999999997</v>
      </c>
      <c r="I333" s="142"/>
      <c r="J333" s="143">
        <f>ROUND(I333*H333,2)</f>
        <v>0</v>
      </c>
      <c r="K333" s="139" t="s">
        <v>169</v>
      </c>
      <c r="L333" s="32"/>
      <c r="M333" s="144" t="s">
        <v>1</v>
      </c>
      <c r="N333" s="145" t="s">
        <v>38</v>
      </c>
      <c r="P333" s="146">
        <f>O333*H333</f>
        <v>0</v>
      </c>
      <c r="Q333" s="146">
        <v>2.7499999999999998E-3</v>
      </c>
      <c r="R333" s="146">
        <f>Q333*H333</f>
        <v>2.2506137499999999</v>
      </c>
      <c r="S333" s="146">
        <v>0</v>
      </c>
      <c r="T333" s="147">
        <f>S333*H333</f>
        <v>0</v>
      </c>
      <c r="AR333" s="148" t="s">
        <v>170</v>
      </c>
      <c r="AT333" s="148" t="s">
        <v>165</v>
      </c>
      <c r="AU333" s="148" t="s">
        <v>82</v>
      </c>
      <c r="AY333" s="17" t="s">
        <v>163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80</v>
      </c>
      <c r="BK333" s="149">
        <f>ROUND(I333*H333,2)</f>
        <v>0</v>
      </c>
      <c r="BL333" s="17" t="s">
        <v>170</v>
      </c>
      <c r="BM333" s="148" t="s">
        <v>469</v>
      </c>
    </row>
    <row r="334" spans="2:65" s="12" customFormat="1" ht="11.25">
      <c r="B334" s="150"/>
      <c r="D334" s="151" t="s">
        <v>180</v>
      </c>
      <c r="E334" s="152" t="s">
        <v>1</v>
      </c>
      <c r="F334" s="153" t="s">
        <v>456</v>
      </c>
      <c r="H334" s="152" t="s">
        <v>1</v>
      </c>
      <c r="I334" s="154"/>
      <c r="L334" s="150"/>
      <c r="M334" s="155"/>
      <c r="T334" s="156"/>
      <c r="AT334" s="152" t="s">
        <v>180</v>
      </c>
      <c r="AU334" s="152" t="s">
        <v>82</v>
      </c>
      <c r="AV334" s="12" t="s">
        <v>80</v>
      </c>
      <c r="AW334" s="12" t="s">
        <v>30</v>
      </c>
      <c r="AX334" s="12" t="s">
        <v>73</v>
      </c>
      <c r="AY334" s="152" t="s">
        <v>163</v>
      </c>
    </row>
    <row r="335" spans="2:65" s="13" customFormat="1" ht="11.25">
      <c r="B335" s="157"/>
      <c r="D335" s="151" t="s">
        <v>180</v>
      </c>
      <c r="E335" s="158" t="s">
        <v>1</v>
      </c>
      <c r="F335" s="159" t="s">
        <v>470</v>
      </c>
      <c r="H335" s="160">
        <v>103.14700000000001</v>
      </c>
      <c r="I335" s="161"/>
      <c r="L335" s="157"/>
      <c r="M335" s="162"/>
      <c r="T335" s="163"/>
      <c r="AT335" s="158" t="s">
        <v>180</v>
      </c>
      <c r="AU335" s="158" t="s">
        <v>82</v>
      </c>
      <c r="AV335" s="13" t="s">
        <v>82</v>
      </c>
      <c r="AW335" s="13" t="s">
        <v>30</v>
      </c>
      <c r="AX335" s="13" t="s">
        <v>73</v>
      </c>
      <c r="AY335" s="158" t="s">
        <v>163</v>
      </c>
    </row>
    <row r="336" spans="2:65" s="12" customFormat="1" ht="11.25">
      <c r="B336" s="150"/>
      <c r="D336" s="151" t="s">
        <v>180</v>
      </c>
      <c r="E336" s="152" t="s">
        <v>1</v>
      </c>
      <c r="F336" s="153" t="s">
        <v>471</v>
      </c>
      <c r="H336" s="152" t="s">
        <v>1</v>
      </c>
      <c r="I336" s="154"/>
      <c r="L336" s="150"/>
      <c r="M336" s="155"/>
      <c r="T336" s="156"/>
      <c r="AT336" s="152" t="s">
        <v>180</v>
      </c>
      <c r="AU336" s="152" t="s">
        <v>82</v>
      </c>
      <c r="AV336" s="12" t="s">
        <v>80</v>
      </c>
      <c r="AW336" s="12" t="s">
        <v>30</v>
      </c>
      <c r="AX336" s="12" t="s">
        <v>73</v>
      </c>
      <c r="AY336" s="152" t="s">
        <v>163</v>
      </c>
    </row>
    <row r="337" spans="2:65" s="13" customFormat="1" ht="22.5">
      <c r="B337" s="157"/>
      <c r="D337" s="151" t="s">
        <v>180</v>
      </c>
      <c r="E337" s="158" t="s">
        <v>1</v>
      </c>
      <c r="F337" s="159" t="s">
        <v>472</v>
      </c>
      <c r="H337" s="160">
        <v>210.53899999999999</v>
      </c>
      <c r="I337" s="161"/>
      <c r="L337" s="157"/>
      <c r="M337" s="162"/>
      <c r="T337" s="163"/>
      <c r="AT337" s="158" t="s">
        <v>180</v>
      </c>
      <c r="AU337" s="158" t="s">
        <v>82</v>
      </c>
      <c r="AV337" s="13" t="s">
        <v>82</v>
      </c>
      <c r="AW337" s="13" t="s">
        <v>30</v>
      </c>
      <c r="AX337" s="13" t="s">
        <v>73</v>
      </c>
      <c r="AY337" s="158" t="s">
        <v>163</v>
      </c>
    </row>
    <row r="338" spans="2:65" s="13" customFormat="1" ht="11.25">
      <c r="B338" s="157"/>
      <c r="D338" s="151" t="s">
        <v>180</v>
      </c>
      <c r="E338" s="158" t="s">
        <v>1</v>
      </c>
      <c r="F338" s="159" t="s">
        <v>473</v>
      </c>
      <c r="H338" s="160">
        <v>2.278</v>
      </c>
      <c r="I338" s="161"/>
      <c r="L338" s="157"/>
      <c r="M338" s="162"/>
      <c r="T338" s="163"/>
      <c r="AT338" s="158" t="s">
        <v>180</v>
      </c>
      <c r="AU338" s="158" t="s">
        <v>82</v>
      </c>
      <c r="AV338" s="13" t="s">
        <v>82</v>
      </c>
      <c r="AW338" s="13" t="s">
        <v>30</v>
      </c>
      <c r="AX338" s="13" t="s">
        <v>73</v>
      </c>
      <c r="AY338" s="158" t="s">
        <v>163</v>
      </c>
    </row>
    <row r="339" spans="2:65" s="12" customFormat="1" ht="11.25">
      <c r="B339" s="150"/>
      <c r="D339" s="151" t="s">
        <v>180</v>
      </c>
      <c r="E339" s="152" t="s">
        <v>1</v>
      </c>
      <c r="F339" s="153" t="s">
        <v>474</v>
      </c>
      <c r="H339" s="152" t="s">
        <v>1</v>
      </c>
      <c r="I339" s="154"/>
      <c r="L339" s="150"/>
      <c r="M339" s="155"/>
      <c r="T339" s="156"/>
      <c r="AT339" s="152" t="s">
        <v>180</v>
      </c>
      <c r="AU339" s="152" t="s">
        <v>82</v>
      </c>
      <c r="AV339" s="12" t="s">
        <v>80</v>
      </c>
      <c r="AW339" s="12" t="s">
        <v>30</v>
      </c>
      <c r="AX339" s="12" t="s">
        <v>73</v>
      </c>
      <c r="AY339" s="152" t="s">
        <v>163</v>
      </c>
    </row>
    <row r="340" spans="2:65" s="13" customFormat="1" ht="11.25">
      <c r="B340" s="157"/>
      <c r="D340" s="151" t="s">
        <v>180</v>
      </c>
      <c r="E340" s="158" t="s">
        <v>1</v>
      </c>
      <c r="F340" s="159" t="s">
        <v>475</v>
      </c>
      <c r="H340" s="160">
        <v>85.305000000000007</v>
      </c>
      <c r="I340" s="161"/>
      <c r="L340" s="157"/>
      <c r="M340" s="162"/>
      <c r="T340" s="163"/>
      <c r="AT340" s="158" t="s">
        <v>180</v>
      </c>
      <c r="AU340" s="158" t="s">
        <v>82</v>
      </c>
      <c r="AV340" s="13" t="s">
        <v>82</v>
      </c>
      <c r="AW340" s="13" t="s">
        <v>30</v>
      </c>
      <c r="AX340" s="13" t="s">
        <v>73</v>
      </c>
      <c r="AY340" s="158" t="s">
        <v>163</v>
      </c>
    </row>
    <row r="341" spans="2:65" s="12" customFormat="1" ht="11.25">
      <c r="B341" s="150"/>
      <c r="D341" s="151" t="s">
        <v>180</v>
      </c>
      <c r="E341" s="152" t="s">
        <v>1</v>
      </c>
      <c r="F341" s="153" t="s">
        <v>476</v>
      </c>
      <c r="H341" s="152" t="s">
        <v>1</v>
      </c>
      <c r="I341" s="154"/>
      <c r="L341" s="150"/>
      <c r="M341" s="155"/>
      <c r="T341" s="156"/>
      <c r="AT341" s="152" t="s">
        <v>180</v>
      </c>
      <c r="AU341" s="152" t="s">
        <v>82</v>
      </c>
      <c r="AV341" s="12" t="s">
        <v>80</v>
      </c>
      <c r="AW341" s="12" t="s">
        <v>30</v>
      </c>
      <c r="AX341" s="12" t="s">
        <v>73</v>
      </c>
      <c r="AY341" s="152" t="s">
        <v>163</v>
      </c>
    </row>
    <row r="342" spans="2:65" s="13" customFormat="1" ht="11.25">
      <c r="B342" s="157"/>
      <c r="D342" s="151" t="s">
        <v>180</v>
      </c>
      <c r="E342" s="158" t="s">
        <v>1</v>
      </c>
      <c r="F342" s="159" t="s">
        <v>477</v>
      </c>
      <c r="H342" s="160">
        <v>97.611999999999995</v>
      </c>
      <c r="I342" s="161"/>
      <c r="L342" s="157"/>
      <c r="M342" s="162"/>
      <c r="T342" s="163"/>
      <c r="AT342" s="158" t="s">
        <v>180</v>
      </c>
      <c r="AU342" s="158" t="s">
        <v>82</v>
      </c>
      <c r="AV342" s="13" t="s">
        <v>82</v>
      </c>
      <c r="AW342" s="13" t="s">
        <v>30</v>
      </c>
      <c r="AX342" s="13" t="s">
        <v>73</v>
      </c>
      <c r="AY342" s="158" t="s">
        <v>163</v>
      </c>
    </row>
    <row r="343" spans="2:65" s="13" customFormat="1" ht="11.25">
      <c r="B343" s="157"/>
      <c r="D343" s="151" t="s">
        <v>180</v>
      </c>
      <c r="E343" s="158" t="s">
        <v>1</v>
      </c>
      <c r="F343" s="159" t="s">
        <v>478</v>
      </c>
      <c r="H343" s="160">
        <v>20.74</v>
      </c>
      <c r="I343" s="161"/>
      <c r="L343" s="157"/>
      <c r="M343" s="162"/>
      <c r="T343" s="163"/>
      <c r="AT343" s="158" t="s">
        <v>180</v>
      </c>
      <c r="AU343" s="158" t="s">
        <v>82</v>
      </c>
      <c r="AV343" s="13" t="s">
        <v>82</v>
      </c>
      <c r="AW343" s="13" t="s">
        <v>30</v>
      </c>
      <c r="AX343" s="13" t="s">
        <v>73</v>
      </c>
      <c r="AY343" s="158" t="s">
        <v>163</v>
      </c>
    </row>
    <row r="344" spans="2:65" s="12" customFormat="1" ht="11.25">
      <c r="B344" s="150"/>
      <c r="D344" s="151" t="s">
        <v>180</v>
      </c>
      <c r="E344" s="152" t="s">
        <v>1</v>
      </c>
      <c r="F344" s="153" t="s">
        <v>461</v>
      </c>
      <c r="H344" s="152" t="s">
        <v>1</v>
      </c>
      <c r="I344" s="154"/>
      <c r="L344" s="150"/>
      <c r="M344" s="155"/>
      <c r="T344" s="156"/>
      <c r="AT344" s="152" t="s">
        <v>180</v>
      </c>
      <c r="AU344" s="152" t="s">
        <v>82</v>
      </c>
      <c r="AV344" s="12" t="s">
        <v>80</v>
      </c>
      <c r="AW344" s="12" t="s">
        <v>30</v>
      </c>
      <c r="AX344" s="12" t="s">
        <v>73</v>
      </c>
      <c r="AY344" s="152" t="s">
        <v>163</v>
      </c>
    </row>
    <row r="345" spans="2:65" s="13" customFormat="1" ht="22.5">
      <c r="B345" s="157"/>
      <c r="D345" s="151" t="s">
        <v>180</v>
      </c>
      <c r="E345" s="158" t="s">
        <v>1</v>
      </c>
      <c r="F345" s="159" t="s">
        <v>479</v>
      </c>
      <c r="H345" s="160">
        <v>99.995999999999995</v>
      </c>
      <c r="I345" s="161"/>
      <c r="L345" s="157"/>
      <c r="M345" s="162"/>
      <c r="T345" s="163"/>
      <c r="AT345" s="158" t="s">
        <v>180</v>
      </c>
      <c r="AU345" s="158" t="s">
        <v>82</v>
      </c>
      <c r="AV345" s="13" t="s">
        <v>82</v>
      </c>
      <c r="AW345" s="13" t="s">
        <v>30</v>
      </c>
      <c r="AX345" s="13" t="s">
        <v>73</v>
      </c>
      <c r="AY345" s="158" t="s">
        <v>163</v>
      </c>
    </row>
    <row r="346" spans="2:65" s="13" customFormat="1" ht="11.25">
      <c r="B346" s="157"/>
      <c r="D346" s="151" t="s">
        <v>180</v>
      </c>
      <c r="E346" s="158" t="s">
        <v>1</v>
      </c>
      <c r="F346" s="159" t="s">
        <v>480</v>
      </c>
      <c r="H346" s="160">
        <v>43.225999999999999</v>
      </c>
      <c r="I346" s="161"/>
      <c r="L346" s="157"/>
      <c r="M346" s="162"/>
      <c r="T346" s="163"/>
      <c r="AT346" s="158" t="s">
        <v>180</v>
      </c>
      <c r="AU346" s="158" t="s">
        <v>82</v>
      </c>
      <c r="AV346" s="13" t="s">
        <v>82</v>
      </c>
      <c r="AW346" s="13" t="s">
        <v>30</v>
      </c>
      <c r="AX346" s="13" t="s">
        <v>73</v>
      </c>
      <c r="AY346" s="158" t="s">
        <v>163</v>
      </c>
    </row>
    <row r="347" spans="2:65" s="13" customFormat="1" ht="11.25">
      <c r="B347" s="157"/>
      <c r="D347" s="151" t="s">
        <v>180</v>
      </c>
      <c r="E347" s="158" t="s">
        <v>1</v>
      </c>
      <c r="F347" s="159" t="s">
        <v>481</v>
      </c>
      <c r="H347" s="160">
        <v>122.101</v>
      </c>
      <c r="I347" s="161"/>
      <c r="L347" s="157"/>
      <c r="M347" s="162"/>
      <c r="T347" s="163"/>
      <c r="AT347" s="158" t="s">
        <v>180</v>
      </c>
      <c r="AU347" s="158" t="s">
        <v>82</v>
      </c>
      <c r="AV347" s="13" t="s">
        <v>82</v>
      </c>
      <c r="AW347" s="13" t="s">
        <v>30</v>
      </c>
      <c r="AX347" s="13" t="s">
        <v>73</v>
      </c>
      <c r="AY347" s="158" t="s">
        <v>163</v>
      </c>
    </row>
    <row r="348" spans="2:65" s="13" customFormat="1" ht="11.25">
      <c r="B348" s="157"/>
      <c r="D348" s="151" t="s">
        <v>180</v>
      </c>
      <c r="E348" s="158" t="s">
        <v>1</v>
      </c>
      <c r="F348" s="159" t="s">
        <v>482</v>
      </c>
      <c r="H348" s="160">
        <v>33.460999999999999</v>
      </c>
      <c r="I348" s="161"/>
      <c r="L348" s="157"/>
      <c r="M348" s="162"/>
      <c r="T348" s="163"/>
      <c r="AT348" s="158" t="s">
        <v>180</v>
      </c>
      <c r="AU348" s="158" t="s">
        <v>82</v>
      </c>
      <c r="AV348" s="13" t="s">
        <v>82</v>
      </c>
      <c r="AW348" s="13" t="s">
        <v>30</v>
      </c>
      <c r="AX348" s="13" t="s">
        <v>73</v>
      </c>
      <c r="AY348" s="158" t="s">
        <v>163</v>
      </c>
    </row>
    <row r="349" spans="2:65" s="14" customFormat="1" ht="11.25">
      <c r="B349" s="164"/>
      <c r="D349" s="151" t="s">
        <v>180</v>
      </c>
      <c r="E349" s="165" t="s">
        <v>1</v>
      </c>
      <c r="F349" s="166" t="s">
        <v>218</v>
      </c>
      <c r="H349" s="167">
        <v>818.40499999999997</v>
      </c>
      <c r="I349" s="168"/>
      <c r="L349" s="164"/>
      <c r="M349" s="169"/>
      <c r="T349" s="170"/>
      <c r="AT349" s="165" t="s">
        <v>180</v>
      </c>
      <c r="AU349" s="165" t="s">
        <v>82</v>
      </c>
      <c r="AV349" s="14" t="s">
        <v>170</v>
      </c>
      <c r="AW349" s="14" t="s">
        <v>30</v>
      </c>
      <c r="AX349" s="14" t="s">
        <v>80</v>
      </c>
      <c r="AY349" s="165" t="s">
        <v>163</v>
      </c>
    </row>
    <row r="350" spans="2:65" s="1" customFormat="1" ht="24.2" customHeight="1">
      <c r="B350" s="136"/>
      <c r="C350" s="137" t="s">
        <v>483</v>
      </c>
      <c r="D350" s="137" t="s">
        <v>165</v>
      </c>
      <c r="E350" s="138" t="s">
        <v>484</v>
      </c>
      <c r="F350" s="139" t="s">
        <v>485</v>
      </c>
      <c r="G350" s="140" t="s">
        <v>168</v>
      </c>
      <c r="H350" s="141">
        <v>818.40499999999997</v>
      </c>
      <c r="I350" s="142"/>
      <c r="J350" s="143">
        <f>ROUND(I350*H350,2)</f>
        <v>0</v>
      </c>
      <c r="K350" s="139" t="s">
        <v>169</v>
      </c>
      <c r="L350" s="32"/>
      <c r="M350" s="144" t="s">
        <v>1</v>
      </c>
      <c r="N350" s="145" t="s">
        <v>38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170</v>
      </c>
      <c r="AT350" s="148" t="s">
        <v>165</v>
      </c>
      <c r="AU350" s="148" t="s">
        <v>82</v>
      </c>
      <c r="AY350" s="17" t="s">
        <v>163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80</v>
      </c>
      <c r="BK350" s="149">
        <f>ROUND(I350*H350,2)</f>
        <v>0</v>
      </c>
      <c r="BL350" s="17" t="s">
        <v>170</v>
      </c>
      <c r="BM350" s="148" t="s">
        <v>486</v>
      </c>
    </row>
    <row r="351" spans="2:65" s="1" customFormat="1" ht="37.9" customHeight="1">
      <c r="B351" s="136"/>
      <c r="C351" s="137" t="s">
        <v>487</v>
      </c>
      <c r="D351" s="137" t="s">
        <v>165</v>
      </c>
      <c r="E351" s="138" t="s">
        <v>488</v>
      </c>
      <c r="F351" s="139" t="s">
        <v>489</v>
      </c>
      <c r="G351" s="140" t="s">
        <v>264</v>
      </c>
      <c r="H351" s="141">
        <v>5.9340000000000002</v>
      </c>
      <c r="I351" s="142"/>
      <c r="J351" s="143">
        <f>ROUND(I351*H351,2)</f>
        <v>0</v>
      </c>
      <c r="K351" s="139" t="s">
        <v>169</v>
      </c>
      <c r="L351" s="32"/>
      <c r="M351" s="144" t="s">
        <v>1</v>
      </c>
      <c r="N351" s="145" t="s">
        <v>38</v>
      </c>
      <c r="P351" s="146">
        <f>O351*H351</f>
        <v>0</v>
      </c>
      <c r="Q351" s="146">
        <v>1.04922</v>
      </c>
      <c r="R351" s="146">
        <f>Q351*H351</f>
        <v>6.2260714800000008</v>
      </c>
      <c r="S351" s="146">
        <v>0</v>
      </c>
      <c r="T351" s="147">
        <f>S351*H351</f>
        <v>0</v>
      </c>
      <c r="AR351" s="148" t="s">
        <v>170</v>
      </c>
      <c r="AT351" s="148" t="s">
        <v>165</v>
      </c>
      <c r="AU351" s="148" t="s">
        <v>82</v>
      </c>
      <c r="AY351" s="17" t="s">
        <v>163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80</v>
      </c>
      <c r="BK351" s="149">
        <f>ROUND(I351*H351,2)</f>
        <v>0</v>
      </c>
      <c r="BL351" s="17" t="s">
        <v>170</v>
      </c>
      <c r="BM351" s="148" t="s">
        <v>490</v>
      </c>
    </row>
    <row r="352" spans="2:65" s="13" customFormat="1" ht="11.25">
      <c r="B352" s="157"/>
      <c r="D352" s="151" t="s">
        <v>180</v>
      </c>
      <c r="E352" s="158" t="s">
        <v>1</v>
      </c>
      <c r="F352" s="159" t="s">
        <v>491</v>
      </c>
      <c r="H352" s="160">
        <v>6.8239999999999998</v>
      </c>
      <c r="I352" s="161"/>
      <c r="L352" s="157"/>
      <c r="M352" s="162"/>
      <c r="T352" s="163"/>
      <c r="AT352" s="158" t="s">
        <v>180</v>
      </c>
      <c r="AU352" s="158" t="s">
        <v>82</v>
      </c>
      <c r="AV352" s="13" t="s">
        <v>82</v>
      </c>
      <c r="AW352" s="13" t="s">
        <v>30</v>
      </c>
      <c r="AX352" s="13" t="s">
        <v>73</v>
      </c>
      <c r="AY352" s="158" t="s">
        <v>163</v>
      </c>
    </row>
    <row r="353" spans="2:65" s="13" customFormat="1" ht="11.25">
      <c r="B353" s="157"/>
      <c r="D353" s="151" t="s">
        <v>180</v>
      </c>
      <c r="E353" s="158" t="s">
        <v>1</v>
      </c>
      <c r="F353" s="159" t="s">
        <v>492</v>
      </c>
      <c r="H353" s="160">
        <v>-0.89</v>
      </c>
      <c r="I353" s="161"/>
      <c r="L353" s="157"/>
      <c r="M353" s="162"/>
      <c r="T353" s="163"/>
      <c r="AT353" s="158" t="s">
        <v>180</v>
      </c>
      <c r="AU353" s="158" t="s">
        <v>82</v>
      </c>
      <c r="AV353" s="13" t="s">
        <v>82</v>
      </c>
      <c r="AW353" s="13" t="s">
        <v>30</v>
      </c>
      <c r="AX353" s="13" t="s">
        <v>73</v>
      </c>
      <c r="AY353" s="158" t="s">
        <v>163</v>
      </c>
    </row>
    <row r="354" spans="2:65" s="14" customFormat="1" ht="11.25">
      <c r="B354" s="164"/>
      <c r="D354" s="151" t="s">
        <v>180</v>
      </c>
      <c r="E354" s="165" t="s">
        <v>1</v>
      </c>
      <c r="F354" s="166" t="s">
        <v>218</v>
      </c>
      <c r="H354" s="167">
        <v>5.9340000000000002</v>
      </c>
      <c r="I354" s="168"/>
      <c r="L354" s="164"/>
      <c r="M354" s="169"/>
      <c r="T354" s="170"/>
      <c r="AT354" s="165" t="s">
        <v>180</v>
      </c>
      <c r="AU354" s="165" t="s">
        <v>82</v>
      </c>
      <c r="AV354" s="14" t="s">
        <v>170</v>
      </c>
      <c r="AW354" s="14" t="s">
        <v>30</v>
      </c>
      <c r="AX354" s="14" t="s">
        <v>80</v>
      </c>
      <c r="AY354" s="165" t="s">
        <v>163</v>
      </c>
    </row>
    <row r="355" spans="2:65" s="1" customFormat="1" ht="16.5" customHeight="1">
      <c r="B355" s="136"/>
      <c r="C355" s="137" t="s">
        <v>493</v>
      </c>
      <c r="D355" s="137" t="s">
        <v>165</v>
      </c>
      <c r="E355" s="138" t="s">
        <v>494</v>
      </c>
      <c r="F355" s="139" t="s">
        <v>495</v>
      </c>
      <c r="G355" s="140" t="s">
        <v>196</v>
      </c>
      <c r="H355" s="141">
        <v>1.56</v>
      </c>
      <c r="I355" s="142"/>
      <c r="J355" s="143">
        <f>ROUND(I355*H355,2)</f>
        <v>0</v>
      </c>
      <c r="K355" s="139" t="s">
        <v>1</v>
      </c>
      <c r="L355" s="32"/>
      <c r="M355" s="144" t="s">
        <v>1</v>
      </c>
      <c r="N355" s="145" t="s">
        <v>38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170</v>
      </c>
      <c r="AT355" s="148" t="s">
        <v>165</v>
      </c>
      <c r="AU355" s="148" t="s">
        <v>82</v>
      </c>
      <c r="AY355" s="17" t="s">
        <v>163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80</v>
      </c>
      <c r="BK355" s="149">
        <f>ROUND(I355*H355,2)</f>
        <v>0</v>
      </c>
      <c r="BL355" s="17" t="s">
        <v>170</v>
      </c>
      <c r="BM355" s="148" t="s">
        <v>496</v>
      </c>
    </row>
    <row r="356" spans="2:65" s="13" customFormat="1" ht="11.25">
      <c r="B356" s="157"/>
      <c r="D356" s="151" t="s">
        <v>180</v>
      </c>
      <c r="E356" s="158" t="s">
        <v>1</v>
      </c>
      <c r="F356" s="159" t="s">
        <v>497</v>
      </c>
      <c r="H356" s="160">
        <v>1.56</v>
      </c>
      <c r="I356" s="161"/>
      <c r="L356" s="157"/>
      <c r="M356" s="162"/>
      <c r="T356" s="163"/>
      <c r="AT356" s="158" t="s">
        <v>180</v>
      </c>
      <c r="AU356" s="158" t="s">
        <v>82</v>
      </c>
      <c r="AV356" s="13" t="s">
        <v>82</v>
      </c>
      <c r="AW356" s="13" t="s">
        <v>30</v>
      </c>
      <c r="AX356" s="13" t="s">
        <v>73</v>
      </c>
      <c r="AY356" s="158" t="s">
        <v>163</v>
      </c>
    </row>
    <row r="357" spans="2:65" s="14" customFormat="1" ht="11.25">
      <c r="B357" s="164"/>
      <c r="D357" s="151" t="s">
        <v>180</v>
      </c>
      <c r="E357" s="165" t="s">
        <v>1</v>
      </c>
      <c r="F357" s="166" t="s">
        <v>218</v>
      </c>
      <c r="H357" s="167">
        <v>1.56</v>
      </c>
      <c r="I357" s="168"/>
      <c r="L357" s="164"/>
      <c r="M357" s="169"/>
      <c r="T357" s="170"/>
      <c r="AT357" s="165" t="s">
        <v>180</v>
      </c>
      <c r="AU357" s="165" t="s">
        <v>82</v>
      </c>
      <c r="AV357" s="14" t="s">
        <v>170</v>
      </c>
      <c r="AW357" s="14" t="s">
        <v>30</v>
      </c>
      <c r="AX357" s="14" t="s">
        <v>80</v>
      </c>
      <c r="AY357" s="165" t="s">
        <v>163</v>
      </c>
    </row>
    <row r="358" spans="2:65" s="1" customFormat="1" ht="44.25" customHeight="1">
      <c r="B358" s="136"/>
      <c r="C358" s="137" t="s">
        <v>498</v>
      </c>
      <c r="D358" s="137" t="s">
        <v>165</v>
      </c>
      <c r="E358" s="138" t="s">
        <v>499</v>
      </c>
      <c r="F358" s="139" t="s">
        <v>500</v>
      </c>
      <c r="G358" s="140" t="s">
        <v>204</v>
      </c>
      <c r="H358" s="141">
        <v>8.5690000000000008</v>
      </c>
      <c r="I358" s="142"/>
      <c r="J358" s="143">
        <f>ROUND(I358*H358,2)</f>
        <v>0</v>
      </c>
      <c r="K358" s="139" t="s">
        <v>169</v>
      </c>
      <c r="L358" s="32"/>
      <c r="M358" s="144" t="s">
        <v>1</v>
      </c>
      <c r="N358" s="145" t="s">
        <v>38</v>
      </c>
      <c r="P358" s="146">
        <f>O358*H358</f>
        <v>0</v>
      </c>
      <c r="Q358" s="146">
        <v>2.45329</v>
      </c>
      <c r="R358" s="146">
        <f>Q358*H358</f>
        <v>21.022242010000003</v>
      </c>
      <c r="S358" s="146">
        <v>0</v>
      </c>
      <c r="T358" s="147">
        <f>S358*H358</f>
        <v>0</v>
      </c>
      <c r="AR358" s="148" t="s">
        <v>170</v>
      </c>
      <c r="AT358" s="148" t="s">
        <v>165</v>
      </c>
      <c r="AU358" s="148" t="s">
        <v>82</v>
      </c>
      <c r="AY358" s="17" t="s">
        <v>163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80</v>
      </c>
      <c r="BK358" s="149">
        <f>ROUND(I358*H358,2)</f>
        <v>0</v>
      </c>
      <c r="BL358" s="17" t="s">
        <v>170</v>
      </c>
      <c r="BM358" s="148" t="s">
        <v>501</v>
      </c>
    </row>
    <row r="359" spans="2:65" s="12" customFormat="1" ht="11.25">
      <c r="B359" s="150"/>
      <c r="D359" s="151" t="s">
        <v>180</v>
      </c>
      <c r="E359" s="152" t="s">
        <v>1</v>
      </c>
      <c r="F359" s="153" t="s">
        <v>502</v>
      </c>
      <c r="H359" s="152" t="s">
        <v>1</v>
      </c>
      <c r="I359" s="154"/>
      <c r="L359" s="150"/>
      <c r="M359" s="155"/>
      <c r="T359" s="156"/>
      <c r="AT359" s="152" t="s">
        <v>180</v>
      </c>
      <c r="AU359" s="152" t="s">
        <v>82</v>
      </c>
      <c r="AV359" s="12" t="s">
        <v>80</v>
      </c>
      <c r="AW359" s="12" t="s">
        <v>30</v>
      </c>
      <c r="AX359" s="12" t="s">
        <v>73</v>
      </c>
      <c r="AY359" s="152" t="s">
        <v>163</v>
      </c>
    </row>
    <row r="360" spans="2:65" s="12" customFormat="1" ht="11.25">
      <c r="B360" s="150"/>
      <c r="D360" s="151" t="s">
        <v>180</v>
      </c>
      <c r="E360" s="152" t="s">
        <v>1</v>
      </c>
      <c r="F360" s="153" t="s">
        <v>503</v>
      </c>
      <c r="H360" s="152" t="s">
        <v>1</v>
      </c>
      <c r="I360" s="154"/>
      <c r="L360" s="150"/>
      <c r="M360" s="155"/>
      <c r="T360" s="156"/>
      <c r="AT360" s="152" t="s">
        <v>180</v>
      </c>
      <c r="AU360" s="152" t="s">
        <v>82</v>
      </c>
      <c r="AV360" s="12" t="s">
        <v>80</v>
      </c>
      <c r="AW360" s="12" t="s">
        <v>30</v>
      </c>
      <c r="AX360" s="12" t="s">
        <v>73</v>
      </c>
      <c r="AY360" s="152" t="s">
        <v>163</v>
      </c>
    </row>
    <row r="361" spans="2:65" s="13" customFormat="1" ht="11.25">
      <c r="B361" s="157"/>
      <c r="D361" s="151" t="s">
        <v>180</v>
      </c>
      <c r="E361" s="158" t="s">
        <v>1</v>
      </c>
      <c r="F361" s="159" t="s">
        <v>504</v>
      </c>
      <c r="H361" s="160">
        <v>8.5690000000000008</v>
      </c>
      <c r="I361" s="161"/>
      <c r="L361" s="157"/>
      <c r="M361" s="162"/>
      <c r="T361" s="163"/>
      <c r="AT361" s="158" t="s">
        <v>180</v>
      </c>
      <c r="AU361" s="158" t="s">
        <v>82</v>
      </c>
      <c r="AV361" s="13" t="s">
        <v>82</v>
      </c>
      <c r="AW361" s="13" t="s">
        <v>30</v>
      </c>
      <c r="AX361" s="13" t="s">
        <v>73</v>
      </c>
      <c r="AY361" s="158" t="s">
        <v>163</v>
      </c>
    </row>
    <row r="362" spans="2:65" s="14" customFormat="1" ht="11.25">
      <c r="B362" s="164"/>
      <c r="D362" s="151" t="s">
        <v>180</v>
      </c>
      <c r="E362" s="165" t="s">
        <v>1</v>
      </c>
      <c r="F362" s="166" t="s">
        <v>218</v>
      </c>
      <c r="H362" s="167">
        <v>8.5690000000000008</v>
      </c>
      <c r="I362" s="168"/>
      <c r="L362" s="164"/>
      <c r="M362" s="169"/>
      <c r="T362" s="170"/>
      <c r="AT362" s="165" t="s">
        <v>180</v>
      </c>
      <c r="AU362" s="165" t="s">
        <v>82</v>
      </c>
      <c r="AV362" s="14" t="s">
        <v>170</v>
      </c>
      <c r="AW362" s="14" t="s">
        <v>30</v>
      </c>
      <c r="AX362" s="14" t="s">
        <v>80</v>
      </c>
      <c r="AY362" s="165" t="s">
        <v>163</v>
      </c>
    </row>
    <row r="363" spans="2:65" s="1" customFormat="1" ht="37.9" customHeight="1">
      <c r="B363" s="136"/>
      <c r="C363" s="137" t="s">
        <v>505</v>
      </c>
      <c r="D363" s="137" t="s">
        <v>165</v>
      </c>
      <c r="E363" s="138" t="s">
        <v>506</v>
      </c>
      <c r="F363" s="139" t="s">
        <v>507</v>
      </c>
      <c r="G363" s="140" t="s">
        <v>168</v>
      </c>
      <c r="H363" s="141">
        <v>91.4</v>
      </c>
      <c r="I363" s="142"/>
      <c r="J363" s="143">
        <f>ROUND(I363*H363,2)</f>
        <v>0</v>
      </c>
      <c r="K363" s="139" t="s">
        <v>169</v>
      </c>
      <c r="L363" s="32"/>
      <c r="M363" s="144" t="s">
        <v>1</v>
      </c>
      <c r="N363" s="145" t="s">
        <v>38</v>
      </c>
      <c r="P363" s="146">
        <f>O363*H363</f>
        <v>0</v>
      </c>
      <c r="Q363" s="146">
        <v>2.4399999999999999E-3</v>
      </c>
      <c r="R363" s="146">
        <f>Q363*H363</f>
        <v>0.22301599999999999</v>
      </c>
      <c r="S363" s="146">
        <v>0</v>
      </c>
      <c r="T363" s="147">
        <f>S363*H363</f>
        <v>0</v>
      </c>
      <c r="AR363" s="148" t="s">
        <v>170</v>
      </c>
      <c r="AT363" s="148" t="s">
        <v>165</v>
      </c>
      <c r="AU363" s="148" t="s">
        <v>82</v>
      </c>
      <c r="AY363" s="17" t="s">
        <v>163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80</v>
      </c>
      <c r="BK363" s="149">
        <f>ROUND(I363*H363,2)</f>
        <v>0</v>
      </c>
      <c r="BL363" s="17" t="s">
        <v>170</v>
      </c>
      <c r="BM363" s="148" t="s">
        <v>508</v>
      </c>
    </row>
    <row r="364" spans="2:65" s="12" customFormat="1" ht="11.25">
      <c r="B364" s="150"/>
      <c r="D364" s="151" t="s">
        <v>180</v>
      </c>
      <c r="E364" s="152" t="s">
        <v>1</v>
      </c>
      <c r="F364" s="153" t="s">
        <v>502</v>
      </c>
      <c r="H364" s="152" t="s">
        <v>1</v>
      </c>
      <c r="I364" s="154"/>
      <c r="L364" s="150"/>
      <c r="M364" s="155"/>
      <c r="T364" s="156"/>
      <c r="AT364" s="152" t="s">
        <v>180</v>
      </c>
      <c r="AU364" s="152" t="s">
        <v>82</v>
      </c>
      <c r="AV364" s="12" t="s">
        <v>80</v>
      </c>
      <c r="AW364" s="12" t="s">
        <v>30</v>
      </c>
      <c r="AX364" s="12" t="s">
        <v>73</v>
      </c>
      <c r="AY364" s="152" t="s">
        <v>163</v>
      </c>
    </row>
    <row r="365" spans="2:65" s="12" customFormat="1" ht="11.25">
      <c r="B365" s="150"/>
      <c r="D365" s="151" t="s">
        <v>180</v>
      </c>
      <c r="E365" s="152" t="s">
        <v>1</v>
      </c>
      <c r="F365" s="153" t="s">
        <v>503</v>
      </c>
      <c r="H365" s="152" t="s">
        <v>1</v>
      </c>
      <c r="I365" s="154"/>
      <c r="L365" s="150"/>
      <c r="M365" s="155"/>
      <c r="T365" s="156"/>
      <c r="AT365" s="152" t="s">
        <v>180</v>
      </c>
      <c r="AU365" s="152" t="s">
        <v>82</v>
      </c>
      <c r="AV365" s="12" t="s">
        <v>80</v>
      </c>
      <c r="AW365" s="12" t="s">
        <v>30</v>
      </c>
      <c r="AX365" s="12" t="s">
        <v>73</v>
      </c>
      <c r="AY365" s="152" t="s">
        <v>163</v>
      </c>
    </row>
    <row r="366" spans="2:65" s="13" customFormat="1" ht="11.25">
      <c r="B366" s="157"/>
      <c r="D366" s="151" t="s">
        <v>180</v>
      </c>
      <c r="E366" s="158" t="s">
        <v>1</v>
      </c>
      <c r="F366" s="159" t="s">
        <v>509</v>
      </c>
      <c r="H366" s="160">
        <v>91.4</v>
      </c>
      <c r="I366" s="161"/>
      <c r="L366" s="157"/>
      <c r="M366" s="162"/>
      <c r="T366" s="163"/>
      <c r="AT366" s="158" t="s">
        <v>180</v>
      </c>
      <c r="AU366" s="158" t="s">
        <v>82</v>
      </c>
      <c r="AV366" s="13" t="s">
        <v>82</v>
      </c>
      <c r="AW366" s="13" t="s">
        <v>30</v>
      </c>
      <c r="AX366" s="13" t="s">
        <v>73</v>
      </c>
      <c r="AY366" s="158" t="s">
        <v>163</v>
      </c>
    </row>
    <row r="367" spans="2:65" s="14" customFormat="1" ht="11.25">
      <c r="B367" s="164"/>
      <c r="D367" s="151" t="s">
        <v>180</v>
      </c>
      <c r="E367" s="165" t="s">
        <v>1</v>
      </c>
      <c r="F367" s="166" t="s">
        <v>218</v>
      </c>
      <c r="H367" s="167">
        <v>91.4</v>
      </c>
      <c r="I367" s="168"/>
      <c r="L367" s="164"/>
      <c r="M367" s="169"/>
      <c r="T367" s="170"/>
      <c r="AT367" s="165" t="s">
        <v>180</v>
      </c>
      <c r="AU367" s="165" t="s">
        <v>82</v>
      </c>
      <c r="AV367" s="14" t="s">
        <v>170</v>
      </c>
      <c r="AW367" s="14" t="s">
        <v>30</v>
      </c>
      <c r="AX367" s="14" t="s">
        <v>80</v>
      </c>
      <c r="AY367" s="165" t="s">
        <v>163</v>
      </c>
    </row>
    <row r="368" spans="2:65" s="1" customFormat="1" ht="44.25" customHeight="1">
      <c r="B368" s="136"/>
      <c r="C368" s="137" t="s">
        <v>510</v>
      </c>
      <c r="D368" s="137" t="s">
        <v>165</v>
      </c>
      <c r="E368" s="138" t="s">
        <v>511</v>
      </c>
      <c r="F368" s="139" t="s">
        <v>512</v>
      </c>
      <c r="G368" s="140" t="s">
        <v>168</v>
      </c>
      <c r="H368" s="141">
        <v>91.4</v>
      </c>
      <c r="I368" s="142"/>
      <c r="J368" s="143">
        <f>ROUND(I368*H368,2)</f>
        <v>0</v>
      </c>
      <c r="K368" s="139" t="s">
        <v>169</v>
      </c>
      <c r="L368" s="32"/>
      <c r="M368" s="144" t="s">
        <v>1</v>
      </c>
      <c r="N368" s="145" t="s">
        <v>38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170</v>
      </c>
      <c r="AT368" s="148" t="s">
        <v>165</v>
      </c>
      <c r="AU368" s="148" t="s">
        <v>82</v>
      </c>
      <c r="AY368" s="17" t="s">
        <v>163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80</v>
      </c>
      <c r="BK368" s="149">
        <f>ROUND(I368*H368,2)</f>
        <v>0</v>
      </c>
      <c r="BL368" s="17" t="s">
        <v>170</v>
      </c>
      <c r="BM368" s="148" t="s">
        <v>513</v>
      </c>
    </row>
    <row r="369" spans="2:65" s="1" customFormat="1" ht="44.25" customHeight="1">
      <c r="B369" s="136"/>
      <c r="C369" s="137" t="s">
        <v>514</v>
      </c>
      <c r="D369" s="137" t="s">
        <v>165</v>
      </c>
      <c r="E369" s="138" t="s">
        <v>515</v>
      </c>
      <c r="F369" s="139" t="s">
        <v>516</v>
      </c>
      <c r="G369" s="140" t="s">
        <v>264</v>
      </c>
      <c r="H369" s="141">
        <v>1.08</v>
      </c>
      <c r="I369" s="142"/>
      <c r="J369" s="143">
        <f>ROUND(I369*H369,2)</f>
        <v>0</v>
      </c>
      <c r="K369" s="139" t="s">
        <v>169</v>
      </c>
      <c r="L369" s="32"/>
      <c r="M369" s="144" t="s">
        <v>1</v>
      </c>
      <c r="N369" s="145" t="s">
        <v>38</v>
      </c>
      <c r="P369" s="146">
        <f>O369*H369</f>
        <v>0</v>
      </c>
      <c r="Q369" s="146">
        <v>1.05237</v>
      </c>
      <c r="R369" s="146">
        <f>Q369*H369</f>
        <v>1.1365596</v>
      </c>
      <c r="S369" s="146">
        <v>0</v>
      </c>
      <c r="T369" s="147">
        <f>S369*H369</f>
        <v>0</v>
      </c>
      <c r="AR369" s="148" t="s">
        <v>170</v>
      </c>
      <c r="AT369" s="148" t="s">
        <v>165</v>
      </c>
      <c r="AU369" s="148" t="s">
        <v>82</v>
      </c>
      <c r="AY369" s="17" t="s">
        <v>163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80</v>
      </c>
      <c r="BK369" s="149">
        <f>ROUND(I369*H369,2)</f>
        <v>0</v>
      </c>
      <c r="BL369" s="17" t="s">
        <v>170</v>
      </c>
      <c r="BM369" s="148" t="s">
        <v>517</v>
      </c>
    </row>
    <row r="370" spans="2:65" s="13" customFormat="1" ht="11.25">
      <c r="B370" s="157"/>
      <c r="D370" s="151" t="s">
        <v>180</v>
      </c>
      <c r="E370" s="158" t="s">
        <v>1</v>
      </c>
      <c r="F370" s="159" t="s">
        <v>518</v>
      </c>
      <c r="H370" s="160">
        <v>1.08</v>
      </c>
      <c r="I370" s="161"/>
      <c r="L370" s="157"/>
      <c r="M370" s="162"/>
      <c r="T370" s="163"/>
      <c r="AT370" s="158" t="s">
        <v>180</v>
      </c>
      <c r="AU370" s="158" t="s">
        <v>82</v>
      </c>
      <c r="AV370" s="13" t="s">
        <v>82</v>
      </c>
      <c r="AW370" s="13" t="s">
        <v>30</v>
      </c>
      <c r="AX370" s="13" t="s">
        <v>73</v>
      </c>
      <c r="AY370" s="158" t="s">
        <v>163</v>
      </c>
    </row>
    <row r="371" spans="2:65" s="14" customFormat="1" ht="11.25">
      <c r="B371" s="164"/>
      <c r="D371" s="151" t="s">
        <v>180</v>
      </c>
      <c r="E371" s="165" t="s">
        <v>1</v>
      </c>
      <c r="F371" s="166" t="s">
        <v>218</v>
      </c>
      <c r="H371" s="167">
        <v>1.08</v>
      </c>
      <c r="I371" s="168"/>
      <c r="L371" s="164"/>
      <c r="M371" s="169"/>
      <c r="T371" s="170"/>
      <c r="AT371" s="165" t="s">
        <v>180</v>
      </c>
      <c r="AU371" s="165" t="s">
        <v>82</v>
      </c>
      <c r="AV371" s="14" t="s">
        <v>170</v>
      </c>
      <c r="AW371" s="14" t="s">
        <v>30</v>
      </c>
      <c r="AX371" s="14" t="s">
        <v>80</v>
      </c>
      <c r="AY371" s="165" t="s">
        <v>163</v>
      </c>
    </row>
    <row r="372" spans="2:65" s="11" customFormat="1" ht="22.9" customHeight="1">
      <c r="B372" s="124"/>
      <c r="D372" s="125" t="s">
        <v>72</v>
      </c>
      <c r="E372" s="134" t="s">
        <v>170</v>
      </c>
      <c r="F372" s="134" t="s">
        <v>519</v>
      </c>
      <c r="I372" s="127"/>
      <c r="J372" s="135">
        <f>BK372</f>
        <v>0</v>
      </c>
      <c r="L372" s="124"/>
      <c r="M372" s="129"/>
      <c r="P372" s="130">
        <f>SUM(P373:P423)</f>
        <v>0</v>
      </c>
      <c r="R372" s="130">
        <f>SUM(R373:R423)</f>
        <v>720.22223554999982</v>
      </c>
      <c r="T372" s="131">
        <f>SUM(T373:T423)</f>
        <v>0</v>
      </c>
      <c r="AR372" s="125" t="s">
        <v>80</v>
      </c>
      <c r="AT372" s="132" t="s">
        <v>72</v>
      </c>
      <c r="AU372" s="132" t="s">
        <v>80</v>
      </c>
      <c r="AY372" s="125" t="s">
        <v>163</v>
      </c>
      <c r="BK372" s="133">
        <f>SUM(BK373:BK423)</f>
        <v>0</v>
      </c>
    </row>
    <row r="373" spans="2:65" s="1" customFormat="1" ht="49.15" customHeight="1">
      <c r="B373" s="136"/>
      <c r="C373" s="137" t="s">
        <v>314</v>
      </c>
      <c r="D373" s="137" t="s">
        <v>165</v>
      </c>
      <c r="E373" s="138" t="s">
        <v>520</v>
      </c>
      <c r="F373" s="139" t="s">
        <v>521</v>
      </c>
      <c r="G373" s="140" t="s">
        <v>204</v>
      </c>
      <c r="H373" s="141">
        <v>265.20999999999998</v>
      </c>
      <c r="I373" s="142"/>
      <c r="J373" s="143">
        <f>ROUND(I373*H373,2)</f>
        <v>0</v>
      </c>
      <c r="K373" s="139" t="s">
        <v>169</v>
      </c>
      <c r="L373" s="32"/>
      <c r="M373" s="144" t="s">
        <v>1</v>
      </c>
      <c r="N373" s="145" t="s">
        <v>38</v>
      </c>
      <c r="P373" s="146">
        <f>O373*H373</f>
        <v>0</v>
      </c>
      <c r="Q373" s="146">
        <v>2.45343</v>
      </c>
      <c r="R373" s="146">
        <f>Q373*H373</f>
        <v>650.6741702999999</v>
      </c>
      <c r="S373" s="146">
        <v>0</v>
      </c>
      <c r="T373" s="147">
        <f>S373*H373</f>
        <v>0</v>
      </c>
      <c r="AR373" s="148" t="s">
        <v>170</v>
      </c>
      <c r="AT373" s="148" t="s">
        <v>165</v>
      </c>
      <c r="AU373" s="148" t="s">
        <v>82</v>
      </c>
      <c r="AY373" s="17" t="s">
        <v>163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80</v>
      </c>
      <c r="BK373" s="149">
        <f>ROUND(I373*H373,2)</f>
        <v>0</v>
      </c>
      <c r="BL373" s="17" t="s">
        <v>170</v>
      </c>
      <c r="BM373" s="148" t="s">
        <v>522</v>
      </c>
    </row>
    <row r="374" spans="2:65" s="12" customFormat="1" ht="11.25">
      <c r="B374" s="150"/>
      <c r="D374" s="151" t="s">
        <v>180</v>
      </c>
      <c r="E374" s="152" t="s">
        <v>1</v>
      </c>
      <c r="F374" s="153" t="s">
        <v>523</v>
      </c>
      <c r="H374" s="152" t="s">
        <v>1</v>
      </c>
      <c r="I374" s="154"/>
      <c r="L374" s="150"/>
      <c r="M374" s="155"/>
      <c r="T374" s="156"/>
      <c r="AT374" s="152" t="s">
        <v>180</v>
      </c>
      <c r="AU374" s="152" t="s">
        <v>82</v>
      </c>
      <c r="AV374" s="12" t="s">
        <v>80</v>
      </c>
      <c r="AW374" s="12" t="s">
        <v>30</v>
      </c>
      <c r="AX374" s="12" t="s">
        <v>73</v>
      </c>
      <c r="AY374" s="152" t="s">
        <v>163</v>
      </c>
    </row>
    <row r="375" spans="2:65" s="13" customFormat="1" ht="11.25">
      <c r="B375" s="157"/>
      <c r="D375" s="151" t="s">
        <v>180</v>
      </c>
      <c r="E375" s="158" t="s">
        <v>1</v>
      </c>
      <c r="F375" s="159" t="s">
        <v>524</v>
      </c>
      <c r="H375" s="160">
        <v>249.76900000000001</v>
      </c>
      <c r="I375" s="161"/>
      <c r="L375" s="157"/>
      <c r="M375" s="162"/>
      <c r="T375" s="163"/>
      <c r="AT375" s="158" t="s">
        <v>180</v>
      </c>
      <c r="AU375" s="158" t="s">
        <v>82</v>
      </c>
      <c r="AV375" s="13" t="s">
        <v>82</v>
      </c>
      <c r="AW375" s="13" t="s">
        <v>30</v>
      </c>
      <c r="AX375" s="13" t="s">
        <v>73</v>
      </c>
      <c r="AY375" s="158" t="s">
        <v>163</v>
      </c>
    </row>
    <row r="376" spans="2:65" s="13" customFormat="1" ht="11.25">
      <c r="B376" s="157"/>
      <c r="D376" s="151" t="s">
        <v>180</v>
      </c>
      <c r="E376" s="158" t="s">
        <v>1</v>
      </c>
      <c r="F376" s="159" t="s">
        <v>525</v>
      </c>
      <c r="H376" s="160">
        <v>15.441000000000001</v>
      </c>
      <c r="I376" s="161"/>
      <c r="L376" s="157"/>
      <c r="M376" s="162"/>
      <c r="T376" s="163"/>
      <c r="AT376" s="158" t="s">
        <v>180</v>
      </c>
      <c r="AU376" s="158" t="s">
        <v>82</v>
      </c>
      <c r="AV376" s="13" t="s">
        <v>82</v>
      </c>
      <c r="AW376" s="13" t="s">
        <v>30</v>
      </c>
      <c r="AX376" s="13" t="s">
        <v>73</v>
      </c>
      <c r="AY376" s="158" t="s">
        <v>163</v>
      </c>
    </row>
    <row r="377" spans="2:65" s="14" customFormat="1" ht="11.25">
      <c r="B377" s="164"/>
      <c r="D377" s="151" t="s">
        <v>180</v>
      </c>
      <c r="E377" s="165" t="s">
        <v>1</v>
      </c>
      <c r="F377" s="166" t="s">
        <v>218</v>
      </c>
      <c r="H377" s="167">
        <v>265.20999999999998</v>
      </c>
      <c r="I377" s="168"/>
      <c r="L377" s="164"/>
      <c r="M377" s="169"/>
      <c r="T377" s="170"/>
      <c r="AT377" s="165" t="s">
        <v>180</v>
      </c>
      <c r="AU377" s="165" t="s">
        <v>82</v>
      </c>
      <c r="AV377" s="14" t="s">
        <v>170</v>
      </c>
      <c r="AW377" s="14" t="s">
        <v>30</v>
      </c>
      <c r="AX377" s="14" t="s">
        <v>80</v>
      </c>
      <c r="AY377" s="165" t="s">
        <v>163</v>
      </c>
    </row>
    <row r="378" spans="2:65" s="1" customFormat="1" ht="37.9" customHeight="1">
      <c r="B378" s="136"/>
      <c r="C378" s="137" t="s">
        <v>526</v>
      </c>
      <c r="D378" s="137" t="s">
        <v>165</v>
      </c>
      <c r="E378" s="138" t="s">
        <v>527</v>
      </c>
      <c r="F378" s="139" t="s">
        <v>528</v>
      </c>
      <c r="G378" s="140" t="s">
        <v>168</v>
      </c>
      <c r="H378" s="141">
        <v>961.63</v>
      </c>
      <c r="I378" s="142"/>
      <c r="J378" s="143">
        <f>ROUND(I378*H378,2)</f>
        <v>0</v>
      </c>
      <c r="K378" s="139" t="s">
        <v>169</v>
      </c>
      <c r="L378" s="32"/>
      <c r="M378" s="144" t="s">
        <v>1</v>
      </c>
      <c r="N378" s="145" t="s">
        <v>38</v>
      </c>
      <c r="P378" s="146">
        <f>O378*H378</f>
        <v>0</v>
      </c>
      <c r="Q378" s="146">
        <v>5.5199999999999997E-3</v>
      </c>
      <c r="R378" s="146">
        <f>Q378*H378</f>
        <v>5.3081975999999997</v>
      </c>
      <c r="S378" s="146">
        <v>0</v>
      </c>
      <c r="T378" s="147">
        <f>S378*H378</f>
        <v>0</v>
      </c>
      <c r="AR378" s="148" t="s">
        <v>170</v>
      </c>
      <c r="AT378" s="148" t="s">
        <v>165</v>
      </c>
      <c r="AU378" s="148" t="s">
        <v>82</v>
      </c>
      <c r="AY378" s="17" t="s">
        <v>163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80</v>
      </c>
      <c r="BK378" s="149">
        <f>ROUND(I378*H378,2)</f>
        <v>0</v>
      </c>
      <c r="BL378" s="17" t="s">
        <v>170</v>
      </c>
      <c r="BM378" s="148" t="s">
        <v>529</v>
      </c>
    </row>
    <row r="379" spans="2:65" s="13" customFormat="1" ht="11.25">
      <c r="B379" s="157"/>
      <c r="D379" s="151" t="s">
        <v>180</v>
      </c>
      <c r="E379" s="158" t="s">
        <v>1</v>
      </c>
      <c r="F379" s="159" t="s">
        <v>530</v>
      </c>
      <c r="H379" s="160">
        <v>892.03099999999995</v>
      </c>
      <c r="I379" s="161"/>
      <c r="L379" s="157"/>
      <c r="M379" s="162"/>
      <c r="T379" s="163"/>
      <c r="AT379" s="158" t="s">
        <v>180</v>
      </c>
      <c r="AU379" s="158" t="s">
        <v>82</v>
      </c>
      <c r="AV379" s="13" t="s">
        <v>82</v>
      </c>
      <c r="AW379" s="13" t="s">
        <v>30</v>
      </c>
      <c r="AX379" s="13" t="s">
        <v>73</v>
      </c>
      <c r="AY379" s="158" t="s">
        <v>163</v>
      </c>
    </row>
    <row r="380" spans="2:65" s="12" customFormat="1" ht="11.25">
      <c r="B380" s="150"/>
      <c r="D380" s="151" t="s">
        <v>180</v>
      </c>
      <c r="E380" s="152" t="s">
        <v>1</v>
      </c>
      <c r="F380" s="153" t="s">
        <v>531</v>
      </c>
      <c r="H380" s="152" t="s">
        <v>1</v>
      </c>
      <c r="I380" s="154"/>
      <c r="L380" s="150"/>
      <c r="M380" s="155"/>
      <c r="T380" s="156"/>
      <c r="AT380" s="152" t="s">
        <v>180</v>
      </c>
      <c r="AU380" s="152" t="s">
        <v>82</v>
      </c>
      <c r="AV380" s="12" t="s">
        <v>80</v>
      </c>
      <c r="AW380" s="12" t="s">
        <v>30</v>
      </c>
      <c r="AX380" s="12" t="s">
        <v>73</v>
      </c>
      <c r="AY380" s="152" t="s">
        <v>163</v>
      </c>
    </row>
    <row r="381" spans="2:65" s="13" customFormat="1" ht="22.5">
      <c r="B381" s="157"/>
      <c r="D381" s="151" t="s">
        <v>180</v>
      </c>
      <c r="E381" s="158" t="s">
        <v>1</v>
      </c>
      <c r="F381" s="159" t="s">
        <v>532</v>
      </c>
      <c r="H381" s="160">
        <v>69.599000000000004</v>
      </c>
      <c r="I381" s="161"/>
      <c r="L381" s="157"/>
      <c r="M381" s="162"/>
      <c r="T381" s="163"/>
      <c r="AT381" s="158" t="s">
        <v>180</v>
      </c>
      <c r="AU381" s="158" t="s">
        <v>82</v>
      </c>
      <c r="AV381" s="13" t="s">
        <v>82</v>
      </c>
      <c r="AW381" s="13" t="s">
        <v>30</v>
      </c>
      <c r="AX381" s="13" t="s">
        <v>73</v>
      </c>
      <c r="AY381" s="158" t="s">
        <v>163</v>
      </c>
    </row>
    <row r="382" spans="2:65" s="14" customFormat="1" ht="11.25">
      <c r="B382" s="164"/>
      <c r="D382" s="151" t="s">
        <v>180</v>
      </c>
      <c r="E382" s="165" t="s">
        <v>1</v>
      </c>
      <c r="F382" s="166" t="s">
        <v>218</v>
      </c>
      <c r="H382" s="167">
        <v>961.63</v>
      </c>
      <c r="I382" s="168"/>
      <c r="L382" s="164"/>
      <c r="M382" s="169"/>
      <c r="T382" s="170"/>
      <c r="AT382" s="165" t="s">
        <v>180</v>
      </c>
      <c r="AU382" s="165" t="s">
        <v>82</v>
      </c>
      <c r="AV382" s="14" t="s">
        <v>170</v>
      </c>
      <c r="AW382" s="14" t="s">
        <v>30</v>
      </c>
      <c r="AX382" s="14" t="s">
        <v>80</v>
      </c>
      <c r="AY382" s="165" t="s">
        <v>163</v>
      </c>
    </row>
    <row r="383" spans="2:65" s="1" customFormat="1" ht="37.9" customHeight="1">
      <c r="B383" s="136"/>
      <c r="C383" s="137" t="s">
        <v>318</v>
      </c>
      <c r="D383" s="137" t="s">
        <v>165</v>
      </c>
      <c r="E383" s="138" t="s">
        <v>533</v>
      </c>
      <c r="F383" s="139" t="s">
        <v>534</v>
      </c>
      <c r="G383" s="140" t="s">
        <v>168</v>
      </c>
      <c r="H383" s="141">
        <v>961.63</v>
      </c>
      <c r="I383" s="142"/>
      <c r="J383" s="143">
        <f>ROUND(I383*H383,2)</f>
        <v>0</v>
      </c>
      <c r="K383" s="139" t="s">
        <v>169</v>
      </c>
      <c r="L383" s="32"/>
      <c r="M383" s="144" t="s">
        <v>1</v>
      </c>
      <c r="N383" s="145" t="s">
        <v>38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170</v>
      </c>
      <c r="AT383" s="148" t="s">
        <v>165</v>
      </c>
      <c r="AU383" s="148" t="s">
        <v>82</v>
      </c>
      <c r="AY383" s="17" t="s">
        <v>163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80</v>
      </c>
      <c r="BK383" s="149">
        <f>ROUND(I383*H383,2)</f>
        <v>0</v>
      </c>
      <c r="BL383" s="17" t="s">
        <v>170</v>
      </c>
      <c r="BM383" s="148" t="s">
        <v>535</v>
      </c>
    </row>
    <row r="384" spans="2:65" s="1" customFormat="1" ht="37.9" customHeight="1">
      <c r="B384" s="136"/>
      <c r="C384" s="137" t="s">
        <v>536</v>
      </c>
      <c r="D384" s="137" t="s">
        <v>165</v>
      </c>
      <c r="E384" s="138" t="s">
        <v>537</v>
      </c>
      <c r="F384" s="139" t="s">
        <v>538</v>
      </c>
      <c r="G384" s="140" t="s">
        <v>168</v>
      </c>
      <c r="H384" s="141">
        <v>794.91800000000001</v>
      </c>
      <c r="I384" s="142"/>
      <c r="J384" s="143">
        <f>ROUND(I384*H384,2)</f>
        <v>0</v>
      </c>
      <c r="K384" s="139" t="s">
        <v>169</v>
      </c>
      <c r="L384" s="32"/>
      <c r="M384" s="144" t="s">
        <v>1</v>
      </c>
      <c r="N384" s="145" t="s">
        <v>38</v>
      </c>
      <c r="P384" s="146">
        <f>O384*H384</f>
        <v>0</v>
      </c>
      <c r="Q384" s="146">
        <v>1E-3</v>
      </c>
      <c r="R384" s="146">
        <f>Q384*H384</f>
        <v>0.79491800000000001</v>
      </c>
      <c r="S384" s="146">
        <v>0</v>
      </c>
      <c r="T384" s="147">
        <f>S384*H384</f>
        <v>0</v>
      </c>
      <c r="AR384" s="148" t="s">
        <v>170</v>
      </c>
      <c r="AT384" s="148" t="s">
        <v>165</v>
      </c>
      <c r="AU384" s="148" t="s">
        <v>82</v>
      </c>
      <c r="AY384" s="17" t="s">
        <v>163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80</v>
      </c>
      <c r="BK384" s="149">
        <f>ROUND(I384*H384,2)</f>
        <v>0</v>
      </c>
      <c r="BL384" s="17" t="s">
        <v>170</v>
      </c>
      <c r="BM384" s="148" t="s">
        <v>539</v>
      </c>
    </row>
    <row r="385" spans="2:65" s="12" customFormat="1" ht="11.25">
      <c r="B385" s="150"/>
      <c r="D385" s="151" t="s">
        <v>180</v>
      </c>
      <c r="E385" s="152" t="s">
        <v>1</v>
      </c>
      <c r="F385" s="153" t="s">
        <v>523</v>
      </c>
      <c r="H385" s="152" t="s">
        <v>1</v>
      </c>
      <c r="I385" s="154"/>
      <c r="L385" s="150"/>
      <c r="M385" s="155"/>
      <c r="T385" s="156"/>
      <c r="AT385" s="152" t="s">
        <v>180</v>
      </c>
      <c r="AU385" s="152" t="s">
        <v>82</v>
      </c>
      <c r="AV385" s="12" t="s">
        <v>80</v>
      </c>
      <c r="AW385" s="12" t="s">
        <v>30</v>
      </c>
      <c r="AX385" s="12" t="s">
        <v>73</v>
      </c>
      <c r="AY385" s="152" t="s">
        <v>163</v>
      </c>
    </row>
    <row r="386" spans="2:65" s="13" customFormat="1" ht="11.25">
      <c r="B386" s="157"/>
      <c r="D386" s="151" t="s">
        <v>180</v>
      </c>
      <c r="E386" s="158" t="s">
        <v>1</v>
      </c>
      <c r="F386" s="159" t="s">
        <v>530</v>
      </c>
      <c r="H386" s="160">
        <v>892.03099999999995</v>
      </c>
      <c r="I386" s="161"/>
      <c r="L386" s="157"/>
      <c r="M386" s="162"/>
      <c r="T386" s="163"/>
      <c r="AT386" s="158" t="s">
        <v>180</v>
      </c>
      <c r="AU386" s="158" t="s">
        <v>82</v>
      </c>
      <c r="AV386" s="13" t="s">
        <v>82</v>
      </c>
      <c r="AW386" s="13" t="s">
        <v>30</v>
      </c>
      <c r="AX386" s="13" t="s">
        <v>73</v>
      </c>
      <c r="AY386" s="158" t="s">
        <v>163</v>
      </c>
    </row>
    <row r="387" spans="2:65" s="13" customFormat="1" ht="11.25">
      <c r="B387" s="157"/>
      <c r="D387" s="151" t="s">
        <v>180</v>
      </c>
      <c r="E387" s="158" t="s">
        <v>1</v>
      </c>
      <c r="F387" s="159" t="s">
        <v>540</v>
      </c>
      <c r="H387" s="160">
        <v>-97.113</v>
      </c>
      <c r="I387" s="161"/>
      <c r="L387" s="157"/>
      <c r="M387" s="162"/>
      <c r="T387" s="163"/>
      <c r="AT387" s="158" t="s">
        <v>180</v>
      </c>
      <c r="AU387" s="158" t="s">
        <v>82</v>
      </c>
      <c r="AV387" s="13" t="s">
        <v>82</v>
      </c>
      <c r="AW387" s="13" t="s">
        <v>30</v>
      </c>
      <c r="AX387" s="13" t="s">
        <v>73</v>
      </c>
      <c r="AY387" s="158" t="s">
        <v>163</v>
      </c>
    </row>
    <row r="388" spans="2:65" s="14" customFormat="1" ht="11.25">
      <c r="B388" s="164"/>
      <c r="D388" s="151" t="s">
        <v>180</v>
      </c>
      <c r="E388" s="165" t="s">
        <v>1</v>
      </c>
      <c r="F388" s="166" t="s">
        <v>218</v>
      </c>
      <c r="H388" s="167">
        <v>794.91800000000001</v>
      </c>
      <c r="I388" s="168"/>
      <c r="L388" s="164"/>
      <c r="M388" s="169"/>
      <c r="T388" s="170"/>
      <c r="AT388" s="165" t="s">
        <v>180</v>
      </c>
      <c r="AU388" s="165" t="s">
        <v>82</v>
      </c>
      <c r="AV388" s="14" t="s">
        <v>170</v>
      </c>
      <c r="AW388" s="14" t="s">
        <v>30</v>
      </c>
      <c r="AX388" s="14" t="s">
        <v>80</v>
      </c>
      <c r="AY388" s="165" t="s">
        <v>163</v>
      </c>
    </row>
    <row r="389" spans="2:65" s="1" customFormat="1" ht="37.9" customHeight="1">
      <c r="B389" s="136"/>
      <c r="C389" s="137" t="s">
        <v>323</v>
      </c>
      <c r="D389" s="137" t="s">
        <v>165</v>
      </c>
      <c r="E389" s="138" t="s">
        <v>541</v>
      </c>
      <c r="F389" s="139" t="s">
        <v>542</v>
      </c>
      <c r="G389" s="140" t="s">
        <v>168</v>
      </c>
      <c r="H389" s="141">
        <v>794.91800000000001</v>
      </c>
      <c r="I389" s="142"/>
      <c r="J389" s="143">
        <f>ROUND(I389*H389,2)</f>
        <v>0</v>
      </c>
      <c r="K389" s="139" t="s">
        <v>169</v>
      </c>
      <c r="L389" s="32"/>
      <c r="M389" s="144" t="s">
        <v>1</v>
      </c>
      <c r="N389" s="145" t="s">
        <v>38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170</v>
      </c>
      <c r="AT389" s="148" t="s">
        <v>165</v>
      </c>
      <c r="AU389" s="148" t="s">
        <v>82</v>
      </c>
      <c r="AY389" s="17" t="s">
        <v>163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80</v>
      </c>
      <c r="BK389" s="149">
        <f>ROUND(I389*H389,2)</f>
        <v>0</v>
      </c>
      <c r="BL389" s="17" t="s">
        <v>170</v>
      </c>
      <c r="BM389" s="148" t="s">
        <v>543</v>
      </c>
    </row>
    <row r="390" spans="2:65" s="1" customFormat="1" ht="37.9" customHeight="1">
      <c r="B390" s="136"/>
      <c r="C390" s="137" t="s">
        <v>544</v>
      </c>
      <c r="D390" s="137" t="s">
        <v>165</v>
      </c>
      <c r="E390" s="138" t="s">
        <v>545</v>
      </c>
      <c r="F390" s="139" t="s">
        <v>546</v>
      </c>
      <c r="G390" s="140" t="s">
        <v>168</v>
      </c>
      <c r="H390" s="141">
        <v>97.113</v>
      </c>
      <c r="I390" s="142"/>
      <c r="J390" s="143">
        <f>ROUND(I390*H390,2)</f>
        <v>0</v>
      </c>
      <c r="K390" s="139" t="s">
        <v>169</v>
      </c>
      <c r="L390" s="32"/>
      <c r="M390" s="144" t="s">
        <v>1</v>
      </c>
      <c r="N390" s="145" t="s">
        <v>38</v>
      </c>
      <c r="P390" s="146">
        <f>O390*H390</f>
        <v>0</v>
      </c>
      <c r="Q390" s="146">
        <v>1.1900000000000001E-3</v>
      </c>
      <c r="R390" s="146">
        <f>Q390*H390</f>
        <v>0.11556447</v>
      </c>
      <c r="S390" s="146">
        <v>0</v>
      </c>
      <c r="T390" s="147">
        <f>S390*H390</f>
        <v>0</v>
      </c>
      <c r="AR390" s="148" t="s">
        <v>170</v>
      </c>
      <c r="AT390" s="148" t="s">
        <v>165</v>
      </c>
      <c r="AU390" s="148" t="s">
        <v>82</v>
      </c>
      <c r="AY390" s="17" t="s">
        <v>163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80</v>
      </c>
      <c r="BK390" s="149">
        <f>ROUND(I390*H390,2)</f>
        <v>0</v>
      </c>
      <c r="BL390" s="17" t="s">
        <v>170</v>
      </c>
      <c r="BM390" s="148" t="s">
        <v>547</v>
      </c>
    </row>
    <row r="391" spans="2:65" s="13" customFormat="1" ht="11.25">
      <c r="B391" s="157"/>
      <c r="D391" s="151" t="s">
        <v>180</v>
      </c>
      <c r="E391" s="158" t="s">
        <v>1</v>
      </c>
      <c r="F391" s="159" t="s">
        <v>548</v>
      </c>
      <c r="H391" s="160">
        <v>97.113</v>
      </c>
      <c r="I391" s="161"/>
      <c r="L391" s="157"/>
      <c r="M391" s="162"/>
      <c r="T391" s="163"/>
      <c r="AT391" s="158" t="s">
        <v>180</v>
      </c>
      <c r="AU391" s="158" t="s">
        <v>82</v>
      </c>
      <c r="AV391" s="13" t="s">
        <v>82</v>
      </c>
      <c r="AW391" s="13" t="s">
        <v>30</v>
      </c>
      <c r="AX391" s="13" t="s">
        <v>73</v>
      </c>
      <c r="AY391" s="158" t="s">
        <v>163</v>
      </c>
    </row>
    <row r="392" spans="2:65" s="14" customFormat="1" ht="11.25">
      <c r="B392" s="164"/>
      <c r="D392" s="151" t="s">
        <v>180</v>
      </c>
      <c r="E392" s="165" t="s">
        <v>1</v>
      </c>
      <c r="F392" s="166" t="s">
        <v>218</v>
      </c>
      <c r="H392" s="167">
        <v>97.113</v>
      </c>
      <c r="I392" s="168"/>
      <c r="L392" s="164"/>
      <c r="M392" s="169"/>
      <c r="T392" s="170"/>
      <c r="AT392" s="165" t="s">
        <v>180</v>
      </c>
      <c r="AU392" s="165" t="s">
        <v>82</v>
      </c>
      <c r="AV392" s="14" t="s">
        <v>170</v>
      </c>
      <c r="AW392" s="14" t="s">
        <v>30</v>
      </c>
      <c r="AX392" s="14" t="s">
        <v>80</v>
      </c>
      <c r="AY392" s="165" t="s">
        <v>163</v>
      </c>
    </row>
    <row r="393" spans="2:65" s="1" customFormat="1" ht="37.9" customHeight="1">
      <c r="B393" s="136"/>
      <c r="C393" s="137" t="s">
        <v>328</v>
      </c>
      <c r="D393" s="137" t="s">
        <v>165</v>
      </c>
      <c r="E393" s="138" t="s">
        <v>549</v>
      </c>
      <c r="F393" s="139" t="s">
        <v>550</v>
      </c>
      <c r="G393" s="140" t="s">
        <v>168</v>
      </c>
      <c r="H393" s="141">
        <v>97.113</v>
      </c>
      <c r="I393" s="142"/>
      <c r="J393" s="143">
        <f>ROUND(I393*H393,2)</f>
        <v>0</v>
      </c>
      <c r="K393" s="139" t="s">
        <v>169</v>
      </c>
      <c r="L393" s="32"/>
      <c r="M393" s="144" t="s">
        <v>1</v>
      </c>
      <c r="N393" s="145" t="s">
        <v>38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170</v>
      </c>
      <c r="AT393" s="148" t="s">
        <v>165</v>
      </c>
      <c r="AU393" s="148" t="s">
        <v>82</v>
      </c>
      <c r="AY393" s="17" t="s">
        <v>163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80</v>
      </c>
      <c r="BK393" s="149">
        <f>ROUND(I393*H393,2)</f>
        <v>0</v>
      </c>
      <c r="BL393" s="17" t="s">
        <v>170</v>
      </c>
      <c r="BM393" s="148" t="s">
        <v>551</v>
      </c>
    </row>
    <row r="394" spans="2:65" s="1" customFormat="1" ht="16.5" customHeight="1">
      <c r="B394" s="136"/>
      <c r="C394" s="137" t="s">
        <v>552</v>
      </c>
      <c r="D394" s="137" t="s">
        <v>165</v>
      </c>
      <c r="E394" s="138" t="s">
        <v>553</v>
      </c>
      <c r="F394" s="139" t="s">
        <v>554</v>
      </c>
      <c r="G394" s="140" t="s">
        <v>168</v>
      </c>
      <c r="H394" s="141">
        <v>892.03099999999995</v>
      </c>
      <c r="I394" s="142"/>
      <c r="J394" s="143">
        <f>ROUND(I394*H394,2)</f>
        <v>0</v>
      </c>
      <c r="K394" s="139" t="s">
        <v>1</v>
      </c>
      <c r="L394" s="32"/>
      <c r="M394" s="144" t="s">
        <v>1</v>
      </c>
      <c r="N394" s="145" t="s">
        <v>38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170</v>
      </c>
      <c r="AT394" s="148" t="s">
        <v>165</v>
      </c>
      <c r="AU394" s="148" t="s">
        <v>82</v>
      </c>
      <c r="AY394" s="17" t="s">
        <v>163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80</v>
      </c>
      <c r="BK394" s="149">
        <f>ROUND(I394*H394,2)</f>
        <v>0</v>
      </c>
      <c r="BL394" s="17" t="s">
        <v>170</v>
      </c>
      <c r="BM394" s="148" t="s">
        <v>555</v>
      </c>
    </row>
    <row r="395" spans="2:65" s="13" customFormat="1" ht="11.25">
      <c r="B395" s="157"/>
      <c r="D395" s="151" t="s">
        <v>180</v>
      </c>
      <c r="E395" s="158" t="s">
        <v>1</v>
      </c>
      <c r="F395" s="159" t="s">
        <v>556</v>
      </c>
      <c r="H395" s="160">
        <v>892.03099999999995</v>
      </c>
      <c r="I395" s="161"/>
      <c r="L395" s="157"/>
      <c r="M395" s="162"/>
      <c r="T395" s="163"/>
      <c r="AT395" s="158" t="s">
        <v>180</v>
      </c>
      <c r="AU395" s="158" t="s">
        <v>82</v>
      </c>
      <c r="AV395" s="13" t="s">
        <v>82</v>
      </c>
      <c r="AW395" s="13" t="s">
        <v>30</v>
      </c>
      <c r="AX395" s="13" t="s">
        <v>73</v>
      </c>
      <c r="AY395" s="158" t="s">
        <v>163</v>
      </c>
    </row>
    <row r="396" spans="2:65" s="14" customFormat="1" ht="11.25">
      <c r="B396" s="164"/>
      <c r="D396" s="151" t="s">
        <v>180</v>
      </c>
      <c r="E396" s="165" t="s">
        <v>1</v>
      </c>
      <c r="F396" s="166" t="s">
        <v>218</v>
      </c>
      <c r="H396" s="167">
        <v>892.03099999999995</v>
      </c>
      <c r="I396" s="168"/>
      <c r="L396" s="164"/>
      <c r="M396" s="169"/>
      <c r="T396" s="170"/>
      <c r="AT396" s="165" t="s">
        <v>180</v>
      </c>
      <c r="AU396" s="165" t="s">
        <v>82</v>
      </c>
      <c r="AV396" s="14" t="s">
        <v>170</v>
      </c>
      <c r="AW396" s="14" t="s">
        <v>30</v>
      </c>
      <c r="AX396" s="14" t="s">
        <v>80</v>
      </c>
      <c r="AY396" s="165" t="s">
        <v>163</v>
      </c>
    </row>
    <row r="397" spans="2:65" s="1" customFormat="1" ht="78" customHeight="1">
      <c r="B397" s="136"/>
      <c r="C397" s="137" t="s">
        <v>335</v>
      </c>
      <c r="D397" s="137" t="s">
        <v>165</v>
      </c>
      <c r="E397" s="138" t="s">
        <v>557</v>
      </c>
      <c r="F397" s="139" t="s">
        <v>558</v>
      </c>
      <c r="G397" s="140" t="s">
        <v>264</v>
      </c>
      <c r="H397" s="141">
        <v>36.414999999999999</v>
      </c>
      <c r="I397" s="142"/>
      <c r="J397" s="143">
        <f>ROUND(I397*H397,2)</f>
        <v>0</v>
      </c>
      <c r="K397" s="139" t="s">
        <v>169</v>
      </c>
      <c r="L397" s="32"/>
      <c r="M397" s="144" t="s">
        <v>1</v>
      </c>
      <c r="N397" s="145" t="s">
        <v>38</v>
      </c>
      <c r="P397" s="146">
        <f>O397*H397</f>
        <v>0</v>
      </c>
      <c r="Q397" s="146">
        <v>1.05555</v>
      </c>
      <c r="R397" s="146">
        <f>Q397*H397</f>
        <v>38.437853249999996</v>
      </c>
      <c r="S397" s="146">
        <v>0</v>
      </c>
      <c r="T397" s="147">
        <f>S397*H397</f>
        <v>0</v>
      </c>
      <c r="AR397" s="148" t="s">
        <v>170</v>
      </c>
      <c r="AT397" s="148" t="s">
        <v>165</v>
      </c>
      <c r="AU397" s="148" t="s">
        <v>82</v>
      </c>
      <c r="AY397" s="17" t="s">
        <v>163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80</v>
      </c>
      <c r="BK397" s="149">
        <f>ROUND(I397*H397,2)</f>
        <v>0</v>
      </c>
      <c r="BL397" s="17" t="s">
        <v>170</v>
      </c>
      <c r="BM397" s="148" t="s">
        <v>559</v>
      </c>
    </row>
    <row r="398" spans="2:65" s="13" customFormat="1" ht="11.25">
      <c r="B398" s="157"/>
      <c r="D398" s="151" t="s">
        <v>180</v>
      </c>
      <c r="E398" s="158" t="s">
        <v>1</v>
      </c>
      <c r="F398" s="159" t="s">
        <v>560</v>
      </c>
      <c r="H398" s="160">
        <v>36.414999999999999</v>
      </c>
      <c r="I398" s="161"/>
      <c r="L398" s="157"/>
      <c r="M398" s="162"/>
      <c r="T398" s="163"/>
      <c r="AT398" s="158" t="s">
        <v>180</v>
      </c>
      <c r="AU398" s="158" t="s">
        <v>82</v>
      </c>
      <c r="AV398" s="13" t="s">
        <v>82</v>
      </c>
      <c r="AW398" s="13" t="s">
        <v>30</v>
      </c>
      <c r="AX398" s="13" t="s">
        <v>73</v>
      </c>
      <c r="AY398" s="158" t="s">
        <v>163</v>
      </c>
    </row>
    <row r="399" spans="2:65" s="14" customFormat="1" ht="11.25">
      <c r="B399" s="164"/>
      <c r="D399" s="151" t="s">
        <v>180</v>
      </c>
      <c r="E399" s="165" t="s">
        <v>1</v>
      </c>
      <c r="F399" s="166" t="s">
        <v>218</v>
      </c>
      <c r="H399" s="167">
        <v>36.414999999999999</v>
      </c>
      <c r="I399" s="168"/>
      <c r="L399" s="164"/>
      <c r="M399" s="169"/>
      <c r="T399" s="170"/>
      <c r="AT399" s="165" t="s">
        <v>180</v>
      </c>
      <c r="AU399" s="165" t="s">
        <v>82</v>
      </c>
      <c r="AV399" s="14" t="s">
        <v>170</v>
      </c>
      <c r="AW399" s="14" t="s">
        <v>30</v>
      </c>
      <c r="AX399" s="14" t="s">
        <v>80</v>
      </c>
      <c r="AY399" s="165" t="s">
        <v>163</v>
      </c>
    </row>
    <row r="400" spans="2:65" s="1" customFormat="1" ht="55.5" customHeight="1">
      <c r="B400" s="136"/>
      <c r="C400" s="137" t="s">
        <v>561</v>
      </c>
      <c r="D400" s="137" t="s">
        <v>165</v>
      </c>
      <c r="E400" s="138" t="s">
        <v>562</v>
      </c>
      <c r="F400" s="139" t="s">
        <v>563</v>
      </c>
      <c r="G400" s="140" t="s">
        <v>313</v>
      </c>
      <c r="H400" s="141">
        <v>8</v>
      </c>
      <c r="I400" s="142"/>
      <c r="J400" s="143">
        <f>ROUND(I400*H400,2)</f>
        <v>0</v>
      </c>
      <c r="K400" s="139" t="s">
        <v>169</v>
      </c>
      <c r="L400" s="32"/>
      <c r="M400" s="144" t="s">
        <v>1</v>
      </c>
      <c r="N400" s="145" t="s">
        <v>38</v>
      </c>
      <c r="P400" s="146">
        <f>O400*H400</f>
        <v>0</v>
      </c>
      <c r="Q400" s="146">
        <v>3.0799999999999998E-3</v>
      </c>
      <c r="R400" s="146">
        <f>Q400*H400</f>
        <v>2.4639999999999999E-2</v>
      </c>
      <c r="S400" s="146">
        <v>0</v>
      </c>
      <c r="T400" s="147">
        <f>S400*H400</f>
        <v>0</v>
      </c>
      <c r="AR400" s="148" t="s">
        <v>170</v>
      </c>
      <c r="AT400" s="148" t="s">
        <v>165</v>
      </c>
      <c r="AU400" s="148" t="s">
        <v>82</v>
      </c>
      <c r="AY400" s="17" t="s">
        <v>163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80</v>
      </c>
      <c r="BK400" s="149">
        <f>ROUND(I400*H400,2)</f>
        <v>0</v>
      </c>
      <c r="BL400" s="17" t="s">
        <v>170</v>
      </c>
      <c r="BM400" s="148" t="s">
        <v>564</v>
      </c>
    </row>
    <row r="401" spans="2:65" s="13" customFormat="1" ht="11.25">
      <c r="B401" s="157"/>
      <c r="D401" s="151" t="s">
        <v>180</v>
      </c>
      <c r="E401" s="158" t="s">
        <v>1</v>
      </c>
      <c r="F401" s="159" t="s">
        <v>565</v>
      </c>
      <c r="H401" s="160">
        <v>8</v>
      </c>
      <c r="I401" s="161"/>
      <c r="L401" s="157"/>
      <c r="M401" s="162"/>
      <c r="T401" s="163"/>
      <c r="AT401" s="158" t="s">
        <v>180</v>
      </c>
      <c r="AU401" s="158" t="s">
        <v>82</v>
      </c>
      <c r="AV401" s="13" t="s">
        <v>82</v>
      </c>
      <c r="AW401" s="13" t="s">
        <v>30</v>
      </c>
      <c r="AX401" s="13" t="s">
        <v>73</v>
      </c>
      <c r="AY401" s="158" t="s">
        <v>163</v>
      </c>
    </row>
    <row r="402" spans="2:65" s="14" customFormat="1" ht="11.25">
      <c r="B402" s="164"/>
      <c r="D402" s="151" t="s">
        <v>180</v>
      </c>
      <c r="E402" s="165" t="s">
        <v>1</v>
      </c>
      <c r="F402" s="166" t="s">
        <v>218</v>
      </c>
      <c r="H402" s="167">
        <v>8</v>
      </c>
      <c r="I402" s="168"/>
      <c r="L402" s="164"/>
      <c r="M402" s="169"/>
      <c r="T402" s="170"/>
      <c r="AT402" s="165" t="s">
        <v>180</v>
      </c>
      <c r="AU402" s="165" t="s">
        <v>82</v>
      </c>
      <c r="AV402" s="14" t="s">
        <v>170</v>
      </c>
      <c r="AW402" s="14" t="s">
        <v>30</v>
      </c>
      <c r="AX402" s="14" t="s">
        <v>80</v>
      </c>
      <c r="AY402" s="165" t="s">
        <v>163</v>
      </c>
    </row>
    <row r="403" spans="2:65" s="1" customFormat="1" ht="16.5" customHeight="1">
      <c r="B403" s="136"/>
      <c r="C403" s="137" t="s">
        <v>340</v>
      </c>
      <c r="D403" s="137" t="s">
        <v>165</v>
      </c>
      <c r="E403" s="138" t="s">
        <v>566</v>
      </c>
      <c r="F403" s="139" t="s">
        <v>567</v>
      </c>
      <c r="G403" s="140" t="s">
        <v>313</v>
      </c>
      <c r="H403" s="141">
        <v>168</v>
      </c>
      <c r="I403" s="142"/>
      <c r="J403" s="143">
        <f>ROUND(I403*H403,2)</f>
        <v>0</v>
      </c>
      <c r="K403" s="139" t="s">
        <v>1</v>
      </c>
      <c r="L403" s="32"/>
      <c r="M403" s="144" t="s">
        <v>1</v>
      </c>
      <c r="N403" s="145" t="s">
        <v>38</v>
      </c>
      <c r="P403" s="146">
        <f>O403*H403</f>
        <v>0</v>
      </c>
      <c r="Q403" s="146">
        <v>0</v>
      </c>
      <c r="R403" s="146">
        <f>Q403*H403</f>
        <v>0</v>
      </c>
      <c r="S403" s="146">
        <v>0</v>
      </c>
      <c r="T403" s="147">
        <f>S403*H403</f>
        <v>0</v>
      </c>
      <c r="AR403" s="148" t="s">
        <v>170</v>
      </c>
      <c r="AT403" s="148" t="s">
        <v>165</v>
      </c>
      <c r="AU403" s="148" t="s">
        <v>82</v>
      </c>
      <c r="AY403" s="17" t="s">
        <v>163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80</v>
      </c>
      <c r="BK403" s="149">
        <f>ROUND(I403*H403,2)</f>
        <v>0</v>
      </c>
      <c r="BL403" s="17" t="s">
        <v>170</v>
      </c>
      <c r="BM403" s="148" t="s">
        <v>568</v>
      </c>
    </row>
    <row r="404" spans="2:65" s="1" customFormat="1" ht="16.5" customHeight="1">
      <c r="B404" s="136"/>
      <c r="C404" s="137" t="s">
        <v>569</v>
      </c>
      <c r="D404" s="137" t="s">
        <v>165</v>
      </c>
      <c r="E404" s="138" t="s">
        <v>570</v>
      </c>
      <c r="F404" s="139" t="s">
        <v>571</v>
      </c>
      <c r="G404" s="140" t="s">
        <v>313</v>
      </c>
      <c r="H404" s="141">
        <v>168</v>
      </c>
      <c r="I404" s="142"/>
      <c r="J404" s="143">
        <f>ROUND(I404*H404,2)</f>
        <v>0</v>
      </c>
      <c r="K404" s="139" t="s">
        <v>1</v>
      </c>
      <c r="L404" s="32"/>
      <c r="M404" s="144" t="s">
        <v>1</v>
      </c>
      <c r="N404" s="145" t="s">
        <v>38</v>
      </c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AR404" s="148" t="s">
        <v>170</v>
      </c>
      <c r="AT404" s="148" t="s">
        <v>165</v>
      </c>
      <c r="AU404" s="148" t="s">
        <v>82</v>
      </c>
      <c r="AY404" s="17" t="s">
        <v>163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80</v>
      </c>
      <c r="BK404" s="149">
        <f>ROUND(I404*H404,2)</f>
        <v>0</v>
      </c>
      <c r="BL404" s="17" t="s">
        <v>170</v>
      </c>
      <c r="BM404" s="148" t="s">
        <v>572</v>
      </c>
    </row>
    <row r="405" spans="2:65" s="1" customFormat="1" ht="37.9" customHeight="1">
      <c r="B405" s="136"/>
      <c r="C405" s="137" t="s">
        <v>345</v>
      </c>
      <c r="D405" s="137" t="s">
        <v>165</v>
      </c>
      <c r="E405" s="138" t="s">
        <v>573</v>
      </c>
      <c r="F405" s="139" t="s">
        <v>574</v>
      </c>
      <c r="G405" s="140" t="s">
        <v>204</v>
      </c>
      <c r="H405" s="141">
        <v>7.9139999999999997</v>
      </c>
      <c r="I405" s="142"/>
      <c r="J405" s="143">
        <f>ROUND(I405*H405,2)</f>
        <v>0</v>
      </c>
      <c r="K405" s="139" t="s">
        <v>169</v>
      </c>
      <c r="L405" s="32"/>
      <c r="M405" s="144" t="s">
        <v>1</v>
      </c>
      <c r="N405" s="145" t="s">
        <v>38</v>
      </c>
      <c r="P405" s="146">
        <f>O405*H405</f>
        <v>0</v>
      </c>
      <c r="Q405" s="146">
        <v>2.4533700000000001</v>
      </c>
      <c r="R405" s="146">
        <f>Q405*H405</f>
        <v>19.415970179999999</v>
      </c>
      <c r="S405" s="146">
        <v>0</v>
      </c>
      <c r="T405" s="147">
        <f>S405*H405</f>
        <v>0</v>
      </c>
      <c r="AR405" s="148" t="s">
        <v>170</v>
      </c>
      <c r="AT405" s="148" t="s">
        <v>165</v>
      </c>
      <c r="AU405" s="148" t="s">
        <v>82</v>
      </c>
      <c r="AY405" s="17" t="s">
        <v>163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80</v>
      </c>
      <c r="BK405" s="149">
        <f>ROUND(I405*H405,2)</f>
        <v>0</v>
      </c>
      <c r="BL405" s="17" t="s">
        <v>170</v>
      </c>
      <c r="BM405" s="148" t="s">
        <v>575</v>
      </c>
    </row>
    <row r="406" spans="2:65" s="12" customFormat="1" ht="11.25">
      <c r="B406" s="150"/>
      <c r="D406" s="151" t="s">
        <v>180</v>
      </c>
      <c r="E406" s="152" t="s">
        <v>1</v>
      </c>
      <c r="F406" s="153" t="s">
        <v>365</v>
      </c>
      <c r="H406" s="152" t="s">
        <v>1</v>
      </c>
      <c r="I406" s="154"/>
      <c r="L406" s="150"/>
      <c r="M406" s="155"/>
      <c r="T406" s="156"/>
      <c r="AT406" s="152" t="s">
        <v>180</v>
      </c>
      <c r="AU406" s="152" t="s">
        <v>82</v>
      </c>
      <c r="AV406" s="12" t="s">
        <v>80</v>
      </c>
      <c r="AW406" s="12" t="s">
        <v>30</v>
      </c>
      <c r="AX406" s="12" t="s">
        <v>73</v>
      </c>
      <c r="AY406" s="152" t="s">
        <v>163</v>
      </c>
    </row>
    <row r="407" spans="2:65" s="13" customFormat="1" ht="11.25">
      <c r="B407" s="157"/>
      <c r="D407" s="151" t="s">
        <v>180</v>
      </c>
      <c r="E407" s="158" t="s">
        <v>1</v>
      </c>
      <c r="F407" s="159" t="s">
        <v>576</v>
      </c>
      <c r="H407" s="160">
        <v>1.3420000000000001</v>
      </c>
      <c r="I407" s="161"/>
      <c r="L407" s="157"/>
      <c r="M407" s="162"/>
      <c r="T407" s="163"/>
      <c r="AT407" s="158" t="s">
        <v>180</v>
      </c>
      <c r="AU407" s="158" t="s">
        <v>82</v>
      </c>
      <c r="AV407" s="13" t="s">
        <v>82</v>
      </c>
      <c r="AW407" s="13" t="s">
        <v>30</v>
      </c>
      <c r="AX407" s="13" t="s">
        <v>73</v>
      </c>
      <c r="AY407" s="158" t="s">
        <v>163</v>
      </c>
    </row>
    <row r="408" spans="2:65" s="13" customFormat="1" ht="22.5">
      <c r="B408" s="157"/>
      <c r="D408" s="151" t="s">
        <v>180</v>
      </c>
      <c r="E408" s="158" t="s">
        <v>1</v>
      </c>
      <c r="F408" s="159" t="s">
        <v>577</v>
      </c>
      <c r="H408" s="160">
        <v>6.5720000000000001</v>
      </c>
      <c r="I408" s="161"/>
      <c r="L408" s="157"/>
      <c r="M408" s="162"/>
      <c r="T408" s="163"/>
      <c r="AT408" s="158" t="s">
        <v>180</v>
      </c>
      <c r="AU408" s="158" t="s">
        <v>82</v>
      </c>
      <c r="AV408" s="13" t="s">
        <v>82</v>
      </c>
      <c r="AW408" s="13" t="s">
        <v>30</v>
      </c>
      <c r="AX408" s="13" t="s">
        <v>73</v>
      </c>
      <c r="AY408" s="158" t="s">
        <v>163</v>
      </c>
    </row>
    <row r="409" spans="2:65" s="14" customFormat="1" ht="11.25">
      <c r="B409" s="164"/>
      <c r="D409" s="151" t="s">
        <v>180</v>
      </c>
      <c r="E409" s="165" t="s">
        <v>1</v>
      </c>
      <c r="F409" s="166" t="s">
        <v>218</v>
      </c>
      <c r="H409" s="167">
        <v>7.9139999999999997</v>
      </c>
      <c r="I409" s="168"/>
      <c r="L409" s="164"/>
      <c r="M409" s="169"/>
      <c r="T409" s="170"/>
      <c r="AT409" s="165" t="s">
        <v>180</v>
      </c>
      <c r="AU409" s="165" t="s">
        <v>82</v>
      </c>
      <c r="AV409" s="14" t="s">
        <v>170</v>
      </c>
      <c r="AW409" s="14" t="s">
        <v>30</v>
      </c>
      <c r="AX409" s="14" t="s">
        <v>80</v>
      </c>
      <c r="AY409" s="165" t="s">
        <v>163</v>
      </c>
    </row>
    <row r="410" spans="2:65" s="1" customFormat="1" ht="37.9" customHeight="1">
      <c r="B410" s="136"/>
      <c r="C410" s="137" t="s">
        <v>578</v>
      </c>
      <c r="D410" s="137" t="s">
        <v>165</v>
      </c>
      <c r="E410" s="138" t="s">
        <v>579</v>
      </c>
      <c r="F410" s="139" t="s">
        <v>580</v>
      </c>
      <c r="G410" s="140" t="s">
        <v>264</v>
      </c>
      <c r="H410" s="141">
        <v>1.409</v>
      </c>
      <c r="I410" s="142"/>
      <c r="J410" s="143">
        <f>ROUND(I410*H410,2)</f>
        <v>0</v>
      </c>
      <c r="K410" s="139" t="s">
        <v>169</v>
      </c>
      <c r="L410" s="32"/>
      <c r="M410" s="144" t="s">
        <v>1</v>
      </c>
      <c r="N410" s="145" t="s">
        <v>38</v>
      </c>
      <c r="P410" s="146">
        <f>O410*H410</f>
        <v>0</v>
      </c>
      <c r="Q410" s="146">
        <v>1.0492699999999999</v>
      </c>
      <c r="R410" s="146">
        <f>Q410*H410</f>
        <v>1.47842143</v>
      </c>
      <c r="S410" s="146">
        <v>0</v>
      </c>
      <c r="T410" s="147">
        <f>S410*H410</f>
        <v>0</v>
      </c>
      <c r="AR410" s="148" t="s">
        <v>170</v>
      </c>
      <c r="AT410" s="148" t="s">
        <v>165</v>
      </c>
      <c r="AU410" s="148" t="s">
        <v>82</v>
      </c>
      <c r="AY410" s="17" t="s">
        <v>163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80</v>
      </c>
      <c r="BK410" s="149">
        <f>ROUND(I410*H410,2)</f>
        <v>0</v>
      </c>
      <c r="BL410" s="17" t="s">
        <v>170</v>
      </c>
      <c r="BM410" s="148" t="s">
        <v>581</v>
      </c>
    </row>
    <row r="411" spans="2:65" s="13" customFormat="1" ht="11.25">
      <c r="B411" s="157"/>
      <c r="D411" s="151" t="s">
        <v>180</v>
      </c>
      <c r="E411" s="158" t="s">
        <v>1</v>
      </c>
      <c r="F411" s="159" t="s">
        <v>582</v>
      </c>
      <c r="H411" s="160">
        <v>1.409</v>
      </c>
      <c r="I411" s="161"/>
      <c r="L411" s="157"/>
      <c r="M411" s="162"/>
      <c r="T411" s="163"/>
      <c r="AT411" s="158" t="s">
        <v>180</v>
      </c>
      <c r="AU411" s="158" t="s">
        <v>82</v>
      </c>
      <c r="AV411" s="13" t="s">
        <v>82</v>
      </c>
      <c r="AW411" s="13" t="s">
        <v>30</v>
      </c>
      <c r="AX411" s="13" t="s">
        <v>73</v>
      </c>
      <c r="AY411" s="158" t="s">
        <v>163</v>
      </c>
    </row>
    <row r="412" spans="2:65" s="14" customFormat="1" ht="11.25">
      <c r="B412" s="164"/>
      <c r="D412" s="151" t="s">
        <v>180</v>
      </c>
      <c r="E412" s="165" t="s">
        <v>1</v>
      </c>
      <c r="F412" s="166" t="s">
        <v>218</v>
      </c>
      <c r="H412" s="167">
        <v>1.409</v>
      </c>
      <c r="I412" s="168"/>
      <c r="L412" s="164"/>
      <c r="M412" s="169"/>
      <c r="T412" s="170"/>
      <c r="AT412" s="165" t="s">
        <v>180</v>
      </c>
      <c r="AU412" s="165" t="s">
        <v>82</v>
      </c>
      <c r="AV412" s="14" t="s">
        <v>170</v>
      </c>
      <c r="AW412" s="14" t="s">
        <v>30</v>
      </c>
      <c r="AX412" s="14" t="s">
        <v>80</v>
      </c>
      <c r="AY412" s="165" t="s">
        <v>163</v>
      </c>
    </row>
    <row r="413" spans="2:65" s="1" customFormat="1" ht="24.2" customHeight="1">
      <c r="B413" s="136"/>
      <c r="C413" s="137" t="s">
        <v>350</v>
      </c>
      <c r="D413" s="137" t="s">
        <v>165</v>
      </c>
      <c r="E413" s="138" t="s">
        <v>583</v>
      </c>
      <c r="F413" s="139" t="s">
        <v>584</v>
      </c>
      <c r="G413" s="140" t="s">
        <v>168</v>
      </c>
      <c r="H413" s="141">
        <v>1.452</v>
      </c>
      <c r="I413" s="142"/>
      <c r="J413" s="143">
        <f>ROUND(I413*H413,2)</f>
        <v>0</v>
      </c>
      <c r="K413" s="139" t="s">
        <v>169</v>
      </c>
      <c r="L413" s="32"/>
      <c r="M413" s="144" t="s">
        <v>1</v>
      </c>
      <c r="N413" s="145" t="s">
        <v>38</v>
      </c>
      <c r="P413" s="146">
        <f>O413*H413</f>
        <v>0</v>
      </c>
      <c r="Q413" s="146">
        <v>8.7399999999999995E-3</v>
      </c>
      <c r="R413" s="146">
        <f>Q413*H413</f>
        <v>1.2690479999999999E-2</v>
      </c>
      <c r="S413" s="146">
        <v>0</v>
      </c>
      <c r="T413" s="147">
        <f>S413*H413</f>
        <v>0</v>
      </c>
      <c r="AR413" s="148" t="s">
        <v>170</v>
      </c>
      <c r="AT413" s="148" t="s">
        <v>165</v>
      </c>
      <c r="AU413" s="148" t="s">
        <v>82</v>
      </c>
      <c r="AY413" s="17" t="s">
        <v>163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80</v>
      </c>
      <c r="BK413" s="149">
        <f>ROUND(I413*H413,2)</f>
        <v>0</v>
      </c>
      <c r="BL413" s="17" t="s">
        <v>170</v>
      </c>
      <c r="BM413" s="148" t="s">
        <v>585</v>
      </c>
    </row>
    <row r="414" spans="2:65" s="13" customFormat="1" ht="11.25">
      <c r="B414" s="157"/>
      <c r="D414" s="151" t="s">
        <v>180</v>
      </c>
      <c r="E414" s="158" t="s">
        <v>1</v>
      </c>
      <c r="F414" s="159" t="s">
        <v>586</v>
      </c>
      <c r="H414" s="160">
        <v>1.452</v>
      </c>
      <c r="I414" s="161"/>
      <c r="L414" s="157"/>
      <c r="M414" s="162"/>
      <c r="T414" s="163"/>
      <c r="AT414" s="158" t="s">
        <v>180</v>
      </c>
      <c r="AU414" s="158" t="s">
        <v>82</v>
      </c>
      <c r="AV414" s="13" t="s">
        <v>82</v>
      </c>
      <c r="AW414" s="13" t="s">
        <v>30</v>
      </c>
      <c r="AX414" s="13" t="s">
        <v>73</v>
      </c>
      <c r="AY414" s="158" t="s">
        <v>163</v>
      </c>
    </row>
    <row r="415" spans="2:65" s="14" customFormat="1" ht="11.25">
      <c r="B415" s="164"/>
      <c r="D415" s="151" t="s">
        <v>180</v>
      </c>
      <c r="E415" s="165" t="s">
        <v>1</v>
      </c>
      <c r="F415" s="166" t="s">
        <v>218</v>
      </c>
      <c r="H415" s="167">
        <v>1.452</v>
      </c>
      <c r="I415" s="168"/>
      <c r="L415" s="164"/>
      <c r="M415" s="169"/>
      <c r="T415" s="170"/>
      <c r="AT415" s="165" t="s">
        <v>180</v>
      </c>
      <c r="AU415" s="165" t="s">
        <v>82</v>
      </c>
      <c r="AV415" s="14" t="s">
        <v>170</v>
      </c>
      <c r="AW415" s="14" t="s">
        <v>30</v>
      </c>
      <c r="AX415" s="14" t="s">
        <v>80</v>
      </c>
      <c r="AY415" s="165" t="s">
        <v>163</v>
      </c>
    </row>
    <row r="416" spans="2:65" s="1" customFormat="1" ht="24.2" customHeight="1">
      <c r="B416" s="136"/>
      <c r="C416" s="137" t="s">
        <v>587</v>
      </c>
      <c r="D416" s="137" t="s">
        <v>165</v>
      </c>
      <c r="E416" s="138" t="s">
        <v>588</v>
      </c>
      <c r="F416" s="139" t="s">
        <v>589</v>
      </c>
      <c r="G416" s="140" t="s">
        <v>168</v>
      </c>
      <c r="H416" s="141">
        <v>1.452</v>
      </c>
      <c r="I416" s="142"/>
      <c r="J416" s="143">
        <f>ROUND(I416*H416,2)</f>
        <v>0</v>
      </c>
      <c r="K416" s="139" t="s">
        <v>169</v>
      </c>
      <c r="L416" s="32"/>
      <c r="M416" s="144" t="s">
        <v>1</v>
      </c>
      <c r="N416" s="145" t="s">
        <v>38</v>
      </c>
      <c r="P416" s="146">
        <f>O416*H416</f>
        <v>0</v>
      </c>
      <c r="Q416" s="146">
        <v>0</v>
      </c>
      <c r="R416" s="146">
        <f>Q416*H416</f>
        <v>0</v>
      </c>
      <c r="S416" s="146">
        <v>0</v>
      </c>
      <c r="T416" s="147">
        <f>S416*H416</f>
        <v>0</v>
      </c>
      <c r="AR416" s="148" t="s">
        <v>170</v>
      </c>
      <c r="AT416" s="148" t="s">
        <v>165</v>
      </c>
      <c r="AU416" s="148" t="s">
        <v>82</v>
      </c>
      <c r="AY416" s="17" t="s">
        <v>163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80</v>
      </c>
      <c r="BK416" s="149">
        <f>ROUND(I416*H416,2)</f>
        <v>0</v>
      </c>
      <c r="BL416" s="17" t="s">
        <v>170</v>
      </c>
      <c r="BM416" s="148" t="s">
        <v>590</v>
      </c>
    </row>
    <row r="417" spans="2:65" s="1" customFormat="1" ht="44.25" customHeight="1">
      <c r="B417" s="136"/>
      <c r="C417" s="137" t="s">
        <v>355</v>
      </c>
      <c r="D417" s="137" t="s">
        <v>165</v>
      </c>
      <c r="E417" s="138" t="s">
        <v>591</v>
      </c>
      <c r="F417" s="139" t="s">
        <v>592</v>
      </c>
      <c r="G417" s="140" t="s">
        <v>196</v>
      </c>
      <c r="H417" s="141">
        <v>34.889000000000003</v>
      </c>
      <c r="I417" s="142"/>
      <c r="J417" s="143">
        <f>ROUND(I417*H417,2)</f>
        <v>0</v>
      </c>
      <c r="K417" s="139" t="s">
        <v>169</v>
      </c>
      <c r="L417" s="32"/>
      <c r="M417" s="144" t="s">
        <v>1</v>
      </c>
      <c r="N417" s="145" t="s">
        <v>38</v>
      </c>
      <c r="P417" s="146">
        <f>O417*H417</f>
        <v>0</v>
      </c>
      <c r="Q417" s="146">
        <v>0.11046</v>
      </c>
      <c r="R417" s="146">
        <f>Q417*H417</f>
        <v>3.8538389400000006</v>
      </c>
      <c r="S417" s="146">
        <v>0</v>
      </c>
      <c r="T417" s="147">
        <f>S417*H417</f>
        <v>0</v>
      </c>
      <c r="AR417" s="148" t="s">
        <v>170</v>
      </c>
      <c r="AT417" s="148" t="s">
        <v>165</v>
      </c>
      <c r="AU417" s="148" t="s">
        <v>82</v>
      </c>
      <c r="AY417" s="17" t="s">
        <v>163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80</v>
      </c>
      <c r="BK417" s="149">
        <f>ROUND(I417*H417,2)</f>
        <v>0</v>
      </c>
      <c r="BL417" s="17" t="s">
        <v>170</v>
      </c>
      <c r="BM417" s="148" t="s">
        <v>593</v>
      </c>
    </row>
    <row r="418" spans="2:65" s="13" customFormat="1" ht="11.25">
      <c r="B418" s="157"/>
      <c r="D418" s="151" t="s">
        <v>180</v>
      </c>
      <c r="E418" s="158" t="s">
        <v>1</v>
      </c>
      <c r="F418" s="159" t="s">
        <v>594</v>
      </c>
      <c r="H418" s="160">
        <v>34.889000000000003</v>
      </c>
      <c r="I418" s="161"/>
      <c r="L418" s="157"/>
      <c r="M418" s="162"/>
      <c r="T418" s="163"/>
      <c r="AT418" s="158" t="s">
        <v>180</v>
      </c>
      <c r="AU418" s="158" t="s">
        <v>82</v>
      </c>
      <c r="AV418" s="13" t="s">
        <v>82</v>
      </c>
      <c r="AW418" s="13" t="s">
        <v>30</v>
      </c>
      <c r="AX418" s="13" t="s">
        <v>73</v>
      </c>
      <c r="AY418" s="158" t="s">
        <v>163</v>
      </c>
    </row>
    <row r="419" spans="2:65" s="14" customFormat="1" ht="11.25">
      <c r="B419" s="164"/>
      <c r="D419" s="151" t="s">
        <v>180</v>
      </c>
      <c r="E419" s="165" t="s">
        <v>1</v>
      </c>
      <c r="F419" s="166" t="s">
        <v>218</v>
      </c>
      <c r="H419" s="167">
        <v>34.889000000000003</v>
      </c>
      <c r="I419" s="168"/>
      <c r="L419" s="164"/>
      <c r="M419" s="169"/>
      <c r="T419" s="170"/>
      <c r="AT419" s="165" t="s">
        <v>180</v>
      </c>
      <c r="AU419" s="165" t="s">
        <v>82</v>
      </c>
      <c r="AV419" s="14" t="s">
        <v>170</v>
      </c>
      <c r="AW419" s="14" t="s">
        <v>30</v>
      </c>
      <c r="AX419" s="14" t="s">
        <v>80</v>
      </c>
      <c r="AY419" s="165" t="s">
        <v>163</v>
      </c>
    </row>
    <row r="420" spans="2:65" s="1" customFormat="1" ht="33" customHeight="1">
      <c r="B420" s="136"/>
      <c r="C420" s="137" t="s">
        <v>595</v>
      </c>
      <c r="D420" s="137" t="s">
        <v>165</v>
      </c>
      <c r="E420" s="138" t="s">
        <v>596</v>
      </c>
      <c r="F420" s="139" t="s">
        <v>597</v>
      </c>
      <c r="G420" s="140" t="s">
        <v>168</v>
      </c>
      <c r="H420" s="141">
        <v>16.105</v>
      </c>
      <c r="I420" s="142"/>
      <c r="J420" s="143">
        <f>ROUND(I420*H420,2)</f>
        <v>0</v>
      </c>
      <c r="K420" s="139" t="s">
        <v>169</v>
      </c>
      <c r="L420" s="32"/>
      <c r="M420" s="144" t="s">
        <v>1</v>
      </c>
      <c r="N420" s="145" t="s">
        <v>38</v>
      </c>
      <c r="P420" s="146">
        <f>O420*H420</f>
        <v>0</v>
      </c>
      <c r="Q420" s="146">
        <v>6.5799999999999999E-3</v>
      </c>
      <c r="R420" s="146">
        <f>Q420*H420</f>
        <v>0.10597090000000001</v>
      </c>
      <c r="S420" s="146">
        <v>0</v>
      </c>
      <c r="T420" s="147">
        <f>S420*H420</f>
        <v>0</v>
      </c>
      <c r="AR420" s="148" t="s">
        <v>170</v>
      </c>
      <c r="AT420" s="148" t="s">
        <v>165</v>
      </c>
      <c r="AU420" s="148" t="s">
        <v>82</v>
      </c>
      <c r="AY420" s="17" t="s">
        <v>163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80</v>
      </c>
      <c r="BK420" s="149">
        <f>ROUND(I420*H420,2)</f>
        <v>0</v>
      </c>
      <c r="BL420" s="17" t="s">
        <v>170</v>
      </c>
      <c r="BM420" s="148" t="s">
        <v>598</v>
      </c>
    </row>
    <row r="421" spans="2:65" s="13" customFormat="1" ht="22.5">
      <c r="B421" s="157"/>
      <c r="D421" s="151" t="s">
        <v>180</v>
      </c>
      <c r="E421" s="158" t="s">
        <v>1</v>
      </c>
      <c r="F421" s="159" t="s">
        <v>599</v>
      </c>
      <c r="H421" s="160">
        <v>16.105</v>
      </c>
      <c r="I421" s="161"/>
      <c r="L421" s="157"/>
      <c r="M421" s="162"/>
      <c r="T421" s="163"/>
      <c r="AT421" s="158" t="s">
        <v>180</v>
      </c>
      <c r="AU421" s="158" t="s">
        <v>82</v>
      </c>
      <c r="AV421" s="13" t="s">
        <v>82</v>
      </c>
      <c r="AW421" s="13" t="s">
        <v>30</v>
      </c>
      <c r="AX421" s="13" t="s">
        <v>73</v>
      </c>
      <c r="AY421" s="158" t="s">
        <v>163</v>
      </c>
    </row>
    <row r="422" spans="2:65" s="14" customFormat="1" ht="11.25">
      <c r="B422" s="164"/>
      <c r="D422" s="151" t="s">
        <v>180</v>
      </c>
      <c r="E422" s="165" t="s">
        <v>1</v>
      </c>
      <c r="F422" s="166" t="s">
        <v>218</v>
      </c>
      <c r="H422" s="167">
        <v>16.105</v>
      </c>
      <c r="I422" s="168"/>
      <c r="L422" s="164"/>
      <c r="M422" s="169"/>
      <c r="T422" s="170"/>
      <c r="AT422" s="165" t="s">
        <v>180</v>
      </c>
      <c r="AU422" s="165" t="s">
        <v>82</v>
      </c>
      <c r="AV422" s="14" t="s">
        <v>170</v>
      </c>
      <c r="AW422" s="14" t="s">
        <v>30</v>
      </c>
      <c r="AX422" s="14" t="s">
        <v>80</v>
      </c>
      <c r="AY422" s="165" t="s">
        <v>163</v>
      </c>
    </row>
    <row r="423" spans="2:65" s="1" customFormat="1" ht="33" customHeight="1">
      <c r="B423" s="136"/>
      <c r="C423" s="137" t="s">
        <v>364</v>
      </c>
      <c r="D423" s="137" t="s">
        <v>165</v>
      </c>
      <c r="E423" s="138" t="s">
        <v>600</v>
      </c>
      <c r="F423" s="139" t="s">
        <v>601</v>
      </c>
      <c r="G423" s="140" t="s">
        <v>168</v>
      </c>
      <c r="H423" s="141">
        <v>16.105</v>
      </c>
      <c r="I423" s="142"/>
      <c r="J423" s="143">
        <f>ROUND(I423*H423,2)</f>
        <v>0</v>
      </c>
      <c r="K423" s="139" t="s">
        <v>169</v>
      </c>
      <c r="L423" s="32"/>
      <c r="M423" s="144" t="s">
        <v>1</v>
      </c>
      <c r="N423" s="145" t="s">
        <v>38</v>
      </c>
      <c r="P423" s="146">
        <f>O423*H423</f>
        <v>0</v>
      </c>
      <c r="Q423" s="146">
        <v>0</v>
      </c>
      <c r="R423" s="146">
        <f>Q423*H423</f>
        <v>0</v>
      </c>
      <c r="S423" s="146">
        <v>0</v>
      </c>
      <c r="T423" s="147">
        <f>S423*H423</f>
        <v>0</v>
      </c>
      <c r="AR423" s="148" t="s">
        <v>170</v>
      </c>
      <c r="AT423" s="148" t="s">
        <v>165</v>
      </c>
      <c r="AU423" s="148" t="s">
        <v>82</v>
      </c>
      <c r="AY423" s="17" t="s">
        <v>163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80</v>
      </c>
      <c r="BK423" s="149">
        <f>ROUND(I423*H423,2)</f>
        <v>0</v>
      </c>
      <c r="BL423" s="17" t="s">
        <v>170</v>
      </c>
      <c r="BM423" s="148" t="s">
        <v>602</v>
      </c>
    </row>
    <row r="424" spans="2:65" s="11" customFormat="1" ht="22.9" customHeight="1">
      <c r="B424" s="124"/>
      <c r="D424" s="125" t="s">
        <v>72</v>
      </c>
      <c r="E424" s="134" t="s">
        <v>186</v>
      </c>
      <c r="F424" s="134" t="s">
        <v>603</v>
      </c>
      <c r="I424" s="127"/>
      <c r="J424" s="135">
        <f>BK424</f>
        <v>0</v>
      </c>
      <c r="L424" s="124"/>
      <c r="M424" s="129"/>
      <c r="P424" s="130">
        <f>SUM(P425:P445)</f>
        <v>0</v>
      </c>
      <c r="R424" s="130">
        <f>SUM(R425:R445)</f>
        <v>762.72090064000008</v>
      </c>
      <c r="T424" s="131">
        <f>SUM(T425:T445)</f>
        <v>0</v>
      </c>
      <c r="AR424" s="125" t="s">
        <v>80</v>
      </c>
      <c r="AT424" s="132" t="s">
        <v>72</v>
      </c>
      <c r="AU424" s="132" t="s">
        <v>80</v>
      </c>
      <c r="AY424" s="125" t="s">
        <v>163</v>
      </c>
      <c r="BK424" s="133">
        <f>SUM(BK425:BK445)</f>
        <v>0</v>
      </c>
    </row>
    <row r="425" spans="2:65" s="1" customFormat="1" ht="24.2" customHeight="1">
      <c r="B425" s="136"/>
      <c r="C425" s="137" t="s">
        <v>604</v>
      </c>
      <c r="D425" s="137" t="s">
        <v>165</v>
      </c>
      <c r="E425" s="138" t="s">
        <v>605</v>
      </c>
      <c r="F425" s="139" t="s">
        <v>606</v>
      </c>
      <c r="G425" s="140" t="s">
        <v>168</v>
      </c>
      <c r="H425" s="141">
        <v>855.73199999999997</v>
      </c>
      <c r="I425" s="142"/>
      <c r="J425" s="143">
        <f>ROUND(I425*H425,2)</f>
        <v>0</v>
      </c>
      <c r="K425" s="139" t="s">
        <v>169</v>
      </c>
      <c r="L425" s="32"/>
      <c r="M425" s="144" t="s">
        <v>1</v>
      </c>
      <c r="N425" s="145" t="s">
        <v>38</v>
      </c>
      <c r="P425" s="146">
        <f>O425*H425</f>
        <v>0</v>
      </c>
      <c r="Q425" s="146">
        <v>0.34499999999999997</v>
      </c>
      <c r="R425" s="146">
        <f>Q425*H425</f>
        <v>295.22753999999998</v>
      </c>
      <c r="S425" s="146">
        <v>0</v>
      </c>
      <c r="T425" s="147">
        <f>S425*H425</f>
        <v>0</v>
      </c>
      <c r="AR425" s="148" t="s">
        <v>170</v>
      </c>
      <c r="AT425" s="148" t="s">
        <v>165</v>
      </c>
      <c r="AU425" s="148" t="s">
        <v>82</v>
      </c>
      <c r="AY425" s="17" t="s">
        <v>163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80</v>
      </c>
      <c r="BK425" s="149">
        <f>ROUND(I425*H425,2)</f>
        <v>0</v>
      </c>
      <c r="BL425" s="17" t="s">
        <v>170</v>
      </c>
      <c r="BM425" s="148" t="s">
        <v>607</v>
      </c>
    </row>
    <row r="426" spans="2:65" s="12" customFormat="1" ht="11.25">
      <c r="B426" s="150"/>
      <c r="D426" s="151" t="s">
        <v>180</v>
      </c>
      <c r="E426" s="152" t="s">
        <v>1</v>
      </c>
      <c r="F426" s="153" t="s">
        <v>608</v>
      </c>
      <c r="H426" s="152" t="s">
        <v>1</v>
      </c>
      <c r="I426" s="154"/>
      <c r="L426" s="150"/>
      <c r="M426" s="155"/>
      <c r="T426" s="156"/>
      <c r="AT426" s="152" t="s">
        <v>180</v>
      </c>
      <c r="AU426" s="152" t="s">
        <v>82</v>
      </c>
      <c r="AV426" s="12" t="s">
        <v>80</v>
      </c>
      <c r="AW426" s="12" t="s">
        <v>30</v>
      </c>
      <c r="AX426" s="12" t="s">
        <v>73</v>
      </c>
      <c r="AY426" s="152" t="s">
        <v>163</v>
      </c>
    </row>
    <row r="427" spans="2:65" s="13" customFormat="1" ht="11.25">
      <c r="B427" s="157"/>
      <c r="D427" s="151" t="s">
        <v>180</v>
      </c>
      <c r="E427" s="158" t="s">
        <v>1</v>
      </c>
      <c r="F427" s="159" t="s">
        <v>609</v>
      </c>
      <c r="H427" s="160">
        <v>855.73199999999997</v>
      </c>
      <c r="I427" s="161"/>
      <c r="L427" s="157"/>
      <c r="M427" s="162"/>
      <c r="T427" s="163"/>
      <c r="AT427" s="158" t="s">
        <v>180</v>
      </c>
      <c r="AU427" s="158" t="s">
        <v>82</v>
      </c>
      <c r="AV427" s="13" t="s">
        <v>82</v>
      </c>
      <c r="AW427" s="13" t="s">
        <v>30</v>
      </c>
      <c r="AX427" s="13" t="s">
        <v>73</v>
      </c>
      <c r="AY427" s="158" t="s">
        <v>163</v>
      </c>
    </row>
    <row r="428" spans="2:65" s="14" customFormat="1" ht="11.25">
      <c r="B428" s="164"/>
      <c r="D428" s="151" t="s">
        <v>180</v>
      </c>
      <c r="E428" s="165" t="s">
        <v>1</v>
      </c>
      <c r="F428" s="166" t="s">
        <v>218</v>
      </c>
      <c r="H428" s="167">
        <v>855.73199999999997</v>
      </c>
      <c r="I428" s="168"/>
      <c r="L428" s="164"/>
      <c r="M428" s="169"/>
      <c r="T428" s="170"/>
      <c r="AT428" s="165" t="s">
        <v>180</v>
      </c>
      <c r="AU428" s="165" t="s">
        <v>82</v>
      </c>
      <c r="AV428" s="14" t="s">
        <v>170</v>
      </c>
      <c r="AW428" s="14" t="s">
        <v>30</v>
      </c>
      <c r="AX428" s="14" t="s">
        <v>80</v>
      </c>
      <c r="AY428" s="165" t="s">
        <v>163</v>
      </c>
    </row>
    <row r="429" spans="2:65" s="1" customFormat="1" ht="37.9" customHeight="1">
      <c r="B429" s="136"/>
      <c r="C429" s="137" t="s">
        <v>370</v>
      </c>
      <c r="D429" s="137" t="s">
        <v>165</v>
      </c>
      <c r="E429" s="138" t="s">
        <v>610</v>
      </c>
      <c r="F429" s="139" t="s">
        <v>611</v>
      </c>
      <c r="G429" s="140" t="s">
        <v>168</v>
      </c>
      <c r="H429" s="141">
        <v>855.73199999999997</v>
      </c>
      <c r="I429" s="142"/>
      <c r="J429" s="143">
        <f>ROUND(I429*H429,2)</f>
        <v>0</v>
      </c>
      <c r="K429" s="139" t="s">
        <v>169</v>
      </c>
      <c r="L429" s="32"/>
      <c r="M429" s="144" t="s">
        <v>1</v>
      </c>
      <c r="N429" s="145" t="s">
        <v>38</v>
      </c>
      <c r="P429" s="146">
        <f>O429*H429</f>
        <v>0</v>
      </c>
      <c r="Q429" s="146">
        <v>0.37190000000000001</v>
      </c>
      <c r="R429" s="146">
        <f>Q429*H429</f>
        <v>318.24673080000002</v>
      </c>
      <c r="S429" s="146">
        <v>0</v>
      </c>
      <c r="T429" s="147">
        <f>S429*H429</f>
        <v>0</v>
      </c>
      <c r="AR429" s="148" t="s">
        <v>170</v>
      </c>
      <c r="AT429" s="148" t="s">
        <v>165</v>
      </c>
      <c r="AU429" s="148" t="s">
        <v>82</v>
      </c>
      <c r="AY429" s="17" t="s">
        <v>163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80</v>
      </c>
      <c r="BK429" s="149">
        <f>ROUND(I429*H429,2)</f>
        <v>0</v>
      </c>
      <c r="BL429" s="17" t="s">
        <v>170</v>
      </c>
      <c r="BM429" s="148" t="s">
        <v>612</v>
      </c>
    </row>
    <row r="430" spans="2:65" s="12" customFormat="1" ht="11.25">
      <c r="B430" s="150"/>
      <c r="D430" s="151" t="s">
        <v>180</v>
      </c>
      <c r="E430" s="152" t="s">
        <v>1</v>
      </c>
      <c r="F430" s="153" t="s">
        <v>608</v>
      </c>
      <c r="H430" s="152" t="s">
        <v>1</v>
      </c>
      <c r="I430" s="154"/>
      <c r="L430" s="150"/>
      <c r="M430" s="155"/>
      <c r="T430" s="156"/>
      <c r="AT430" s="152" t="s">
        <v>180</v>
      </c>
      <c r="AU430" s="152" t="s">
        <v>82</v>
      </c>
      <c r="AV430" s="12" t="s">
        <v>80</v>
      </c>
      <c r="AW430" s="12" t="s">
        <v>30</v>
      </c>
      <c r="AX430" s="12" t="s">
        <v>73</v>
      </c>
      <c r="AY430" s="152" t="s">
        <v>163</v>
      </c>
    </row>
    <row r="431" spans="2:65" s="13" customFormat="1" ht="11.25">
      <c r="B431" s="157"/>
      <c r="D431" s="151" t="s">
        <v>180</v>
      </c>
      <c r="E431" s="158" t="s">
        <v>1</v>
      </c>
      <c r="F431" s="159" t="s">
        <v>609</v>
      </c>
      <c r="H431" s="160">
        <v>855.73199999999997</v>
      </c>
      <c r="I431" s="161"/>
      <c r="L431" s="157"/>
      <c r="M431" s="162"/>
      <c r="T431" s="163"/>
      <c r="AT431" s="158" t="s">
        <v>180</v>
      </c>
      <c r="AU431" s="158" t="s">
        <v>82</v>
      </c>
      <c r="AV431" s="13" t="s">
        <v>82</v>
      </c>
      <c r="AW431" s="13" t="s">
        <v>30</v>
      </c>
      <c r="AX431" s="13" t="s">
        <v>73</v>
      </c>
      <c r="AY431" s="158" t="s">
        <v>163</v>
      </c>
    </row>
    <row r="432" spans="2:65" s="14" customFormat="1" ht="11.25">
      <c r="B432" s="164"/>
      <c r="D432" s="151" t="s">
        <v>180</v>
      </c>
      <c r="E432" s="165" t="s">
        <v>1</v>
      </c>
      <c r="F432" s="166" t="s">
        <v>218</v>
      </c>
      <c r="H432" s="167">
        <v>855.73199999999997</v>
      </c>
      <c r="I432" s="168"/>
      <c r="L432" s="164"/>
      <c r="M432" s="169"/>
      <c r="T432" s="170"/>
      <c r="AT432" s="165" t="s">
        <v>180</v>
      </c>
      <c r="AU432" s="165" t="s">
        <v>82</v>
      </c>
      <c r="AV432" s="14" t="s">
        <v>170</v>
      </c>
      <c r="AW432" s="14" t="s">
        <v>30</v>
      </c>
      <c r="AX432" s="14" t="s">
        <v>80</v>
      </c>
      <c r="AY432" s="165" t="s">
        <v>163</v>
      </c>
    </row>
    <row r="433" spans="2:65" s="1" customFormat="1" ht="78" customHeight="1">
      <c r="B433" s="136"/>
      <c r="C433" s="137" t="s">
        <v>613</v>
      </c>
      <c r="D433" s="137" t="s">
        <v>165</v>
      </c>
      <c r="E433" s="138" t="s">
        <v>614</v>
      </c>
      <c r="F433" s="139" t="s">
        <v>615</v>
      </c>
      <c r="G433" s="140" t="s">
        <v>168</v>
      </c>
      <c r="H433" s="141">
        <v>855.73199999999997</v>
      </c>
      <c r="I433" s="142"/>
      <c r="J433" s="143">
        <f>ROUND(I433*H433,2)</f>
        <v>0</v>
      </c>
      <c r="K433" s="139" t="s">
        <v>169</v>
      </c>
      <c r="L433" s="32"/>
      <c r="M433" s="144" t="s">
        <v>1</v>
      </c>
      <c r="N433" s="145" t="s">
        <v>38</v>
      </c>
      <c r="P433" s="146">
        <f>O433*H433</f>
        <v>0</v>
      </c>
      <c r="Q433" s="146">
        <v>0.10362</v>
      </c>
      <c r="R433" s="146">
        <f>Q433*H433</f>
        <v>88.670949840000006</v>
      </c>
      <c r="S433" s="146">
        <v>0</v>
      </c>
      <c r="T433" s="147">
        <f>S433*H433</f>
        <v>0</v>
      </c>
      <c r="AR433" s="148" t="s">
        <v>170</v>
      </c>
      <c r="AT433" s="148" t="s">
        <v>165</v>
      </c>
      <c r="AU433" s="148" t="s">
        <v>82</v>
      </c>
      <c r="AY433" s="17" t="s">
        <v>163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80</v>
      </c>
      <c r="BK433" s="149">
        <f>ROUND(I433*H433,2)</f>
        <v>0</v>
      </c>
      <c r="BL433" s="17" t="s">
        <v>170</v>
      </c>
      <c r="BM433" s="148" t="s">
        <v>616</v>
      </c>
    </row>
    <row r="434" spans="2:65" s="12" customFormat="1" ht="11.25">
      <c r="B434" s="150"/>
      <c r="D434" s="151" t="s">
        <v>180</v>
      </c>
      <c r="E434" s="152" t="s">
        <v>1</v>
      </c>
      <c r="F434" s="153" t="s">
        <v>608</v>
      </c>
      <c r="H434" s="152" t="s">
        <v>1</v>
      </c>
      <c r="I434" s="154"/>
      <c r="L434" s="150"/>
      <c r="M434" s="155"/>
      <c r="T434" s="156"/>
      <c r="AT434" s="152" t="s">
        <v>180</v>
      </c>
      <c r="AU434" s="152" t="s">
        <v>82</v>
      </c>
      <c r="AV434" s="12" t="s">
        <v>80</v>
      </c>
      <c r="AW434" s="12" t="s">
        <v>30</v>
      </c>
      <c r="AX434" s="12" t="s">
        <v>73</v>
      </c>
      <c r="AY434" s="152" t="s">
        <v>163</v>
      </c>
    </row>
    <row r="435" spans="2:65" s="13" customFormat="1" ht="11.25">
      <c r="B435" s="157"/>
      <c r="D435" s="151" t="s">
        <v>180</v>
      </c>
      <c r="E435" s="158" t="s">
        <v>1</v>
      </c>
      <c r="F435" s="159" t="s">
        <v>609</v>
      </c>
      <c r="H435" s="160">
        <v>855.73199999999997</v>
      </c>
      <c r="I435" s="161"/>
      <c r="L435" s="157"/>
      <c r="M435" s="162"/>
      <c r="T435" s="163"/>
      <c r="AT435" s="158" t="s">
        <v>180</v>
      </c>
      <c r="AU435" s="158" t="s">
        <v>82</v>
      </c>
      <c r="AV435" s="13" t="s">
        <v>82</v>
      </c>
      <c r="AW435" s="13" t="s">
        <v>30</v>
      </c>
      <c r="AX435" s="13" t="s">
        <v>73</v>
      </c>
      <c r="AY435" s="158" t="s">
        <v>163</v>
      </c>
    </row>
    <row r="436" spans="2:65" s="14" customFormat="1" ht="11.25">
      <c r="B436" s="164"/>
      <c r="D436" s="151" t="s">
        <v>180</v>
      </c>
      <c r="E436" s="165" t="s">
        <v>1</v>
      </c>
      <c r="F436" s="166" t="s">
        <v>218</v>
      </c>
      <c r="H436" s="167">
        <v>855.73199999999997</v>
      </c>
      <c r="I436" s="168"/>
      <c r="L436" s="164"/>
      <c r="M436" s="169"/>
      <c r="T436" s="170"/>
      <c r="AT436" s="165" t="s">
        <v>180</v>
      </c>
      <c r="AU436" s="165" t="s">
        <v>82</v>
      </c>
      <c r="AV436" s="14" t="s">
        <v>170</v>
      </c>
      <c r="AW436" s="14" t="s">
        <v>30</v>
      </c>
      <c r="AX436" s="14" t="s">
        <v>80</v>
      </c>
      <c r="AY436" s="165" t="s">
        <v>163</v>
      </c>
    </row>
    <row r="437" spans="2:65" s="1" customFormat="1" ht="21.75" customHeight="1">
      <c r="B437" s="136"/>
      <c r="C437" s="171" t="s">
        <v>375</v>
      </c>
      <c r="D437" s="171" t="s">
        <v>298</v>
      </c>
      <c r="E437" s="172" t="s">
        <v>617</v>
      </c>
      <c r="F437" s="173" t="s">
        <v>618</v>
      </c>
      <c r="G437" s="174" t="s">
        <v>168</v>
      </c>
      <c r="H437" s="175">
        <v>241.791</v>
      </c>
      <c r="I437" s="176"/>
      <c r="J437" s="177">
        <f>ROUND(I437*H437,2)</f>
        <v>0</v>
      </c>
      <c r="K437" s="173" t="s">
        <v>1</v>
      </c>
      <c r="L437" s="178"/>
      <c r="M437" s="179" t="s">
        <v>1</v>
      </c>
      <c r="N437" s="180" t="s">
        <v>38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189</v>
      </c>
      <c r="AT437" s="148" t="s">
        <v>298</v>
      </c>
      <c r="AU437" s="148" t="s">
        <v>82</v>
      </c>
      <c r="AY437" s="17" t="s">
        <v>163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7" t="s">
        <v>80</v>
      </c>
      <c r="BK437" s="149">
        <f>ROUND(I437*H437,2)</f>
        <v>0</v>
      </c>
      <c r="BL437" s="17" t="s">
        <v>170</v>
      </c>
      <c r="BM437" s="148" t="s">
        <v>619</v>
      </c>
    </row>
    <row r="438" spans="2:65" s="13" customFormat="1" ht="11.25">
      <c r="B438" s="157"/>
      <c r="D438" s="151" t="s">
        <v>180</v>
      </c>
      <c r="E438" s="158" t="s">
        <v>1</v>
      </c>
      <c r="F438" s="159" t="s">
        <v>620</v>
      </c>
      <c r="H438" s="160">
        <v>241.791</v>
      </c>
      <c r="I438" s="161"/>
      <c r="L438" s="157"/>
      <c r="M438" s="162"/>
      <c r="T438" s="163"/>
      <c r="AT438" s="158" t="s">
        <v>180</v>
      </c>
      <c r="AU438" s="158" t="s">
        <v>82</v>
      </c>
      <c r="AV438" s="13" t="s">
        <v>82</v>
      </c>
      <c r="AW438" s="13" t="s">
        <v>30</v>
      </c>
      <c r="AX438" s="13" t="s">
        <v>73</v>
      </c>
      <c r="AY438" s="158" t="s">
        <v>163</v>
      </c>
    </row>
    <row r="439" spans="2:65" s="14" customFormat="1" ht="11.25">
      <c r="B439" s="164"/>
      <c r="D439" s="151" t="s">
        <v>180</v>
      </c>
      <c r="E439" s="165" t="s">
        <v>1</v>
      </c>
      <c r="F439" s="166" t="s">
        <v>218</v>
      </c>
      <c r="H439" s="167">
        <v>241.791</v>
      </c>
      <c r="I439" s="168"/>
      <c r="L439" s="164"/>
      <c r="M439" s="169"/>
      <c r="T439" s="170"/>
      <c r="AT439" s="165" t="s">
        <v>180</v>
      </c>
      <c r="AU439" s="165" t="s">
        <v>82</v>
      </c>
      <c r="AV439" s="14" t="s">
        <v>170</v>
      </c>
      <c r="AW439" s="14" t="s">
        <v>30</v>
      </c>
      <c r="AX439" s="14" t="s">
        <v>80</v>
      </c>
      <c r="AY439" s="165" t="s">
        <v>163</v>
      </c>
    </row>
    <row r="440" spans="2:65" s="1" customFormat="1" ht="21.75" customHeight="1">
      <c r="B440" s="136"/>
      <c r="C440" s="171" t="s">
        <v>621</v>
      </c>
      <c r="D440" s="171" t="s">
        <v>298</v>
      </c>
      <c r="E440" s="172" t="s">
        <v>622</v>
      </c>
      <c r="F440" s="173" t="s">
        <v>623</v>
      </c>
      <c r="G440" s="174" t="s">
        <v>168</v>
      </c>
      <c r="H440" s="175">
        <v>286.87599999999998</v>
      </c>
      <c r="I440" s="176"/>
      <c r="J440" s="177">
        <f>ROUND(I440*H440,2)</f>
        <v>0</v>
      </c>
      <c r="K440" s="173" t="s">
        <v>1</v>
      </c>
      <c r="L440" s="178"/>
      <c r="M440" s="179" t="s">
        <v>1</v>
      </c>
      <c r="N440" s="180" t="s">
        <v>38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189</v>
      </c>
      <c r="AT440" s="148" t="s">
        <v>298</v>
      </c>
      <c r="AU440" s="148" t="s">
        <v>82</v>
      </c>
      <c r="AY440" s="17" t="s">
        <v>163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7" t="s">
        <v>80</v>
      </c>
      <c r="BK440" s="149">
        <f>ROUND(I440*H440,2)</f>
        <v>0</v>
      </c>
      <c r="BL440" s="17" t="s">
        <v>170</v>
      </c>
      <c r="BM440" s="148" t="s">
        <v>624</v>
      </c>
    </row>
    <row r="441" spans="2:65" s="13" customFormat="1" ht="11.25">
      <c r="B441" s="157"/>
      <c r="D441" s="151" t="s">
        <v>180</v>
      </c>
      <c r="E441" s="158" t="s">
        <v>1</v>
      </c>
      <c r="F441" s="159" t="s">
        <v>625</v>
      </c>
      <c r="H441" s="160">
        <v>286.87599999999998</v>
      </c>
      <c r="I441" s="161"/>
      <c r="L441" s="157"/>
      <c r="M441" s="162"/>
      <c r="T441" s="163"/>
      <c r="AT441" s="158" t="s">
        <v>180</v>
      </c>
      <c r="AU441" s="158" t="s">
        <v>82</v>
      </c>
      <c r="AV441" s="13" t="s">
        <v>82</v>
      </c>
      <c r="AW441" s="13" t="s">
        <v>30</v>
      </c>
      <c r="AX441" s="13" t="s">
        <v>73</v>
      </c>
      <c r="AY441" s="158" t="s">
        <v>163</v>
      </c>
    </row>
    <row r="442" spans="2:65" s="14" customFormat="1" ht="11.25">
      <c r="B442" s="164"/>
      <c r="D442" s="151" t="s">
        <v>180</v>
      </c>
      <c r="E442" s="165" t="s">
        <v>1</v>
      </c>
      <c r="F442" s="166" t="s">
        <v>218</v>
      </c>
      <c r="H442" s="167">
        <v>286.87599999999998</v>
      </c>
      <c r="I442" s="168"/>
      <c r="L442" s="164"/>
      <c r="M442" s="169"/>
      <c r="T442" s="170"/>
      <c r="AT442" s="165" t="s">
        <v>180</v>
      </c>
      <c r="AU442" s="165" t="s">
        <v>82</v>
      </c>
      <c r="AV442" s="14" t="s">
        <v>170</v>
      </c>
      <c r="AW442" s="14" t="s">
        <v>30</v>
      </c>
      <c r="AX442" s="14" t="s">
        <v>80</v>
      </c>
      <c r="AY442" s="165" t="s">
        <v>163</v>
      </c>
    </row>
    <row r="443" spans="2:65" s="1" customFormat="1" ht="21.75" customHeight="1">
      <c r="B443" s="136"/>
      <c r="C443" s="171" t="s">
        <v>379</v>
      </c>
      <c r="D443" s="171" t="s">
        <v>298</v>
      </c>
      <c r="E443" s="172" t="s">
        <v>626</v>
      </c>
      <c r="F443" s="173" t="s">
        <v>627</v>
      </c>
      <c r="G443" s="174" t="s">
        <v>168</v>
      </c>
      <c r="H443" s="175">
        <v>344.18</v>
      </c>
      <c r="I443" s="176"/>
      <c r="J443" s="177">
        <f>ROUND(I443*H443,2)</f>
        <v>0</v>
      </c>
      <c r="K443" s="173" t="s">
        <v>169</v>
      </c>
      <c r="L443" s="178"/>
      <c r="M443" s="179" t="s">
        <v>1</v>
      </c>
      <c r="N443" s="180" t="s">
        <v>38</v>
      </c>
      <c r="P443" s="146">
        <f>O443*H443</f>
        <v>0</v>
      </c>
      <c r="Q443" s="146">
        <v>0.17599999999999999</v>
      </c>
      <c r="R443" s="146">
        <f>Q443*H443</f>
        <v>60.575679999999998</v>
      </c>
      <c r="S443" s="146">
        <v>0</v>
      </c>
      <c r="T443" s="147">
        <f>S443*H443</f>
        <v>0</v>
      </c>
      <c r="AR443" s="148" t="s">
        <v>189</v>
      </c>
      <c r="AT443" s="148" t="s">
        <v>298</v>
      </c>
      <c r="AU443" s="148" t="s">
        <v>82</v>
      </c>
      <c r="AY443" s="17" t="s">
        <v>163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80</v>
      </c>
      <c r="BK443" s="149">
        <f>ROUND(I443*H443,2)</f>
        <v>0</v>
      </c>
      <c r="BL443" s="17" t="s">
        <v>170</v>
      </c>
      <c r="BM443" s="148" t="s">
        <v>628</v>
      </c>
    </row>
    <row r="444" spans="2:65" s="13" customFormat="1" ht="11.25">
      <c r="B444" s="157"/>
      <c r="D444" s="151" t="s">
        <v>180</v>
      </c>
      <c r="E444" s="158" t="s">
        <v>1</v>
      </c>
      <c r="F444" s="159" t="s">
        <v>629</v>
      </c>
      <c r="H444" s="160">
        <v>344.18</v>
      </c>
      <c r="I444" s="161"/>
      <c r="L444" s="157"/>
      <c r="M444" s="162"/>
      <c r="T444" s="163"/>
      <c r="AT444" s="158" t="s">
        <v>180</v>
      </c>
      <c r="AU444" s="158" t="s">
        <v>82</v>
      </c>
      <c r="AV444" s="13" t="s">
        <v>82</v>
      </c>
      <c r="AW444" s="13" t="s">
        <v>30</v>
      </c>
      <c r="AX444" s="13" t="s">
        <v>73</v>
      </c>
      <c r="AY444" s="158" t="s">
        <v>163</v>
      </c>
    </row>
    <row r="445" spans="2:65" s="14" customFormat="1" ht="11.25">
      <c r="B445" s="164"/>
      <c r="D445" s="151" t="s">
        <v>180</v>
      </c>
      <c r="E445" s="165" t="s">
        <v>1</v>
      </c>
      <c r="F445" s="166" t="s">
        <v>218</v>
      </c>
      <c r="H445" s="167">
        <v>344.18</v>
      </c>
      <c r="I445" s="168"/>
      <c r="L445" s="164"/>
      <c r="M445" s="169"/>
      <c r="T445" s="170"/>
      <c r="AT445" s="165" t="s">
        <v>180</v>
      </c>
      <c r="AU445" s="165" t="s">
        <v>82</v>
      </c>
      <c r="AV445" s="14" t="s">
        <v>170</v>
      </c>
      <c r="AW445" s="14" t="s">
        <v>30</v>
      </c>
      <c r="AX445" s="14" t="s">
        <v>80</v>
      </c>
      <c r="AY445" s="165" t="s">
        <v>163</v>
      </c>
    </row>
    <row r="446" spans="2:65" s="11" customFormat="1" ht="22.9" customHeight="1">
      <c r="B446" s="124"/>
      <c r="D446" s="125" t="s">
        <v>72</v>
      </c>
      <c r="E446" s="134" t="s">
        <v>185</v>
      </c>
      <c r="F446" s="134" t="s">
        <v>630</v>
      </c>
      <c r="I446" s="127"/>
      <c r="J446" s="135">
        <f>BK446</f>
        <v>0</v>
      </c>
      <c r="L446" s="124"/>
      <c r="M446" s="129"/>
      <c r="P446" s="130">
        <f>SUM(P447:P466)</f>
        <v>0</v>
      </c>
      <c r="R446" s="130">
        <f>SUM(R447:R466)</f>
        <v>0.23149666000000002</v>
      </c>
      <c r="T446" s="131">
        <f>SUM(T447:T466)</f>
        <v>0</v>
      </c>
      <c r="AR446" s="125" t="s">
        <v>80</v>
      </c>
      <c r="AT446" s="132" t="s">
        <v>72</v>
      </c>
      <c r="AU446" s="132" t="s">
        <v>80</v>
      </c>
      <c r="AY446" s="125" t="s">
        <v>163</v>
      </c>
      <c r="BK446" s="133">
        <f>SUM(BK447:BK466)</f>
        <v>0</v>
      </c>
    </row>
    <row r="447" spans="2:65" s="1" customFormat="1" ht="37.9" customHeight="1">
      <c r="B447" s="136"/>
      <c r="C447" s="137" t="s">
        <v>631</v>
      </c>
      <c r="D447" s="137" t="s">
        <v>165</v>
      </c>
      <c r="E447" s="138" t="s">
        <v>632</v>
      </c>
      <c r="F447" s="139" t="s">
        <v>633</v>
      </c>
      <c r="G447" s="140" t="s">
        <v>168</v>
      </c>
      <c r="H447" s="141">
        <v>13.987</v>
      </c>
      <c r="I447" s="142"/>
      <c r="J447" s="143">
        <f>ROUND(I447*H447,2)</f>
        <v>0</v>
      </c>
      <c r="K447" s="139" t="s">
        <v>169</v>
      </c>
      <c r="L447" s="32"/>
      <c r="M447" s="144" t="s">
        <v>1</v>
      </c>
      <c r="N447" s="145" t="s">
        <v>38</v>
      </c>
      <c r="P447" s="146">
        <f>O447*H447</f>
        <v>0</v>
      </c>
      <c r="Q447" s="146">
        <v>1.4E-3</v>
      </c>
      <c r="R447" s="146">
        <f>Q447*H447</f>
        <v>1.95818E-2</v>
      </c>
      <c r="S447" s="146">
        <v>0</v>
      </c>
      <c r="T447" s="147">
        <f>S447*H447</f>
        <v>0</v>
      </c>
      <c r="AR447" s="148" t="s">
        <v>170</v>
      </c>
      <c r="AT447" s="148" t="s">
        <v>165</v>
      </c>
      <c r="AU447" s="148" t="s">
        <v>82</v>
      </c>
      <c r="AY447" s="17" t="s">
        <v>163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80</v>
      </c>
      <c r="BK447" s="149">
        <f>ROUND(I447*H447,2)</f>
        <v>0</v>
      </c>
      <c r="BL447" s="17" t="s">
        <v>170</v>
      </c>
      <c r="BM447" s="148" t="s">
        <v>634</v>
      </c>
    </row>
    <row r="448" spans="2:65" s="12" customFormat="1" ht="11.25">
      <c r="B448" s="150"/>
      <c r="D448" s="151" t="s">
        <v>180</v>
      </c>
      <c r="E448" s="152" t="s">
        <v>1</v>
      </c>
      <c r="F448" s="153" t="s">
        <v>635</v>
      </c>
      <c r="H448" s="152" t="s">
        <v>1</v>
      </c>
      <c r="I448" s="154"/>
      <c r="L448" s="150"/>
      <c r="M448" s="155"/>
      <c r="T448" s="156"/>
      <c r="AT448" s="152" t="s">
        <v>180</v>
      </c>
      <c r="AU448" s="152" t="s">
        <v>82</v>
      </c>
      <c r="AV448" s="12" t="s">
        <v>80</v>
      </c>
      <c r="AW448" s="12" t="s">
        <v>30</v>
      </c>
      <c r="AX448" s="12" t="s">
        <v>73</v>
      </c>
      <c r="AY448" s="152" t="s">
        <v>163</v>
      </c>
    </row>
    <row r="449" spans="2:65" s="13" customFormat="1" ht="22.5">
      <c r="B449" s="157"/>
      <c r="D449" s="151" t="s">
        <v>180</v>
      </c>
      <c r="E449" s="158" t="s">
        <v>1</v>
      </c>
      <c r="F449" s="159" t="s">
        <v>636</v>
      </c>
      <c r="H449" s="160">
        <v>13.987</v>
      </c>
      <c r="I449" s="161"/>
      <c r="L449" s="157"/>
      <c r="M449" s="162"/>
      <c r="T449" s="163"/>
      <c r="AT449" s="158" t="s">
        <v>180</v>
      </c>
      <c r="AU449" s="158" t="s">
        <v>82</v>
      </c>
      <c r="AV449" s="13" t="s">
        <v>82</v>
      </c>
      <c r="AW449" s="13" t="s">
        <v>30</v>
      </c>
      <c r="AX449" s="13" t="s">
        <v>73</v>
      </c>
      <c r="AY449" s="158" t="s">
        <v>163</v>
      </c>
    </row>
    <row r="450" spans="2:65" s="14" customFormat="1" ht="11.25">
      <c r="B450" s="164"/>
      <c r="D450" s="151" t="s">
        <v>180</v>
      </c>
      <c r="E450" s="165" t="s">
        <v>1</v>
      </c>
      <c r="F450" s="166" t="s">
        <v>218</v>
      </c>
      <c r="H450" s="167">
        <v>13.987</v>
      </c>
      <c r="I450" s="168"/>
      <c r="L450" s="164"/>
      <c r="M450" s="169"/>
      <c r="T450" s="170"/>
      <c r="AT450" s="165" t="s">
        <v>180</v>
      </c>
      <c r="AU450" s="165" t="s">
        <v>82</v>
      </c>
      <c r="AV450" s="14" t="s">
        <v>170</v>
      </c>
      <c r="AW450" s="14" t="s">
        <v>30</v>
      </c>
      <c r="AX450" s="14" t="s">
        <v>80</v>
      </c>
      <c r="AY450" s="165" t="s">
        <v>163</v>
      </c>
    </row>
    <row r="451" spans="2:65" s="1" customFormat="1" ht="24.2" customHeight="1">
      <c r="B451" s="136"/>
      <c r="C451" s="137" t="s">
        <v>383</v>
      </c>
      <c r="D451" s="137" t="s">
        <v>165</v>
      </c>
      <c r="E451" s="138" t="s">
        <v>637</v>
      </c>
      <c r="F451" s="139" t="s">
        <v>638</v>
      </c>
      <c r="G451" s="140" t="s">
        <v>168</v>
      </c>
      <c r="H451" s="141">
        <v>13.987</v>
      </c>
      <c r="I451" s="142"/>
      <c r="J451" s="143">
        <f>ROUND(I451*H451,2)</f>
        <v>0</v>
      </c>
      <c r="K451" s="139" t="s">
        <v>169</v>
      </c>
      <c r="L451" s="32"/>
      <c r="M451" s="144" t="s">
        <v>1</v>
      </c>
      <c r="N451" s="145" t="s">
        <v>38</v>
      </c>
      <c r="P451" s="146">
        <f>O451*H451</f>
        <v>0</v>
      </c>
      <c r="Q451" s="146">
        <v>2.5999999999999998E-4</v>
      </c>
      <c r="R451" s="146">
        <f>Q451*H451</f>
        <v>3.6366199999999997E-3</v>
      </c>
      <c r="S451" s="146">
        <v>0</v>
      </c>
      <c r="T451" s="147">
        <f>S451*H451</f>
        <v>0</v>
      </c>
      <c r="AR451" s="148" t="s">
        <v>170</v>
      </c>
      <c r="AT451" s="148" t="s">
        <v>165</v>
      </c>
      <c r="AU451" s="148" t="s">
        <v>82</v>
      </c>
      <c r="AY451" s="17" t="s">
        <v>163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80</v>
      </c>
      <c r="BK451" s="149">
        <f>ROUND(I451*H451,2)</f>
        <v>0</v>
      </c>
      <c r="BL451" s="17" t="s">
        <v>170</v>
      </c>
      <c r="BM451" s="148" t="s">
        <v>639</v>
      </c>
    </row>
    <row r="452" spans="2:65" s="1" customFormat="1" ht="66.75" customHeight="1">
      <c r="B452" s="136"/>
      <c r="C452" s="137" t="s">
        <v>640</v>
      </c>
      <c r="D452" s="137" t="s">
        <v>165</v>
      </c>
      <c r="E452" s="138" t="s">
        <v>641</v>
      </c>
      <c r="F452" s="139" t="s">
        <v>642</v>
      </c>
      <c r="G452" s="140" t="s">
        <v>168</v>
      </c>
      <c r="H452" s="141">
        <v>13.987</v>
      </c>
      <c r="I452" s="142"/>
      <c r="J452" s="143">
        <f>ROUND(I452*H452,2)</f>
        <v>0</v>
      </c>
      <c r="K452" s="139" t="s">
        <v>169</v>
      </c>
      <c r="L452" s="32"/>
      <c r="M452" s="144" t="s">
        <v>1</v>
      </c>
      <c r="N452" s="145" t="s">
        <v>38</v>
      </c>
      <c r="P452" s="146">
        <f>O452*H452</f>
        <v>0</v>
      </c>
      <c r="Q452" s="146">
        <v>8.5199999999999998E-3</v>
      </c>
      <c r="R452" s="146">
        <f>Q452*H452</f>
        <v>0.11916924</v>
      </c>
      <c r="S452" s="146">
        <v>0</v>
      </c>
      <c r="T452" s="147">
        <f>S452*H452</f>
        <v>0</v>
      </c>
      <c r="AR452" s="148" t="s">
        <v>170</v>
      </c>
      <c r="AT452" s="148" t="s">
        <v>165</v>
      </c>
      <c r="AU452" s="148" t="s">
        <v>82</v>
      </c>
      <c r="AY452" s="17" t="s">
        <v>163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80</v>
      </c>
      <c r="BK452" s="149">
        <f>ROUND(I452*H452,2)</f>
        <v>0</v>
      </c>
      <c r="BL452" s="17" t="s">
        <v>170</v>
      </c>
      <c r="BM452" s="148" t="s">
        <v>643</v>
      </c>
    </row>
    <row r="453" spans="2:65" s="12" customFormat="1" ht="11.25">
      <c r="B453" s="150"/>
      <c r="D453" s="151" t="s">
        <v>180</v>
      </c>
      <c r="E453" s="152" t="s">
        <v>1</v>
      </c>
      <c r="F453" s="153" t="s">
        <v>635</v>
      </c>
      <c r="H453" s="152" t="s">
        <v>1</v>
      </c>
      <c r="I453" s="154"/>
      <c r="L453" s="150"/>
      <c r="M453" s="155"/>
      <c r="T453" s="156"/>
      <c r="AT453" s="152" t="s">
        <v>180</v>
      </c>
      <c r="AU453" s="152" t="s">
        <v>82</v>
      </c>
      <c r="AV453" s="12" t="s">
        <v>80</v>
      </c>
      <c r="AW453" s="12" t="s">
        <v>30</v>
      </c>
      <c r="AX453" s="12" t="s">
        <v>73</v>
      </c>
      <c r="AY453" s="152" t="s">
        <v>163</v>
      </c>
    </row>
    <row r="454" spans="2:65" s="13" customFormat="1" ht="22.5">
      <c r="B454" s="157"/>
      <c r="D454" s="151" t="s">
        <v>180</v>
      </c>
      <c r="E454" s="158" t="s">
        <v>1</v>
      </c>
      <c r="F454" s="159" t="s">
        <v>636</v>
      </c>
      <c r="H454" s="160">
        <v>13.987</v>
      </c>
      <c r="I454" s="161"/>
      <c r="L454" s="157"/>
      <c r="M454" s="162"/>
      <c r="T454" s="163"/>
      <c r="AT454" s="158" t="s">
        <v>180</v>
      </c>
      <c r="AU454" s="158" t="s">
        <v>82</v>
      </c>
      <c r="AV454" s="13" t="s">
        <v>82</v>
      </c>
      <c r="AW454" s="13" t="s">
        <v>30</v>
      </c>
      <c r="AX454" s="13" t="s">
        <v>73</v>
      </c>
      <c r="AY454" s="158" t="s">
        <v>163</v>
      </c>
    </row>
    <row r="455" spans="2:65" s="14" customFormat="1" ht="11.25">
      <c r="B455" s="164"/>
      <c r="D455" s="151" t="s">
        <v>180</v>
      </c>
      <c r="E455" s="165" t="s">
        <v>1</v>
      </c>
      <c r="F455" s="166" t="s">
        <v>218</v>
      </c>
      <c r="H455" s="167">
        <v>13.987</v>
      </c>
      <c r="I455" s="168"/>
      <c r="L455" s="164"/>
      <c r="M455" s="169"/>
      <c r="T455" s="170"/>
      <c r="AT455" s="165" t="s">
        <v>180</v>
      </c>
      <c r="AU455" s="165" t="s">
        <v>82</v>
      </c>
      <c r="AV455" s="14" t="s">
        <v>170</v>
      </c>
      <c r="AW455" s="14" t="s">
        <v>30</v>
      </c>
      <c r="AX455" s="14" t="s">
        <v>80</v>
      </c>
      <c r="AY455" s="165" t="s">
        <v>163</v>
      </c>
    </row>
    <row r="456" spans="2:65" s="1" customFormat="1" ht="24.2" customHeight="1">
      <c r="B456" s="136"/>
      <c r="C456" s="171" t="s">
        <v>390</v>
      </c>
      <c r="D456" s="171" t="s">
        <v>298</v>
      </c>
      <c r="E456" s="172" t="s">
        <v>644</v>
      </c>
      <c r="F456" s="173" t="s">
        <v>645</v>
      </c>
      <c r="G456" s="174" t="s">
        <v>168</v>
      </c>
      <c r="H456" s="175">
        <v>15.385999999999999</v>
      </c>
      <c r="I456" s="176"/>
      <c r="J456" s="177">
        <f>ROUND(I456*H456,2)</f>
        <v>0</v>
      </c>
      <c r="K456" s="173" t="s">
        <v>169</v>
      </c>
      <c r="L456" s="178"/>
      <c r="M456" s="179" t="s">
        <v>1</v>
      </c>
      <c r="N456" s="180" t="s">
        <v>38</v>
      </c>
      <c r="P456" s="146">
        <f>O456*H456</f>
        <v>0</v>
      </c>
      <c r="Q456" s="146">
        <v>3.0000000000000001E-3</v>
      </c>
      <c r="R456" s="146">
        <f>Q456*H456</f>
        <v>4.6157999999999998E-2</v>
      </c>
      <c r="S456" s="146">
        <v>0</v>
      </c>
      <c r="T456" s="147">
        <f>S456*H456</f>
        <v>0</v>
      </c>
      <c r="AR456" s="148" t="s">
        <v>189</v>
      </c>
      <c r="AT456" s="148" t="s">
        <v>298</v>
      </c>
      <c r="AU456" s="148" t="s">
        <v>82</v>
      </c>
      <c r="AY456" s="17" t="s">
        <v>163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80</v>
      </c>
      <c r="BK456" s="149">
        <f>ROUND(I456*H456,2)</f>
        <v>0</v>
      </c>
      <c r="BL456" s="17" t="s">
        <v>170</v>
      </c>
      <c r="BM456" s="148" t="s">
        <v>646</v>
      </c>
    </row>
    <row r="457" spans="2:65" s="13" customFormat="1" ht="11.25">
      <c r="B457" s="157"/>
      <c r="D457" s="151" t="s">
        <v>180</v>
      </c>
      <c r="E457" s="158" t="s">
        <v>1</v>
      </c>
      <c r="F457" s="159" t="s">
        <v>647</v>
      </c>
      <c r="H457" s="160">
        <v>15.385999999999999</v>
      </c>
      <c r="I457" s="161"/>
      <c r="L457" s="157"/>
      <c r="M457" s="162"/>
      <c r="T457" s="163"/>
      <c r="AT457" s="158" t="s">
        <v>180</v>
      </c>
      <c r="AU457" s="158" t="s">
        <v>82</v>
      </c>
      <c r="AV457" s="13" t="s">
        <v>82</v>
      </c>
      <c r="AW457" s="13" t="s">
        <v>30</v>
      </c>
      <c r="AX457" s="13" t="s">
        <v>73</v>
      </c>
      <c r="AY457" s="158" t="s">
        <v>163</v>
      </c>
    </row>
    <row r="458" spans="2:65" s="14" customFormat="1" ht="11.25">
      <c r="B458" s="164"/>
      <c r="D458" s="151" t="s">
        <v>180</v>
      </c>
      <c r="E458" s="165" t="s">
        <v>1</v>
      </c>
      <c r="F458" s="166" t="s">
        <v>218</v>
      </c>
      <c r="H458" s="167">
        <v>15.385999999999999</v>
      </c>
      <c r="I458" s="168"/>
      <c r="L458" s="164"/>
      <c r="M458" s="169"/>
      <c r="T458" s="170"/>
      <c r="AT458" s="165" t="s">
        <v>180</v>
      </c>
      <c r="AU458" s="165" t="s">
        <v>82</v>
      </c>
      <c r="AV458" s="14" t="s">
        <v>170</v>
      </c>
      <c r="AW458" s="14" t="s">
        <v>30</v>
      </c>
      <c r="AX458" s="14" t="s">
        <v>80</v>
      </c>
      <c r="AY458" s="165" t="s">
        <v>163</v>
      </c>
    </row>
    <row r="459" spans="2:65" s="1" customFormat="1" ht="24.2" customHeight="1">
      <c r="B459" s="136"/>
      <c r="C459" s="137" t="s">
        <v>648</v>
      </c>
      <c r="D459" s="137" t="s">
        <v>165</v>
      </c>
      <c r="E459" s="138" t="s">
        <v>649</v>
      </c>
      <c r="F459" s="139" t="s">
        <v>650</v>
      </c>
      <c r="G459" s="140" t="s">
        <v>196</v>
      </c>
      <c r="H459" s="141">
        <v>11.744999999999999</v>
      </c>
      <c r="I459" s="142"/>
      <c r="J459" s="143">
        <f>ROUND(I459*H459,2)</f>
        <v>0</v>
      </c>
      <c r="K459" s="139" t="s">
        <v>169</v>
      </c>
      <c r="L459" s="32"/>
      <c r="M459" s="144" t="s">
        <v>1</v>
      </c>
      <c r="N459" s="145" t="s">
        <v>38</v>
      </c>
      <c r="P459" s="146">
        <f>O459*H459</f>
        <v>0</v>
      </c>
      <c r="Q459" s="146">
        <v>3.0000000000000001E-5</v>
      </c>
      <c r="R459" s="146">
        <f>Q459*H459</f>
        <v>3.5234999999999997E-4</v>
      </c>
      <c r="S459" s="146">
        <v>0</v>
      </c>
      <c r="T459" s="147">
        <f>S459*H459</f>
        <v>0</v>
      </c>
      <c r="AR459" s="148" t="s">
        <v>170</v>
      </c>
      <c r="AT459" s="148" t="s">
        <v>165</v>
      </c>
      <c r="AU459" s="148" t="s">
        <v>82</v>
      </c>
      <c r="AY459" s="17" t="s">
        <v>163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80</v>
      </c>
      <c r="BK459" s="149">
        <f>ROUND(I459*H459,2)</f>
        <v>0</v>
      </c>
      <c r="BL459" s="17" t="s">
        <v>170</v>
      </c>
      <c r="BM459" s="148" t="s">
        <v>651</v>
      </c>
    </row>
    <row r="460" spans="2:65" s="13" customFormat="1" ht="11.25">
      <c r="B460" s="157"/>
      <c r="D460" s="151" t="s">
        <v>180</v>
      </c>
      <c r="E460" s="158" t="s">
        <v>1</v>
      </c>
      <c r="F460" s="159" t="s">
        <v>652</v>
      </c>
      <c r="H460" s="160">
        <v>11.744999999999999</v>
      </c>
      <c r="I460" s="161"/>
      <c r="L460" s="157"/>
      <c r="M460" s="162"/>
      <c r="T460" s="163"/>
      <c r="AT460" s="158" t="s">
        <v>180</v>
      </c>
      <c r="AU460" s="158" t="s">
        <v>82</v>
      </c>
      <c r="AV460" s="13" t="s">
        <v>82</v>
      </c>
      <c r="AW460" s="13" t="s">
        <v>30</v>
      </c>
      <c r="AX460" s="13" t="s">
        <v>73</v>
      </c>
      <c r="AY460" s="158" t="s">
        <v>163</v>
      </c>
    </row>
    <row r="461" spans="2:65" s="14" customFormat="1" ht="11.25">
      <c r="B461" s="164"/>
      <c r="D461" s="151" t="s">
        <v>180</v>
      </c>
      <c r="E461" s="165" t="s">
        <v>1</v>
      </c>
      <c r="F461" s="166" t="s">
        <v>218</v>
      </c>
      <c r="H461" s="167">
        <v>11.744999999999999</v>
      </c>
      <c r="I461" s="168"/>
      <c r="L461" s="164"/>
      <c r="M461" s="169"/>
      <c r="T461" s="170"/>
      <c r="AT461" s="165" t="s">
        <v>180</v>
      </c>
      <c r="AU461" s="165" t="s">
        <v>82</v>
      </c>
      <c r="AV461" s="14" t="s">
        <v>170</v>
      </c>
      <c r="AW461" s="14" t="s">
        <v>30</v>
      </c>
      <c r="AX461" s="14" t="s">
        <v>80</v>
      </c>
      <c r="AY461" s="165" t="s">
        <v>163</v>
      </c>
    </row>
    <row r="462" spans="2:65" s="1" customFormat="1" ht="24.2" customHeight="1">
      <c r="B462" s="136"/>
      <c r="C462" s="171" t="s">
        <v>398</v>
      </c>
      <c r="D462" s="171" t="s">
        <v>298</v>
      </c>
      <c r="E462" s="172" t="s">
        <v>653</v>
      </c>
      <c r="F462" s="173" t="s">
        <v>654</v>
      </c>
      <c r="G462" s="174" t="s">
        <v>196</v>
      </c>
      <c r="H462" s="175">
        <v>12.92</v>
      </c>
      <c r="I462" s="176"/>
      <c r="J462" s="177">
        <f>ROUND(I462*H462,2)</f>
        <v>0</v>
      </c>
      <c r="K462" s="173" t="s">
        <v>169</v>
      </c>
      <c r="L462" s="178"/>
      <c r="M462" s="179" t="s">
        <v>1</v>
      </c>
      <c r="N462" s="180" t="s">
        <v>38</v>
      </c>
      <c r="P462" s="146">
        <f>O462*H462</f>
        <v>0</v>
      </c>
      <c r="Q462" s="146">
        <v>3.2000000000000003E-4</v>
      </c>
      <c r="R462" s="146">
        <f>Q462*H462</f>
        <v>4.1344000000000007E-3</v>
      </c>
      <c r="S462" s="146">
        <v>0</v>
      </c>
      <c r="T462" s="147">
        <f>S462*H462</f>
        <v>0</v>
      </c>
      <c r="AR462" s="148" t="s">
        <v>189</v>
      </c>
      <c r="AT462" s="148" t="s">
        <v>298</v>
      </c>
      <c r="AU462" s="148" t="s">
        <v>82</v>
      </c>
      <c r="AY462" s="17" t="s">
        <v>163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80</v>
      </c>
      <c r="BK462" s="149">
        <f>ROUND(I462*H462,2)</f>
        <v>0</v>
      </c>
      <c r="BL462" s="17" t="s">
        <v>170</v>
      </c>
      <c r="BM462" s="148" t="s">
        <v>655</v>
      </c>
    </row>
    <row r="463" spans="2:65" s="13" customFormat="1" ht="11.25">
      <c r="B463" s="157"/>
      <c r="D463" s="151" t="s">
        <v>180</v>
      </c>
      <c r="E463" s="158" t="s">
        <v>1</v>
      </c>
      <c r="F463" s="159" t="s">
        <v>656</v>
      </c>
      <c r="H463" s="160">
        <v>12.92</v>
      </c>
      <c r="I463" s="161"/>
      <c r="L463" s="157"/>
      <c r="M463" s="162"/>
      <c r="T463" s="163"/>
      <c r="AT463" s="158" t="s">
        <v>180</v>
      </c>
      <c r="AU463" s="158" t="s">
        <v>82</v>
      </c>
      <c r="AV463" s="13" t="s">
        <v>82</v>
      </c>
      <c r="AW463" s="13" t="s">
        <v>30</v>
      </c>
      <c r="AX463" s="13" t="s">
        <v>73</v>
      </c>
      <c r="AY463" s="158" t="s">
        <v>163</v>
      </c>
    </row>
    <row r="464" spans="2:65" s="14" customFormat="1" ht="11.25">
      <c r="B464" s="164"/>
      <c r="D464" s="151" t="s">
        <v>180</v>
      </c>
      <c r="E464" s="165" t="s">
        <v>1</v>
      </c>
      <c r="F464" s="166" t="s">
        <v>218</v>
      </c>
      <c r="H464" s="167">
        <v>12.92</v>
      </c>
      <c r="I464" s="168"/>
      <c r="L464" s="164"/>
      <c r="M464" s="169"/>
      <c r="T464" s="170"/>
      <c r="AT464" s="165" t="s">
        <v>180</v>
      </c>
      <c r="AU464" s="165" t="s">
        <v>82</v>
      </c>
      <c r="AV464" s="14" t="s">
        <v>170</v>
      </c>
      <c r="AW464" s="14" t="s">
        <v>30</v>
      </c>
      <c r="AX464" s="14" t="s">
        <v>80</v>
      </c>
      <c r="AY464" s="165" t="s">
        <v>163</v>
      </c>
    </row>
    <row r="465" spans="2:65" s="1" customFormat="1" ht="37.9" customHeight="1">
      <c r="B465" s="136"/>
      <c r="C465" s="137" t="s">
        <v>657</v>
      </c>
      <c r="D465" s="137" t="s">
        <v>165</v>
      </c>
      <c r="E465" s="138" t="s">
        <v>658</v>
      </c>
      <c r="F465" s="139" t="s">
        <v>659</v>
      </c>
      <c r="G465" s="140" t="s">
        <v>168</v>
      </c>
      <c r="H465" s="141">
        <v>13.987</v>
      </c>
      <c r="I465" s="142"/>
      <c r="J465" s="143">
        <f>ROUND(I465*H465,2)</f>
        <v>0</v>
      </c>
      <c r="K465" s="139" t="s">
        <v>169</v>
      </c>
      <c r="L465" s="32"/>
      <c r="M465" s="144" t="s">
        <v>1</v>
      </c>
      <c r="N465" s="145" t="s">
        <v>38</v>
      </c>
      <c r="P465" s="146">
        <f>O465*H465</f>
        <v>0</v>
      </c>
      <c r="Q465" s="146">
        <v>2.7499999999999998E-3</v>
      </c>
      <c r="R465" s="146">
        <f>Q465*H465</f>
        <v>3.8464249999999998E-2</v>
      </c>
      <c r="S465" s="146">
        <v>0</v>
      </c>
      <c r="T465" s="147">
        <f>S465*H465</f>
        <v>0</v>
      </c>
      <c r="AR465" s="148" t="s">
        <v>170</v>
      </c>
      <c r="AT465" s="148" t="s">
        <v>165</v>
      </c>
      <c r="AU465" s="148" t="s">
        <v>82</v>
      </c>
      <c r="AY465" s="17" t="s">
        <v>163</v>
      </c>
      <c r="BE465" s="149">
        <f>IF(N465="základní",J465,0)</f>
        <v>0</v>
      </c>
      <c r="BF465" s="149">
        <f>IF(N465="snížená",J465,0)</f>
        <v>0</v>
      </c>
      <c r="BG465" s="149">
        <f>IF(N465="zákl. přenesená",J465,0)</f>
        <v>0</v>
      </c>
      <c r="BH465" s="149">
        <f>IF(N465="sníž. přenesená",J465,0)</f>
        <v>0</v>
      </c>
      <c r="BI465" s="149">
        <f>IF(N465="nulová",J465,0)</f>
        <v>0</v>
      </c>
      <c r="BJ465" s="17" t="s">
        <v>80</v>
      </c>
      <c r="BK465" s="149">
        <f>ROUND(I465*H465,2)</f>
        <v>0</v>
      </c>
      <c r="BL465" s="17" t="s">
        <v>170</v>
      </c>
      <c r="BM465" s="148" t="s">
        <v>660</v>
      </c>
    </row>
    <row r="466" spans="2:65" s="1" customFormat="1" ht="16.5" customHeight="1">
      <c r="B466" s="136"/>
      <c r="C466" s="137" t="s">
        <v>402</v>
      </c>
      <c r="D466" s="137" t="s">
        <v>165</v>
      </c>
      <c r="E466" s="138" t="s">
        <v>661</v>
      </c>
      <c r="F466" s="139" t="s">
        <v>662</v>
      </c>
      <c r="G466" s="140" t="s">
        <v>168</v>
      </c>
      <c r="H466" s="141">
        <v>13.987</v>
      </c>
      <c r="I466" s="142"/>
      <c r="J466" s="143">
        <f>ROUND(I466*H466,2)</f>
        <v>0</v>
      </c>
      <c r="K466" s="139" t="s">
        <v>169</v>
      </c>
      <c r="L466" s="32"/>
      <c r="M466" s="144" t="s">
        <v>1</v>
      </c>
      <c r="N466" s="145" t="s">
        <v>38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170</v>
      </c>
      <c r="AT466" s="148" t="s">
        <v>165</v>
      </c>
      <c r="AU466" s="148" t="s">
        <v>82</v>
      </c>
      <c r="AY466" s="17" t="s">
        <v>163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80</v>
      </c>
      <c r="BK466" s="149">
        <f>ROUND(I466*H466,2)</f>
        <v>0</v>
      </c>
      <c r="BL466" s="17" t="s">
        <v>170</v>
      </c>
      <c r="BM466" s="148" t="s">
        <v>663</v>
      </c>
    </row>
    <row r="467" spans="2:65" s="11" customFormat="1" ht="22.9" customHeight="1">
      <c r="B467" s="124"/>
      <c r="D467" s="125" t="s">
        <v>72</v>
      </c>
      <c r="E467" s="134" t="s">
        <v>201</v>
      </c>
      <c r="F467" s="134" t="s">
        <v>664</v>
      </c>
      <c r="I467" s="127"/>
      <c r="J467" s="135">
        <f>BK467</f>
        <v>0</v>
      </c>
      <c r="L467" s="124"/>
      <c r="M467" s="129"/>
      <c r="P467" s="130">
        <f>SUM(P468:P488)</f>
        <v>0</v>
      </c>
      <c r="R467" s="130">
        <f>SUM(R468:R488)</f>
        <v>3.2475891600000004</v>
      </c>
      <c r="T467" s="131">
        <f>SUM(T468:T488)</f>
        <v>195.744</v>
      </c>
      <c r="AR467" s="125" t="s">
        <v>80</v>
      </c>
      <c r="AT467" s="132" t="s">
        <v>72</v>
      </c>
      <c r="AU467" s="132" t="s">
        <v>80</v>
      </c>
      <c r="AY467" s="125" t="s">
        <v>163</v>
      </c>
      <c r="BK467" s="133">
        <f>SUM(BK468:BK488)</f>
        <v>0</v>
      </c>
    </row>
    <row r="468" spans="2:65" s="1" customFormat="1" ht="49.15" customHeight="1">
      <c r="B468" s="136"/>
      <c r="C468" s="137" t="s">
        <v>665</v>
      </c>
      <c r="D468" s="137" t="s">
        <v>165</v>
      </c>
      <c r="E468" s="138" t="s">
        <v>666</v>
      </c>
      <c r="F468" s="139" t="s">
        <v>667</v>
      </c>
      <c r="G468" s="140" t="s">
        <v>196</v>
      </c>
      <c r="H468" s="141">
        <v>10</v>
      </c>
      <c r="I468" s="142"/>
      <c r="J468" s="143">
        <f>ROUND(I468*H468,2)</f>
        <v>0</v>
      </c>
      <c r="K468" s="139" t="s">
        <v>169</v>
      </c>
      <c r="L468" s="32"/>
      <c r="M468" s="144" t="s">
        <v>1</v>
      </c>
      <c r="N468" s="145" t="s">
        <v>38</v>
      </c>
      <c r="P468" s="146">
        <f>O468*H468</f>
        <v>0</v>
      </c>
      <c r="Q468" s="146">
        <v>0.15540000000000001</v>
      </c>
      <c r="R468" s="146">
        <f>Q468*H468</f>
        <v>1.554</v>
      </c>
      <c r="S468" s="146">
        <v>0</v>
      </c>
      <c r="T468" s="147">
        <f>S468*H468</f>
        <v>0</v>
      </c>
      <c r="AR468" s="148" t="s">
        <v>170</v>
      </c>
      <c r="AT468" s="148" t="s">
        <v>165</v>
      </c>
      <c r="AU468" s="148" t="s">
        <v>82</v>
      </c>
      <c r="AY468" s="17" t="s">
        <v>163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80</v>
      </c>
      <c r="BK468" s="149">
        <f>ROUND(I468*H468,2)</f>
        <v>0</v>
      </c>
      <c r="BL468" s="17" t="s">
        <v>170</v>
      </c>
      <c r="BM468" s="148" t="s">
        <v>668</v>
      </c>
    </row>
    <row r="469" spans="2:65" s="1" customFormat="1" ht="16.5" customHeight="1">
      <c r="B469" s="136"/>
      <c r="C469" s="171" t="s">
        <v>405</v>
      </c>
      <c r="D469" s="171" t="s">
        <v>298</v>
      </c>
      <c r="E469" s="172" t="s">
        <v>669</v>
      </c>
      <c r="F469" s="173" t="s">
        <v>670</v>
      </c>
      <c r="G469" s="174" t="s">
        <v>196</v>
      </c>
      <c r="H469" s="175">
        <v>10.1</v>
      </c>
      <c r="I469" s="176"/>
      <c r="J469" s="177">
        <f>ROUND(I469*H469,2)</f>
        <v>0</v>
      </c>
      <c r="K469" s="173" t="s">
        <v>169</v>
      </c>
      <c r="L469" s="178"/>
      <c r="M469" s="179" t="s">
        <v>1</v>
      </c>
      <c r="N469" s="180" t="s">
        <v>38</v>
      </c>
      <c r="P469" s="146">
        <f>O469*H469</f>
        <v>0</v>
      </c>
      <c r="Q469" s="146">
        <v>5.6120000000000003E-2</v>
      </c>
      <c r="R469" s="146">
        <f>Q469*H469</f>
        <v>0.56681199999999998</v>
      </c>
      <c r="S469" s="146">
        <v>0</v>
      </c>
      <c r="T469" s="147">
        <f>S469*H469</f>
        <v>0</v>
      </c>
      <c r="AR469" s="148" t="s">
        <v>189</v>
      </c>
      <c r="AT469" s="148" t="s">
        <v>298</v>
      </c>
      <c r="AU469" s="148" t="s">
        <v>82</v>
      </c>
      <c r="AY469" s="17" t="s">
        <v>163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7" t="s">
        <v>80</v>
      </c>
      <c r="BK469" s="149">
        <f>ROUND(I469*H469,2)</f>
        <v>0</v>
      </c>
      <c r="BL469" s="17" t="s">
        <v>170</v>
      </c>
      <c r="BM469" s="148" t="s">
        <v>671</v>
      </c>
    </row>
    <row r="470" spans="2:65" s="13" customFormat="1" ht="11.25">
      <c r="B470" s="157"/>
      <c r="D470" s="151" t="s">
        <v>180</v>
      </c>
      <c r="E470" s="158" t="s">
        <v>1</v>
      </c>
      <c r="F470" s="159" t="s">
        <v>672</v>
      </c>
      <c r="H470" s="160">
        <v>10.1</v>
      </c>
      <c r="I470" s="161"/>
      <c r="L470" s="157"/>
      <c r="M470" s="162"/>
      <c r="T470" s="163"/>
      <c r="AT470" s="158" t="s">
        <v>180</v>
      </c>
      <c r="AU470" s="158" t="s">
        <v>82</v>
      </c>
      <c r="AV470" s="13" t="s">
        <v>82</v>
      </c>
      <c r="AW470" s="13" t="s">
        <v>30</v>
      </c>
      <c r="AX470" s="13" t="s">
        <v>73</v>
      </c>
      <c r="AY470" s="158" t="s">
        <v>163</v>
      </c>
    </row>
    <row r="471" spans="2:65" s="14" customFormat="1" ht="11.25">
      <c r="B471" s="164"/>
      <c r="D471" s="151" t="s">
        <v>180</v>
      </c>
      <c r="E471" s="165" t="s">
        <v>1</v>
      </c>
      <c r="F471" s="166" t="s">
        <v>218</v>
      </c>
      <c r="H471" s="167">
        <v>10.1</v>
      </c>
      <c r="I471" s="168"/>
      <c r="L471" s="164"/>
      <c r="M471" s="169"/>
      <c r="T471" s="170"/>
      <c r="AT471" s="165" t="s">
        <v>180</v>
      </c>
      <c r="AU471" s="165" t="s">
        <v>82</v>
      </c>
      <c r="AV471" s="14" t="s">
        <v>170</v>
      </c>
      <c r="AW471" s="14" t="s">
        <v>30</v>
      </c>
      <c r="AX471" s="14" t="s">
        <v>80</v>
      </c>
      <c r="AY471" s="165" t="s">
        <v>163</v>
      </c>
    </row>
    <row r="472" spans="2:65" s="1" customFormat="1" ht="24.2" customHeight="1">
      <c r="B472" s="136"/>
      <c r="C472" s="137" t="s">
        <v>673</v>
      </c>
      <c r="D472" s="137" t="s">
        <v>165</v>
      </c>
      <c r="E472" s="138" t="s">
        <v>674</v>
      </c>
      <c r="F472" s="139" t="s">
        <v>675</v>
      </c>
      <c r="G472" s="140" t="s">
        <v>204</v>
      </c>
      <c r="H472" s="141">
        <v>0.45</v>
      </c>
      <c r="I472" s="142"/>
      <c r="J472" s="143">
        <f>ROUND(I472*H472,2)</f>
        <v>0</v>
      </c>
      <c r="K472" s="139" t="s">
        <v>169</v>
      </c>
      <c r="L472" s="32"/>
      <c r="M472" s="144" t="s">
        <v>1</v>
      </c>
      <c r="N472" s="145" t="s">
        <v>38</v>
      </c>
      <c r="P472" s="146">
        <f>O472*H472</f>
        <v>0</v>
      </c>
      <c r="Q472" s="146">
        <v>2.2563399999999998</v>
      </c>
      <c r="R472" s="146">
        <f>Q472*H472</f>
        <v>1.015353</v>
      </c>
      <c r="S472" s="146">
        <v>0</v>
      </c>
      <c r="T472" s="147">
        <f>S472*H472</f>
        <v>0</v>
      </c>
      <c r="AR472" s="148" t="s">
        <v>170</v>
      </c>
      <c r="AT472" s="148" t="s">
        <v>165</v>
      </c>
      <c r="AU472" s="148" t="s">
        <v>82</v>
      </c>
      <c r="AY472" s="17" t="s">
        <v>163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80</v>
      </c>
      <c r="BK472" s="149">
        <f>ROUND(I472*H472,2)</f>
        <v>0</v>
      </c>
      <c r="BL472" s="17" t="s">
        <v>170</v>
      </c>
      <c r="BM472" s="148" t="s">
        <v>676</v>
      </c>
    </row>
    <row r="473" spans="2:65" s="13" customFormat="1" ht="11.25">
      <c r="B473" s="157"/>
      <c r="D473" s="151" t="s">
        <v>180</v>
      </c>
      <c r="E473" s="158" t="s">
        <v>1</v>
      </c>
      <c r="F473" s="159" t="s">
        <v>677</v>
      </c>
      <c r="H473" s="160">
        <v>0.45</v>
      </c>
      <c r="I473" s="161"/>
      <c r="L473" s="157"/>
      <c r="M473" s="162"/>
      <c r="T473" s="163"/>
      <c r="AT473" s="158" t="s">
        <v>180</v>
      </c>
      <c r="AU473" s="158" t="s">
        <v>82</v>
      </c>
      <c r="AV473" s="13" t="s">
        <v>82</v>
      </c>
      <c r="AW473" s="13" t="s">
        <v>30</v>
      </c>
      <c r="AX473" s="13" t="s">
        <v>73</v>
      </c>
      <c r="AY473" s="158" t="s">
        <v>163</v>
      </c>
    </row>
    <row r="474" spans="2:65" s="14" customFormat="1" ht="11.25">
      <c r="B474" s="164"/>
      <c r="D474" s="151" t="s">
        <v>180</v>
      </c>
      <c r="E474" s="165" t="s">
        <v>1</v>
      </c>
      <c r="F474" s="166" t="s">
        <v>218</v>
      </c>
      <c r="H474" s="167">
        <v>0.45</v>
      </c>
      <c r="I474" s="168"/>
      <c r="L474" s="164"/>
      <c r="M474" s="169"/>
      <c r="T474" s="170"/>
      <c r="AT474" s="165" t="s">
        <v>180</v>
      </c>
      <c r="AU474" s="165" t="s">
        <v>82</v>
      </c>
      <c r="AV474" s="14" t="s">
        <v>170</v>
      </c>
      <c r="AW474" s="14" t="s">
        <v>30</v>
      </c>
      <c r="AX474" s="14" t="s">
        <v>80</v>
      </c>
      <c r="AY474" s="165" t="s">
        <v>163</v>
      </c>
    </row>
    <row r="475" spans="2:65" s="1" customFormat="1" ht="37.9" customHeight="1">
      <c r="B475" s="136"/>
      <c r="C475" s="137" t="s">
        <v>409</v>
      </c>
      <c r="D475" s="137" t="s">
        <v>165</v>
      </c>
      <c r="E475" s="138" t="s">
        <v>678</v>
      </c>
      <c r="F475" s="139" t="s">
        <v>679</v>
      </c>
      <c r="G475" s="140" t="s">
        <v>196</v>
      </c>
      <c r="H475" s="141">
        <v>10</v>
      </c>
      <c r="I475" s="142"/>
      <c r="J475" s="143">
        <f t="shared" ref="J475:J481" si="0">ROUND(I475*H475,2)</f>
        <v>0</v>
      </c>
      <c r="K475" s="139" t="s">
        <v>169</v>
      </c>
      <c r="L475" s="32"/>
      <c r="M475" s="144" t="s">
        <v>1</v>
      </c>
      <c r="N475" s="145" t="s">
        <v>38</v>
      </c>
      <c r="P475" s="146">
        <f t="shared" ref="P475:P481" si="1">O475*H475</f>
        <v>0</v>
      </c>
      <c r="Q475" s="146">
        <v>4.3E-3</v>
      </c>
      <c r="R475" s="146">
        <f t="shared" ref="R475:R481" si="2">Q475*H475</f>
        <v>4.2999999999999997E-2</v>
      </c>
      <c r="S475" s="146">
        <v>0</v>
      </c>
      <c r="T475" s="147">
        <f t="shared" ref="T475:T481" si="3">S475*H475</f>
        <v>0</v>
      </c>
      <c r="AR475" s="148" t="s">
        <v>170</v>
      </c>
      <c r="AT475" s="148" t="s">
        <v>165</v>
      </c>
      <c r="AU475" s="148" t="s">
        <v>82</v>
      </c>
      <c r="AY475" s="17" t="s">
        <v>163</v>
      </c>
      <c r="BE475" s="149">
        <f t="shared" ref="BE475:BE481" si="4">IF(N475="základní",J475,0)</f>
        <v>0</v>
      </c>
      <c r="BF475" s="149">
        <f t="shared" ref="BF475:BF481" si="5">IF(N475="snížená",J475,0)</f>
        <v>0</v>
      </c>
      <c r="BG475" s="149">
        <f t="shared" ref="BG475:BG481" si="6">IF(N475="zákl. přenesená",J475,0)</f>
        <v>0</v>
      </c>
      <c r="BH475" s="149">
        <f t="shared" ref="BH475:BH481" si="7">IF(N475="sníž. přenesená",J475,0)</f>
        <v>0</v>
      </c>
      <c r="BI475" s="149">
        <f t="shared" ref="BI475:BI481" si="8">IF(N475="nulová",J475,0)</f>
        <v>0</v>
      </c>
      <c r="BJ475" s="17" t="s">
        <v>80</v>
      </c>
      <c r="BK475" s="149">
        <f t="shared" ref="BK475:BK481" si="9">ROUND(I475*H475,2)</f>
        <v>0</v>
      </c>
      <c r="BL475" s="17" t="s">
        <v>170</v>
      </c>
      <c r="BM475" s="148" t="s">
        <v>680</v>
      </c>
    </row>
    <row r="476" spans="2:65" s="1" customFormat="1" ht="24.2" customHeight="1">
      <c r="B476" s="136"/>
      <c r="C476" s="137" t="s">
        <v>681</v>
      </c>
      <c r="D476" s="137" t="s">
        <v>165</v>
      </c>
      <c r="E476" s="138" t="s">
        <v>682</v>
      </c>
      <c r="F476" s="139" t="s">
        <v>683</v>
      </c>
      <c r="G476" s="140" t="s">
        <v>196</v>
      </c>
      <c r="H476" s="141">
        <v>10</v>
      </c>
      <c r="I476" s="142"/>
      <c r="J476" s="143">
        <f t="shared" si="0"/>
        <v>0</v>
      </c>
      <c r="K476" s="139" t="s">
        <v>169</v>
      </c>
      <c r="L476" s="32"/>
      <c r="M476" s="144" t="s">
        <v>1</v>
      </c>
      <c r="N476" s="145" t="s">
        <v>38</v>
      </c>
      <c r="P476" s="146">
        <f t="shared" si="1"/>
        <v>0</v>
      </c>
      <c r="Q476" s="146">
        <v>0</v>
      </c>
      <c r="R476" s="146">
        <f t="shared" si="2"/>
        <v>0</v>
      </c>
      <c r="S476" s="146">
        <v>0</v>
      </c>
      <c r="T476" s="147">
        <f t="shared" si="3"/>
        <v>0</v>
      </c>
      <c r="AR476" s="148" t="s">
        <v>170</v>
      </c>
      <c r="AT476" s="148" t="s">
        <v>165</v>
      </c>
      <c r="AU476" s="148" t="s">
        <v>82</v>
      </c>
      <c r="AY476" s="17" t="s">
        <v>163</v>
      </c>
      <c r="BE476" s="149">
        <f t="shared" si="4"/>
        <v>0</v>
      </c>
      <c r="BF476" s="149">
        <f t="shared" si="5"/>
        <v>0</v>
      </c>
      <c r="BG476" s="149">
        <f t="shared" si="6"/>
        <v>0</v>
      </c>
      <c r="BH476" s="149">
        <f t="shared" si="7"/>
        <v>0</v>
      </c>
      <c r="BI476" s="149">
        <f t="shared" si="8"/>
        <v>0</v>
      </c>
      <c r="BJ476" s="17" t="s">
        <v>80</v>
      </c>
      <c r="BK476" s="149">
        <f t="shared" si="9"/>
        <v>0</v>
      </c>
      <c r="BL476" s="17" t="s">
        <v>170</v>
      </c>
      <c r="BM476" s="148" t="s">
        <v>684</v>
      </c>
    </row>
    <row r="477" spans="2:65" s="1" customFormat="1" ht="16.5" customHeight="1">
      <c r="B477" s="136"/>
      <c r="C477" s="137" t="s">
        <v>414</v>
      </c>
      <c r="D477" s="137" t="s">
        <v>165</v>
      </c>
      <c r="E477" s="138" t="s">
        <v>685</v>
      </c>
      <c r="F477" s="139" t="s">
        <v>686</v>
      </c>
      <c r="G477" s="140" t="s">
        <v>313</v>
      </c>
      <c r="H477" s="141">
        <v>2</v>
      </c>
      <c r="I477" s="142"/>
      <c r="J477" s="143">
        <f t="shared" si="0"/>
        <v>0</v>
      </c>
      <c r="K477" s="139" t="s">
        <v>1</v>
      </c>
      <c r="L477" s="32"/>
      <c r="M477" s="144" t="s">
        <v>1</v>
      </c>
      <c r="N477" s="145" t="s">
        <v>38</v>
      </c>
      <c r="P477" s="146">
        <f t="shared" si="1"/>
        <v>0</v>
      </c>
      <c r="Q477" s="146">
        <v>0</v>
      </c>
      <c r="R477" s="146">
        <f t="shared" si="2"/>
        <v>0</v>
      </c>
      <c r="S477" s="146">
        <v>0</v>
      </c>
      <c r="T477" s="147">
        <f t="shared" si="3"/>
        <v>0</v>
      </c>
      <c r="AR477" s="148" t="s">
        <v>170</v>
      </c>
      <c r="AT477" s="148" t="s">
        <v>165</v>
      </c>
      <c r="AU477" s="148" t="s">
        <v>82</v>
      </c>
      <c r="AY477" s="17" t="s">
        <v>163</v>
      </c>
      <c r="BE477" s="149">
        <f t="shared" si="4"/>
        <v>0</v>
      </c>
      <c r="BF477" s="149">
        <f t="shared" si="5"/>
        <v>0</v>
      </c>
      <c r="BG477" s="149">
        <f t="shared" si="6"/>
        <v>0</v>
      </c>
      <c r="BH477" s="149">
        <f t="shared" si="7"/>
        <v>0</v>
      </c>
      <c r="BI477" s="149">
        <f t="shared" si="8"/>
        <v>0</v>
      </c>
      <c r="BJ477" s="17" t="s">
        <v>80</v>
      </c>
      <c r="BK477" s="149">
        <f t="shared" si="9"/>
        <v>0</v>
      </c>
      <c r="BL477" s="17" t="s">
        <v>170</v>
      </c>
      <c r="BM477" s="148" t="s">
        <v>687</v>
      </c>
    </row>
    <row r="478" spans="2:65" s="1" customFormat="1" ht="44.25" customHeight="1">
      <c r="B478" s="136"/>
      <c r="C478" s="137" t="s">
        <v>688</v>
      </c>
      <c r="D478" s="137" t="s">
        <v>165</v>
      </c>
      <c r="E478" s="138" t="s">
        <v>689</v>
      </c>
      <c r="F478" s="139" t="s">
        <v>690</v>
      </c>
      <c r="G478" s="140" t="s">
        <v>313</v>
      </c>
      <c r="H478" s="141">
        <v>2</v>
      </c>
      <c r="I478" s="142"/>
      <c r="J478" s="143">
        <f t="shared" si="0"/>
        <v>0</v>
      </c>
      <c r="K478" s="139" t="s">
        <v>169</v>
      </c>
      <c r="L478" s="32"/>
      <c r="M478" s="144" t="s">
        <v>1</v>
      </c>
      <c r="N478" s="145" t="s">
        <v>38</v>
      </c>
      <c r="P478" s="146">
        <f t="shared" si="1"/>
        <v>0</v>
      </c>
      <c r="Q478" s="146">
        <v>0</v>
      </c>
      <c r="R478" s="146">
        <f t="shared" si="2"/>
        <v>0</v>
      </c>
      <c r="S478" s="146">
        <v>0</v>
      </c>
      <c r="T478" s="147">
        <f t="shared" si="3"/>
        <v>0</v>
      </c>
      <c r="AR478" s="148" t="s">
        <v>170</v>
      </c>
      <c r="AT478" s="148" t="s">
        <v>165</v>
      </c>
      <c r="AU478" s="148" t="s">
        <v>82</v>
      </c>
      <c r="AY478" s="17" t="s">
        <v>163</v>
      </c>
      <c r="BE478" s="149">
        <f t="shared" si="4"/>
        <v>0</v>
      </c>
      <c r="BF478" s="149">
        <f t="shared" si="5"/>
        <v>0</v>
      </c>
      <c r="BG478" s="149">
        <f t="shared" si="6"/>
        <v>0</v>
      </c>
      <c r="BH478" s="149">
        <f t="shared" si="7"/>
        <v>0</v>
      </c>
      <c r="BI478" s="149">
        <f t="shared" si="8"/>
        <v>0</v>
      </c>
      <c r="BJ478" s="17" t="s">
        <v>80</v>
      </c>
      <c r="BK478" s="149">
        <f t="shared" si="9"/>
        <v>0</v>
      </c>
      <c r="BL478" s="17" t="s">
        <v>170</v>
      </c>
      <c r="BM478" s="148" t="s">
        <v>691</v>
      </c>
    </row>
    <row r="479" spans="2:65" s="1" customFormat="1" ht="49.15" customHeight="1">
      <c r="B479" s="136"/>
      <c r="C479" s="137" t="s">
        <v>419</v>
      </c>
      <c r="D479" s="137" t="s">
        <v>165</v>
      </c>
      <c r="E479" s="138" t="s">
        <v>692</v>
      </c>
      <c r="F479" s="139" t="s">
        <v>693</v>
      </c>
      <c r="G479" s="140" t="s">
        <v>313</v>
      </c>
      <c r="H479" s="141">
        <v>2</v>
      </c>
      <c r="I479" s="142"/>
      <c r="J479" s="143">
        <f t="shared" si="0"/>
        <v>0</v>
      </c>
      <c r="K479" s="139" t="s">
        <v>169</v>
      </c>
      <c r="L479" s="32"/>
      <c r="M479" s="144" t="s">
        <v>1</v>
      </c>
      <c r="N479" s="145" t="s">
        <v>38</v>
      </c>
      <c r="P479" s="146">
        <f t="shared" si="1"/>
        <v>0</v>
      </c>
      <c r="Q479" s="146">
        <v>0</v>
      </c>
      <c r="R479" s="146">
        <f t="shared" si="2"/>
        <v>0</v>
      </c>
      <c r="S479" s="146">
        <v>0</v>
      </c>
      <c r="T479" s="147">
        <f t="shared" si="3"/>
        <v>0</v>
      </c>
      <c r="AR479" s="148" t="s">
        <v>170</v>
      </c>
      <c r="AT479" s="148" t="s">
        <v>165</v>
      </c>
      <c r="AU479" s="148" t="s">
        <v>82</v>
      </c>
      <c r="AY479" s="17" t="s">
        <v>163</v>
      </c>
      <c r="BE479" s="149">
        <f t="shared" si="4"/>
        <v>0</v>
      </c>
      <c r="BF479" s="149">
        <f t="shared" si="5"/>
        <v>0</v>
      </c>
      <c r="BG479" s="149">
        <f t="shared" si="6"/>
        <v>0</v>
      </c>
      <c r="BH479" s="149">
        <f t="shared" si="7"/>
        <v>0</v>
      </c>
      <c r="BI479" s="149">
        <f t="shared" si="8"/>
        <v>0</v>
      </c>
      <c r="BJ479" s="17" t="s">
        <v>80</v>
      </c>
      <c r="BK479" s="149">
        <f t="shared" si="9"/>
        <v>0</v>
      </c>
      <c r="BL479" s="17" t="s">
        <v>170</v>
      </c>
      <c r="BM479" s="148" t="s">
        <v>694</v>
      </c>
    </row>
    <row r="480" spans="2:65" s="1" customFormat="1" ht="44.25" customHeight="1">
      <c r="B480" s="136"/>
      <c r="C480" s="137" t="s">
        <v>695</v>
      </c>
      <c r="D480" s="137" t="s">
        <v>165</v>
      </c>
      <c r="E480" s="138" t="s">
        <v>696</v>
      </c>
      <c r="F480" s="139" t="s">
        <v>697</v>
      </c>
      <c r="G480" s="140" t="s">
        <v>313</v>
      </c>
      <c r="H480" s="141">
        <v>2</v>
      </c>
      <c r="I480" s="142"/>
      <c r="J480" s="143">
        <f t="shared" si="0"/>
        <v>0</v>
      </c>
      <c r="K480" s="139" t="s">
        <v>169</v>
      </c>
      <c r="L480" s="32"/>
      <c r="M480" s="144" t="s">
        <v>1</v>
      </c>
      <c r="N480" s="145" t="s">
        <v>38</v>
      </c>
      <c r="P480" s="146">
        <f t="shared" si="1"/>
        <v>0</v>
      </c>
      <c r="Q480" s="146">
        <v>0</v>
      </c>
      <c r="R480" s="146">
        <f t="shared" si="2"/>
        <v>0</v>
      </c>
      <c r="S480" s="146">
        <v>0</v>
      </c>
      <c r="T480" s="147">
        <f t="shared" si="3"/>
        <v>0</v>
      </c>
      <c r="AR480" s="148" t="s">
        <v>170</v>
      </c>
      <c r="AT480" s="148" t="s">
        <v>165</v>
      </c>
      <c r="AU480" s="148" t="s">
        <v>82</v>
      </c>
      <c r="AY480" s="17" t="s">
        <v>163</v>
      </c>
      <c r="BE480" s="149">
        <f t="shared" si="4"/>
        <v>0</v>
      </c>
      <c r="BF480" s="149">
        <f t="shared" si="5"/>
        <v>0</v>
      </c>
      <c r="BG480" s="149">
        <f t="shared" si="6"/>
        <v>0</v>
      </c>
      <c r="BH480" s="149">
        <f t="shared" si="7"/>
        <v>0</v>
      </c>
      <c r="BI480" s="149">
        <f t="shared" si="8"/>
        <v>0</v>
      </c>
      <c r="BJ480" s="17" t="s">
        <v>80</v>
      </c>
      <c r="BK480" s="149">
        <f t="shared" si="9"/>
        <v>0</v>
      </c>
      <c r="BL480" s="17" t="s">
        <v>170</v>
      </c>
      <c r="BM480" s="148" t="s">
        <v>698</v>
      </c>
    </row>
    <row r="481" spans="2:65" s="1" customFormat="1" ht="37.9" customHeight="1">
      <c r="B481" s="136"/>
      <c r="C481" s="137" t="s">
        <v>424</v>
      </c>
      <c r="D481" s="137" t="s">
        <v>165</v>
      </c>
      <c r="E481" s="138" t="s">
        <v>699</v>
      </c>
      <c r="F481" s="139" t="s">
        <v>700</v>
      </c>
      <c r="G481" s="140" t="s">
        <v>168</v>
      </c>
      <c r="H481" s="141">
        <v>1710.604</v>
      </c>
      <c r="I481" s="142"/>
      <c r="J481" s="143">
        <f t="shared" si="0"/>
        <v>0</v>
      </c>
      <c r="K481" s="139" t="s">
        <v>169</v>
      </c>
      <c r="L481" s="32"/>
      <c r="M481" s="144" t="s">
        <v>1</v>
      </c>
      <c r="N481" s="145" t="s">
        <v>38</v>
      </c>
      <c r="P481" s="146">
        <f t="shared" si="1"/>
        <v>0</v>
      </c>
      <c r="Q481" s="146">
        <v>4.0000000000000003E-5</v>
      </c>
      <c r="R481" s="146">
        <f t="shared" si="2"/>
        <v>6.8424160000000012E-2</v>
      </c>
      <c r="S481" s="146">
        <v>0</v>
      </c>
      <c r="T481" s="147">
        <f t="shared" si="3"/>
        <v>0</v>
      </c>
      <c r="AR481" s="148" t="s">
        <v>170</v>
      </c>
      <c r="AT481" s="148" t="s">
        <v>165</v>
      </c>
      <c r="AU481" s="148" t="s">
        <v>82</v>
      </c>
      <c r="AY481" s="17" t="s">
        <v>163</v>
      </c>
      <c r="BE481" s="149">
        <f t="shared" si="4"/>
        <v>0</v>
      </c>
      <c r="BF481" s="149">
        <f t="shared" si="5"/>
        <v>0</v>
      </c>
      <c r="BG481" s="149">
        <f t="shared" si="6"/>
        <v>0</v>
      </c>
      <c r="BH481" s="149">
        <f t="shared" si="7"/>
        <v>0</v>
      </c>
      <c r="BI481" s="149">
        <f t="shared" si="8"/>
        <v>0</v>
      </c>
      <c r="BJ481" s="17" t="s">
        <v>80</v>
      </c>
      <c r="BK481" s="149">
        <f t="shared" si="9"/>
        <v>0</v>
      </c>
      <c r="BL481" s="17" t="s">
        <v>170</v>
      </c>
      <c r="BM481" s="148" t="s">
        <v>701</v>
      </c>
    </row>
    <row r="482" spans="2:65" s="13" customFormat="1" ht="11.25">
      <c r="B482" s="157"/>
      <c r="D482" s="151" t="s">
        <v>180</v>
      </c>
      <c r="E482" s="158" t="s">
        <v>1</v>
      </c>
      <c r="F482" s="159" t="s">
        <v>702</v>
      </c>
      <c r="H482" s="160">
        <v>855.73199999999997</v>
      </c>
      <c r="I482" s="161"/>
      <c r="L482" s="157"/>
      <c r="M482" s="162"/>
      <c r="T482" s="163"/>
      <c r="AT482" s="158" t="s">
        <v>180</v>
      </c>
      <c r="AU482" s="158" t="s">
        <v>82</v>
      </c>
      <c r="AV482" s="13" t="s">
        <v>82</v>
      </c>
      <c r="AW482" s="13" t="s">
        <v>30</v>
      </c>
      <c r="AX482" s="13" t="s">
        <v>73</v>
      </c>
      <c r="AY482" s="158" t="s">
        <v>163</v>
      </c>
    </row>
    <row r="483" spans="2:65" s="13" customFormat="1" ht="11.25">
      <c r="B483" s="157"/>
      <c r="D483" s="151" t="s">
        <v>180</v>
      </c>
      <c r="E483" s="158" t="s">
        <v>1</v>
      </c>
      <c r="F483" s="159" t="s">
        <v>703</v>
      </c>
      <c r="H483" s="160">
        <v>854.87199999999996</v>
      </c>
      <c r="I483" s="161"/>
      <c r="L483" s="157"/>
      <c r="M483" s="162"/>
      <c r="T483" s="163"/>
      <c r="AT483" s="158" t="s">
        <v>180</v>
      </c>
      <c r="AU483" s="158" t="s">
        <v>82</v>
      </c>
      <c r="AV483" s="13" t="s">
        <v>82</v>
      </c>
      <c r="AW483" s="13" t="s">
        <v>30</v>
      </c>
      <c r="AX483" s="13" t="s">
        <v>73</v>
      </c>
      <c r="AY483" s="158" t="s">
        <v>163</v>
      </c>
    </row>
    <row r="484" spans="2:65" s="14" customFormat="1" ht="11.25">
      <c r="B484" s="164"/>
      <c r="D484" s="151" t="s">
        <v>180</v>
      </c>
      <c r="E484" s="165" t="s">
        <v>1</v>
      </c>
      <c r="F484" s="166" t="s">
        <v>218</v>
      </c>
      <c r="H484" s="167">
        <v>1710.604</v>
      </c>
      <c r="I484" s="168"/>
      <c r="L484" s="164"/>
      <c r="M484" s="169"/>
      <c r="T484" s="170"/>
      <c r="AT484" s="165" t="s">
        <v>180</v>
      </c>
      <c r="AU484" s="165" t="s">
        <v>82</v>
      </c>
      <c r="AV484" s="14" t="s">
        <v>170</v>
      </c>
      <c r="AW484" s="14" t="s">
        <v>30</v>
      </c>
      <c r="AX484" s="14" t="s">
        <v>80</v>
      </c>
      <c r="AY484" s="165" t="s">
        <v>163</v>
      </c>
    </row>
    <row r="485" spans="2:65" s="1" customFormat="1" ht="24.2" customHeight="1">
      <c r="B485" s="136"/>
      <c r="C485" s="137" t="s">
        <v>704</v>
      </c>
      <c r="D485" s="137" t="s">
        <v>165</v>
      </c>
      <c r="E485" s="138" t="s">
        <v>705</v>
      </c>
      <c r="F485" s="139" t="s">
        <v>706</v>
      </c>
      <c r="G485" s="140" t="s">
        <v>204</v>
      </c>
      <c r="H485" s="141">
        <v>81.56</v>
      </c>
      <c r="I485" s="142"/>
      <c r="J485" s="143">
        <f>ROUND(I485*H485,2)</f>
        <v>0</v>
      </c>
      <c r="K485" s="139" t="s">
        <v>169</v>
      </c>
      <c r="L485" s="32"/>
      <c r="M485" s="144" t="s">
        <v>1</v>
      </c>
      <c r="N485" s="145" t="s">
        <v>38</v>
      </c>
      <c r="P485" s="146">
        <f>O485*H485</f>
        <v>0</v>
      </c>
      <c r="Q485" s="146">
        <v>0</v>
      </c>
      <c r="R485" s="146">
        <f>Q485*H485</f>
        <v>0</v>
      </c>
      <c r="S485" s="146">
        <v>2.4</v>
      </c>
      <c r="T485" s="147">
        <f>S485*H485</f>
        <v>195.744</v>
      </c>
      <c r="AR485" s="148" t="s">
        <v>170</v>
      </c>
      <c r="AT485" s="148" t="s">
        <v>165</v>
      </c>
      <c r="AU485" s="148" t="s">
        <v>82</v>
      </c>
      <c r="AY485" s="17" t="s">
        <v>163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7" t="s">
        <v>80</v>
      </c>
      <c r="BK485" s="149">
        <f>ROUND(I485*H485,2)</f>
        <v>0</v>
      </c>
      <c r="BL485" s="17" t="s">
        <v>170</v>
      </c>
      <c r="BM485" s="148" t="s">
        <v>707</v>
      </c>
    </row>
    <row r="486" spans="2:65" s="13" customFormat="1" ht="11.25">
      <c r="B486" s="157"/>
      <c r="D486" s="151" t="s">
        <v>180</v>
      </c>
      <c r="E486" s="158" t="s">
        <v>1</v>
      </c>
      <c r="F486" s="159" t="s">
        <v>708</v>
      </c>
      <c r="H486" s="160">
        <v>81.56</v>
      </c>
      <c r="I486" s="161"/>
      <c r="L486" s="157"/>
      <c r="M486" s="162"/>
      <c r="T486" s="163"/>
      <c r="AT486" s="158" t="s">
        <v>180</v>
      </c>
      <c r="AU486" s="158" t="s">
        <v>82</v>
      </c>
      <c r="AV486" s="13" t="s">
        <v>82</v>
      </c>
      <c r="AW486" s="13" t="s">
        <v>30</v>
      </c>
      <c r="AX486" s="13" t="s">
        <v>73</v>
      </c>
      <c r="AY486" s="158" t="s">
        <v>163</v>
      </c>
    </row>
    <row r="487" spans="2:65" s="14" customFormat="1" ht="11.25">
      <c r="B487" s="164"/>
      <c r="D487" s="151" t="s">
        <v>180</v>
      </c>
      <c r="E487" s="165" t="s">
        <v>1</v>
      </c>
      <c r="F487" s="166" t="s">
        <v>218</v>
      </c>
      <c r="H487" s="167">
        <v>81.56</v>
      </c>
      <c r="I487" s="168"/>
      <c r="L487" s="164"/>
      <c r="M487" s="169"/>
      <c r="T487" s="170"/>
      <c r="AT487" s="165" t="s">
        <v>180</v>
      </c>
      <c r="AU487" s="165" t="s">
        <v>82</v>
      </c>
      <c r="AV487" s="14" t="s">
        <v>170</v>
      </c>
      <c r="AW487" s="14" t="s">
        <v>30</v>
      </c>
      <c r="AX487" s="14" t="s">
        <v>80</v>
      </c>
      <c r="AY487" s="165" t="s">
        <v>163</v>
      </c>
    </row>
    <row r="488" spans="2:65" s="1" customFormat="1" ht="21.75" customHeight="1">
      <c r="B488" s="136"/>
      <c r="C488" s="137" t="s">
        <v>428</v>
      </c>
      <c r="D488" s="137" t="s">
        <v>165</v>
      </c>
      <c r="E488" s="138" t="s">
        <v>709</v>
      </c>
      <c r="F488" s="139" t="s">
        <v>710</v>
      </c>
      <c r="G488" s="140" t="s">
        <v>196</v>
      </c>
      <c r="H488" s="141">
        <v>50</v>
      </c>
      <c r="I488" s="142"/>
      <c r="J488" s="143">
        <f>ROUND(I488*H488,2)</f>
        <v>0</v>
      </c>
      <c r="K488" s="139" t="s">
        <v>1</v>
      </c>
      <c r="L488" s="32"/>
      <c r="M488" s="144" t="s">
        <v>1</v>
      </c>
      <c r="N488" s="145" t="s">
        <v>38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170</v>
      </c>
      <c r="AT488" s="148" t="s">
        <v>165</v>
      </c>
      <c r="AU488" s="148" t="s">
        <v>82</v>
      </c>
      <c r="AY488" s="17" t="s">
        <v>163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80</v>
      </c>
      <c r="BK488" s="149">
        <f>ROUND(I488*H488,2)</f>
        <v>0</v>
      </c>
      <c r="BL488" s="17" t="s">
        <v>170</v>
      </c>
      <c r="BM488" s="148" t="s">
        <v>711</v>
      </c>
    </row>
    <row r="489" spans="2:65" s="11" customFormat="1" ht="22.9" customHeight="1">
      <c r="B489" s="124"/>
      <c r="D489" s="125" t="s">
        <v>72</v>
      </c>
      <c r="E489" s="134" t="s">
        <v>712</v>
      </c>
      <c r="F489" s="134" t="s">
        <v>713</v>
      </c>
      <c r="I489" s="127"/>
      <c r="J489" s="135">
        <f>BK489</f>
        <v>0</v>
      </c>
      <c r="L489" s="124"/>
      <c r="M489" s="129"/>
      <c r="P489" s="130">
        <f>SUM(P490:P501)</f>
        <v>0</v>
      </c>
      <c r="R489" s="130">
        <f>SUM(R490:R501)</f>
        <v>0</v>
      </c>
      <c r="T489" s="131">
        <f>SUM(T490:T501)</f>
        <v>0</v>
      </c>
      <c r="AR489" s="125" t="s">
        <v>80</v>
      </c>
      <c r="AT489" s="132" t="s">
        <v>72</v>
      </c>
      <c r="AU489" s="132" t="s">
        <v>80</v>
      </c>
      <c r="AY489" s="125" t="s">
        <v>163</v>
      </c>
      <c r="BK489" s="133">
        <f>SUM(BK490:BK501)</f>
        <v>0</v>
      </c>
    </row>
    <row r="490" spans="2:65" s="1" customFormat="1" ht="44.25" customHeight="1">
      <c r="B490" s="136"/>
      <c r="C490" s="137" t="s">
        <v>714</v>
      </c>
      <c r="D490" s="137" t="s">
        <v>165</v>
      </c>
      <c r="E490" s="138" t="s">
        <v>715</v>
      </c>
      <c r="F490" s="139" t="s">
        <v>716</v>
      </c>
      <c r="G490" s="140" t="s">
        <v>313</v>
      </c>
      <c r="H490" s="141">
        <v>2</v>
      </c>
      <c r="I490" s="142"/>
      <c r="J490" s="143">
        <f t="shared" ref="J490:J495" si="10">ROUND(I490*H490,2)</f>
        <v>0</v>
      </c>
      <c r="K490" s="139" t="s">
        <v>1</v>
      </c>
      <c r="L490" s="32"/>
      <c r="M490" s="144" t="s">
        <v>1</v>
      </c>
      <c r="N490" s="145" t="s">
        <v>38</v>
      </c>
      <c r="P490" s="146">
        <f t="shared" ref="P490:P495" si="11">O490*H490</f>
        <v>0</v>
      </c>
      <c r="Q490" s="146">
        <v>0</v>
      </c>
      <c r="R490" s="146">
        <f t="shared" ref="R490:R495" si="12">Q490*H490</f>
        <v>0</v>
      </c>
      <c r="S490" s="146">
        <v>0</v>
      </c>
      <c r="T490" s="147">
        <f t="shared" ref="T490:T495" si="13">S490*H490</f>
        <v>0</v>
      </c>
      <c r="AR490" s="148" t="s">
        <v>170</v>
      </c>
      <c r="AT490" s="148" t="s">
        <v>165</v>
      </c>
      <c r="AU490" s="148" t="s">
        <v>82</v>
      </c>
      <c r="AY490" s="17" t="s">
        <v>163</v>
      </c>
      <c r="BE490" s="149">
        <f t="shared" ref="BE490:BE495" si="14">IF(N490="základní",J490,0)</f>
        <v>0</v>
      </c>
      <c r="BF490" s="149">
        <f t="shared" ref="BF490:BF495" si="15">IF(N490="snížená",J490,0)</f>
        <v>0</v>
      </c>
      <c r="BG490" s="149">
        <f t="shared" ref="BG490:BG495" si="16">IF(N490="zákl. přenesená",J490,0)</f>
        <v>0</v>
      </c>
      <c r="BH490" s="149">
        <f t="shared" ref="BH490:BH495" si="17">IF(N490="sníž. přenesená",J490,0)</f>
        <v>0</v>
      </c>
      <c r="BI490" s="149">
        <f t="shared" ref="BI490:BI495" si="18">IF(N490="nulová",J490,0)</f>
        <v>0</v>
      </c>
      <c r="BJ490" s="17" t="s">
        <v>80</v>
      </c>
      <c r="BK490" s="149">
        <f t="shared" ref="BK490:BK495" si="19">ROUND(I490*H490,2)</f>
        <v>0</v>
      </c>
      <c r="BL490" s="17" t="s">
        <v>170</v>
      </c>
      <c r="BM490" s="148" t="s">
        <v>717</v>
      </c>
    </row>
    <row r="491" spans="2:65" s="1" customFormat="1" ht="37.9" customHeight="1">
      <c r="B491" s="136"/>
      <c r="C491" s="137" t="s">
        <v>437</v>
      </c>
      <c r="D491" s="137" t="s">
        <v>165</v>
      </c>
      <c r="E491" s="138" t="s">
        <v>718</v>
      </c>
      <c r="F491" s="139" t="s">
        <v>719</v>
      </c>
      <c r="G491" s="140" t="s">
        <v>196</v>
      </c>
      <c r="H491" s="141">
        <v>51</v>
      </c>
      <c r="I491" s="142"/>
      <c r="J491" s="143">
        <f t="shared" si="10"/>
        <v>0</v>
      </c>
      <c r="K491" s="139" t="s">
        <v>1</v>
      </c>
      <c r="L491" s="32"/>
      <c r="M491" s="144" t="s">
        <v>1</v>
      </c>
      <c r="N491" s="145" t="s">
        <v>38</v>
      </c>
      <c r="P491" s="146">
        <f t="shared" si="11"/>
        <v>0</v>
      </c>
      <c r="Q491" s="146">
        <v>0</v>
      </c>
      <c r="R491" s="146">
        <f t="shared" si="12"/>
        <v>0</v>
      </c>
      <c r="S491" s="146">
        <v>0</v>
      </c>
      <c r="T491" s="147">
        <f t="shared" si="13"/>
        <v>0</v>
      </c>
      <c r="AR491" s="148" t="s">
        <v>170</v>
      </c>
      <c r="AT491" s="148" t="s">
        <v>165</v>
      </c>
      <c r="AU491" s="148" t="s">
        <v>82</v>
      </c>
      <c r="AY491" s="17" t="s">
        <v>163</v>
      </c>
      <c r="BE491" s="149">
        <f t="shared" si="14"/>
        <v>0</v>
      </c>
      <c r="BF491" s="149">
        <f t="shared" si="15"/>
        <v>0</v>
      </c>
      <c r="BG491" s="149">
        <f t="shared" si="16"/>
        <v>0</v>
      </c>
      <c r="BH491" s="149">
        <f t="shared" si="17"/>
        <v>0</v>
      </c>
      <c r="BI491" s="149">
        <f t="shared" si="18"/>
        <v>0</v>
      </c>
      <c r="BJ491" s="17" t="s">
        <v>80</v>
      </c>
      <c r="BK491" s="149">
        <f t="shared" si="19"/>
        <v>0</v>
      </c>
      <c r="BL491" s="17" t="s">
        <v>170</v>
      </c>
      <c r="BM491" s="148" t="s">
        <v>720</v>
      </c>
    </row>
    <row r="492" spans="2:65" s="1" customFormat="1" ht="37.9" customHeight="1">
      <c r="B492" s="136"/>
      <c r="C492" s="137" t="s">
        <v>721</v>
      </c>
      <c r="D492" s="137" t="s">
        <v>165</v>
      </c>
      <c r="E492" s="138" t="s">
        <v>722</v>
      </c>
      <c r="F492" s="139" t="s">
        <v>723</v>
      </c>
      <c r="G492" s="140" t="s">
        <v>196</v>
      </c>
      <c r="H492" s="141">
        <v>93</v>
      </c>
      <c r="I492" s="142"/>
      <c r="J492" s="143">
        <f t="shared" si="10"/>
        <v>0</v>
      </c>
      <c r="K492" s="139" t="s">
        <v>1</v>
      </c>
      <c r="L492" s="32"/>
      <c r="M492" s="144" t="s">
        <v>1</v>
      </c>
      <c r="N492" s="145" t="s">
        <v>38</v>
      </c>
      <c r="P492" s="146">
        <f t="shared" si="11"/>
        <v>0</v>
      </c>
      <c r="Q492" s="146">
        <v>0</v>
      </c>
      <c r="R492" s="146">
        <f t="shared" si="12"/>
        <v>0</v>
      </c>
      <c r="S492" s="146">
        <v>0</v>
      </c>
      <c r="T492" s="147">
        <f t="shared" si="13"/>
        <v>0</v>
      </c>
      <c r="AR492" s="148" t="s">
        <v>170</v>
      </c>
      <c r="AT492" s="148" t="s">
        <v>165</v>
      </c>
      <c r="AU492" s="148" t="s">
        <v>82</v>
      </c>
      <c r="AY492" s="17" t="s">
        <v>163</v>
      </c>
      <c r="BE492" s="149">
        <f t="shared" si="14"/>
        <v>0</v>
      </c>
      <c r="BF492" s="149">
        <f t="shared" si="15"/>
        <v>0</v>
      </c>
      <c r="BG492" s="149">
        <f t="shared" si="16"/>
        <v>0</v>
      </c>
      <c r="BH492" s="149">
        <f t="shared" si="17"/>
        <v>0</v>
      </c>
      <c r="BI492" s="149">
        <f t="shared" si="18"/>
        <v>0</v>
      </c>
      <c r="BJ492" s="17" t="s">
        <v>80</v>
      </c>
      <c r="BK492" s="149">
        <f t="shared" si="19"/>
        <v>0</v>
      </c>
      <c r="BL492" s="17" t="s">
        <v>170</v>
      </c>
      <c r="BM492" s="148" t="s">
        <v>724</v>
      </c>
    </row>
    <row r="493" spans="2:65" s="1" customFormat="1" ht="37.9" customHeight="1">
      <c r="B493" s="136"/>
      <c r="C493" s="137" t="s">
        <v>444</v>
      </c>
      <c r="D493" s="137" t="s">
        <v>165</v>
      </c>
      <c r="E493" s="138" t="s">
        <v>725</v>
      </c>
      <c r="F493" s="139" t="s">
        <v>726</v>
      </c>
      <c r="G493" s="140" t="s">
        <v>196</v>
      </c>
      <c r="H493" s="141">
        <v>13</v>
      </c>
      <c r="I493" s="142"/>
      <c r="J493" s="143">
        <f t="shared" si="10"/>
        <v>0</v>
      </c>
      <c r="K493" s="139" t="s">
        <v>1</v>
      </c>
      <c r="L493" s="32"/>
      <c r="M493" s="144" t="s">
        <v>1</v>
      </c>
      <c r="N493" s="145" t="s">
        <v>38</v>
      </c>
      <c r="P493" s="146">
        <f t="shared" si="11"/>
        <v>0</v>
      </c>
      <c r="Q493" s="146">
        <v>0</v>
      </c>
      <c r="R493" s="146">
        <f t="shared" si="12"/>
        <v>0</v>
      </c>
      <c r="S493" s="146">
        <v>0</v>
      </c>
      <c r="T493" s="147">
        <f t="shared" si="13"/>
        <v>0</v>
      </c>
      <c r="AR493" s="148" t="s">
        <v>170</v>
      </c>
      <c r="AT493" s="148" t="s">
        <v>165</v>
      </c>
      <c r="AU493" s="148" t="s">
        <v>82</v>
      </c>
      <c r="AY493" s="17" t="s">
        <v>163</v>
      </c>
      <c r="BE493" s="149">
        <f t="shared" si="14"/>
        <v>0</v>
      </c>
      <c r="BF493" s="149">
        <f t="shared" si="15"/>
        <v>0</v>
      </c>
      <c r="BG493" s="149">
        <f t="shared" si="16"/>
        <v>0</v>
      </c>
      <c r="BH493" s="149">
        <f t="shared" si="17"/>
        <v>0</v>
      </c>
      <c r="BI493" s="149">
        <f t="shared" si="18"/>
        <v>0</v>
      </c>
      <c r="BJ493" s="17" t="s">
        <v>80</v>
      </c>
      <c r="BK493" s="149">
        <f t="shared" si="19"/>
        <v>0</v>
      </c>
      <c r="BL493" s="17" t="s">
        <v>170</v>
      </c>
      <c r="BM493" s="148" t="s">
        <v>727</v>
      </c>
    </row>
    <row r="494" spans="2:65" s="1" customFormat="1" ht="37.9" customHeight="1">
      <c r="B494" s="136"/>
      <c r="C494" s="137" t="s">
        <v>728</v>
      </c>
      <c r="D494" s="137" t="s">
        <v>165</v>
      </c>
      <c r="E494" s="138" t="s">
        <v>729</v>
      </c>
      <c r="F494" s="139" t="s">
        <v>730</v>
      </c>
      <c r="G494" s="140" t="s">
        <v>313</v>
      </c>
      <c r="H494" s="141">
        <v>1</v>
      </c>
      <c r="I494" s="142"/>
      <c r="J494" s="143">
        <f t="shared" si="10"/>
        <v>0</v>
      </c>
      <c r="K494" s="139" t="s">
        <v>1</v>
      </c>
      <c r="L494" s="32"/>
      <c r="M494" s="144" t="s">
        <v>1</v>
      </c>
      <c r="N494" s="145" t="s">
        <v>38</v>
      </c>
      <c r="P494" s="146">
        <f t="shared" si="11"/>
        <v>0</v>
      </c>
      <c r="Q494" s="146">
        <v>0</v>
      </c>
      <c r="R494" s="146">
        <f t="shared" si="12"/>
        <v>0</v>
      </c>
      <c r="S494" s="146">
        <v>0</v>
      </c>
      <c r="T494" s="147">
        <f t="shared" si="13"/>
        <v>0</v>
      </c>
      <c r="AR494" s="148" t="s">
        <v>170</v>
      </c>
      <c r="AT494" s="148" t="s">
        <v>165</v>
      </c>
      <c r="AU494" s="148" t="s">
        <v>82</v>
      </c>
      <c r="AY494" s="17" t="s">
        <v>163</v>
      </c>
      <c r="BE494" s="149">
        <f t="shared" si="14"/>
        <v>0</v>
      </c>
      <c r="BF494" s="149">
        <f t="shared" si="15"/>
        <v>0</v>
      </c>
      <c r="BG494" s="149">
        <f t="shared" si="16"/>
        <v>0</v>
      </c>
      <c r="BH494" s="149">
        <f t="shared" si="17"/>
        <v>0</v>
      </c>
      <c r="BI494" s="149">
        <f t="shared" si="18"/>
        <v>0</v>
      </c>
      <c r="BJ494" s="17" t="s">
        <v>80</v>
      </c>
      <c r="BK494" s="149">
        <f t="shared" si="19"/>
        <v>0</v>
      </c>
      <c r="BL494" s="17" t="s">
        <v>170</v>
      </c>
      <c r="BM494" s="148" t="s">
        <v>731</v>
      </c>
    </row>
    <row r="495" spans="2:65" s="1" customFormat="1" ht="49.15" customHeight="1">
      <c r="B495" s="136"/>
      <c r="C495" s="137" t="s">
        <v>448</v>
      </c>
      <c r="D495" s="137" t="s">
        <v>165</v>
      </c>
      <c r="E495" s="138" t="s">
        <v>732</v>
      </c>
      <c r="F495" s="139" t="s">
        <v>733</v>
      </c>
      <c r="G495" s="140" t="s">
        <v>168</v>
      </c>
      <c r="H495" s="141">
        <v>451.49</v>
      </c>
      <c r="I495" s="142"/>
      <c r="J495" s="143">
        <f t="shared" si="10"/>
        <v>0</v>
      </c>
      <c r="K495" s="139" t="s">
        <v>1</v>
      </c>
      <c r="L495" s="32"/>
      <c r="M495" s="144" t="s">
        <v>1</v>
      </c>
      <c r="N495" s="145" t="s">
        <v>38</v>
      </c>
      <c r="P495" s="146">
        <f t="shared" si="11"/>
        <v>0</v>
      </c>
      <c r="Q495" s="146">
        <v>0</v>
      </c>
      <c r="R495" s="146">
        <f t="shared" si="12"/>
        <v>0</v>
      </c>
      <c r="S495" s="146">
        <v>0</v>
      </c>
      <c r="T495" s="147">
        <f t="shared" si="13"/>
        <v>0</v>
      </c>
      <c r="AR495" s="148" t="s">
        <v>170</v>
      </c>
      <c r="AT495" s="148" t="s">
        <v>165</v>
      </c>
      <c r="AU495" s="148" t="s">
        <v>82</v>
      </c>
      <c r="AY495" s="17" t="s">
        <v>163</v>
      </c>
      <c r="BE495" s="149">
        <f t="shared" si="14"/>
        <v>0</v>
      </c>
      <c r="BF495" s="149">
        <f t="shared" si="15"/>
        <v>0</v>
      </c>
      <c r="BG495" s="149">
        <f t="shared" si="16"/>
        <v>0</v>
      </c>
      <c r="BH495" s="149">
        <f t="shared" si="17"/>
        <v>0</v>
      </c>
      <c r="BI495" s="149">
        <f t="shared" si="18"/>
        <v>0</v>
      </c>
      <c r="BJ495" s="17" t="s">
        <v>80</v>
      </c>
      <c r="BK495" s="149">
        <f t="shared" si="19"/>
        <v>0</v>
      </c>
      <c r="BL495" s="17" t="s">
        <v>170</v>
      </c>
      <c r="BM495" s="148" t="s">
        <v>734</v>
      </c>
    </row>
    <row r="496" spans="2:65" s="13" customFormat="1" ht="11.25">
      <c r="B496" s="157"/>
      <c r="D496" s="151" t="s">
        <v>180</v>
      </c>
      <c r="E496" s="158" t="s">
        <v>1</v>
      </c>
      <c r="F496" s="159" t="s">
        <v>735</v>
      </c>
      <c r="H496" s="160">
        <v>451.49</v>
      </c>
      <c r="I496" s="161"/>
      <c r="L496" s="157"/>
      <c r="M496" s="162"/>
      <c r="T496" s="163"/>
      <c r="AT496" s="158" t="s">
        <v>180</v>
      </c>
      <c r="AU496" s="158" t="s">
        <v>82</v>
      </c>
      <c r="AV496" s="13" t="s">
        <v>82</v>
      </c>
      <c r="AW496" s="13" t="s">
        <v>30</v>
      </c>
      <c r="AX496" s="13" t="s">
        <v>73</v>
      </c>
      <c r="AY496" s="158" t="s">
        <v>163</v>
      </c>
    </row>
    <row r="497" spans="2:65" s="14" customFormat="1" ht="11.25">
      <c r="B497" s="164"/>
      <c r="D497" s="151" t="s">
        <v>180</v>
      </c>
      <c r="E497" s="165" t="s">
        <v>1</v>
      </c>
      <c r="F497" s="166" t="s">
        <v>218</v>
      </c>
      <c r="H497" s="167">
        <v>451.49</v>
      </c>
      <c r="I497" s="168"/>
      <c r="L497" s="164"/>
      <c r="M497" s="169"/>
      <c r="T497" s="170"/>
      <c r="AT497" s="165" t="s">
        <v>180</v>
      </c>
      <c r="AU497" s="165" t="s">
        <v>82</v>
      </c>
      <c r="AV497" s="14" t="s">
        <v>170</v>
      </c>
      <c r="AW497" s="14" t="s">
        <v>30</v>
      </c>
      <c r="AX497" s="14" t="s">
        <v>80</v>
      </c>
      <c r="AY497" s="165" t="s">
        <v>163</v>
      </c>
    </row>
    <row r="498" spans="2:65" s="1" customFormat="1" ht="37.9" customHeight="1">
      <c r="B498" s="136"/>
      <c r="C498" s="137" t="s">
        <v>736</v>
      </c>
      <c r="D498" s="137" t="s">
        <v>165</v>
      </c>
      <c r="E498" s="138" t="s">
        <v>737</v>
      </c>
      <c r="F498" s="139" t="s">
        <v>738</v>
      </c>
      <c r="G498" s="140" t="s">
        <v>313</v>
      </c>
      <c r="H498" s="141">
        <v>10</v>
      </c>
      <c r="I498" s="142"/>
      <c r="J498" s="143">
        <f>ROUND(I498*H498,2)</f>
        <v>0</v>
      </c>
      <c r="K498" s="139" t="s">
        <v>1</v>
      </c>
      <c r="L498" s="32"/>
      <c r="M498" s="144" t="s">
        <v>1</v>
      </c>
      <c r="N498" s="145" t="s">
        <v>38</v>
      </c>
      <c r="P498" s="146">
        <f>O498*H498</f>
        <v>0</v>
      </c>
      <c r="Q498" s="146">
        <v>0</v>
      </c>
      <c r="R498" s="146">
        <f>Q498*H498</f>
        <v>0</v>
      </c>
      <c r="S498" s="146">
        <v>0</v>
      </c>
      <c r="T498" s="147">
        <f>S498*H498</f>
        <v>0</v>
      </c>
      <c r="AR498" s="148" t="s">
        <v>170</v>
      </c>
      <c r="AT498" s="148" t="s">
        <v>165</v>
      </c>
      <c r="AU498" s="148" t="s">
        <v>82</v>
      </c>
      <c r="AY498" s="17" t="s">
        <v>163</v>
      </c>
      <c r="BE498" s="149">
        <f>IF(N498="základní",J498,0)</f>
        <v>0</v>
      </c>
      <c r="BF498" s="149">
        <f>IF(N498="snížená",J498,0)</f>
        <v>0</v>
      </c>
      <c r="BG498" s="149">
        <f>IF(N498="zákl. přenesená",J498,0)</f>
        <v>0</v>
      </c>
      <c r="BH498" s="149">
        <f>IF(N498="sníž. přenesená",J498,0)</f>
        <v>0</v>
      </c>
      <c r="BI498" s="149">
        <f>IF(N498="nulová",J498,0)</f>
        <v>0</v>
      </c>
      <c r="BJ498" s="17" t="s">
        <v>80</v>
      </c>
      <c r="BK498" s="149">
        <f>ROUND(I498*H498,2)</f>
        <v>0</v>
      </c>
      <c r="BL498" s="17" t="s">
        <v>170</v>
      </c>
      <c r="BM498" s="148" t="s">
        <v>739</v>
      </c>
    </row>
    <row r="499" spans="2:65" s="1" customFormat="1" ht="44.25" customHeight="1">
      <c r="B499" s="136"/>
      <c r="C499" s="137" t="s">
        <v>454</v>
      </c>
      <c r="D499" s="137" t="s">
        <v>165</v>
      </c>
      <c r="E499" s="138" t="s">
        <v>740</v>
      </c>
      <c r="F499" s="139" t="s">
        <v>741</v>
      </c>
      <c r="G499" s="140" t="s">
        <v>313</v>
      </c>
      <c r="H499" s="141">
        <v>2</v>
      </c>
      <c r="I499" s="142"/>
      <c r="J499" s="143">
        <f>ROUND(I499*H499,2)</f>
        <v>0</v>
      </c>
      <c r="K499" s="139" t="s">
        <v>1</v>
      </c>
      <c r="L499" s="32"/>
      <c r="M499" s="144" t="s">
        <v>1</v>
      </c>
      <c r="N499" s="145" t="s">
        <v>38</v>
      </c>
      <c r="P499" s="146">
        <f>O499*H499</f>
        <v>0</v>
      </c>
      <c r="Q499" s="146">
        <v>0</v>
      </c>
      <c r="R499" s="146">
        <f>Q499*H499</f>
        <v>0</v>
      </c>
      <c r="S499" s="146">
        <v>0</v>
      </c>
      <c r="T499" s="147">
        <f>S499*H499</f>
        <v>0</v>
      </c>
      <c r="AR499" s="148" t="s">
        <v>170</v>
      </c>
      <c r="AT499" s="148" t="s">
        <v>165</v>
      </c>
      <c r="AU499" s="148" t="s">
        <v>82</v>
      </c>
      <c r="AY499" s="17" t="s">
        <v>163</v>
      </c>
      <c r="BE499" s="149">
        <f>IF(N499="základní",J499,0)</f>
        <v>0</v>
      </c>
      <c r="BF499" s="149">
        <f>IF(N499="snížená",J499,0)</f>
        <v>0</v>
      </c>
      <c r="BG499" s="149">
        <f>IF(N499="zákl. přenesená",J499,0)</f>
        <v>0</v>
      </c>
      <c r="BH499" s="149">
        <f>IF(N499="sníž. přenesená",J499,0)</f>
        <v>0</v>
      </c>
      <c r="BI499" s="149">
        <f>IF(N499="nulová",J499,0)</f>
        <v>0</v>
      </c>
      <c r="BJ499" s="17" t="s">
        <v>80</v>
      </c>
      <c r="BK499" s="149">
        <f>ROUND(I499*H499,2)</f>
        <v>0</v>
      </c>
      <c r="BL499" s="17" t="s">
        <v>170</v>
      </c>
      <c r="BM499" s="148" t="s">
        <v>742</v>
      </c>
    </row>
    <row r="500" spans="2:65" s="1" customFormat="1" ht="49.15" customHeight="1">
      <c r="B500" s="136"/>
      <c r="C500" s="137" t="s">
        <v>743</v>
      </c>
      <c r="D500" s="137" t="s">
        <v>165</v>
      </c>
      <c r="E500" s="138" t="s">
        <v>744</v>
      </c>
      <c r="F500" s="139" t="s">
        <v>745</v>
      </c>
      <c r="G500" s="140" t="s">
        <v>746</v>
      </c>
      <c r="H500" s="141">
        <v>1</v>
      </c>
      <c r="I500" s="142"/>
      <c r="J500" s="143">
        <f>ROUND(I500*H500,2)</f>
        <v>0</v>
      </c>
      <c r="K500" s="139" t="s">
        <v>1</v>
      </c>
      <c r="L500" s="32"/>
      <c r="M500" s="144" t="s">
        <v>1</v>
      </c>
      <c r="N500" s="145" t="s">
        <v>38</v>
      </c>
      <c r="P500" s="146">
        <f>O500*H500</f>
        <v>0</v>
      </c>
      <c r="Q500" s="146">
        <v>0</v>
      </c>
      <c r="R500" s="146">
        <f>Q500*H500</f>
        <v>0</v>
      </c>
      <c r="S500" s="146">
        <v>0</v>
      </c>
      <c r="T500" s="147">
        <f>S500*H500</f>
        <v>0</v>
      </c>
      <c r="AR500" s="148" t="s">
        <v>170</v>
      </c>
      <c r="AT500" s="148" t="s">
        <v>165</v>
      </c>
      <c r="AU500" s="148" t="s">
        <v>82</v>
      </c>
      <c r="AY500" s="17" t="s">
        <v>163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7" t="s">
        <v>80</v>
      </c>
      <c r="BK500" s="149">
        <f>ROUND(I500*H500,2)</f>
        <v>0</v>
      </c>
      <c r="BL500" s="17" t="s">
        <v>170</v>
      </c>
      <c r="BM500" s="148" t="s">
        <v>747</v>
      </c>
    </row>
    <row r="501" spans="2:65" s="1" customFormat="1" ht="24.2" customHeight="1">
      <c r="B501" s="136"/>
      <c r="C501" s="137" t="s">
        <v>469</v>
      </c>
      <c r="D501" s="137" t="s">
        <v>165</v>
      </c>
      <c r="E501" s="138" t="s">
        <v>748</v>
      </c>
      <c r="F501" s="139" t="s">
        <v>749</v>
      </c>
      <c r="G501" s="140" t="s">
        <v>313</v>
      </c>
      <c r="H501" s="141">
        <v>6</v>
      </c>
      <c r="I501" s="142"/>
      <c r="J501" s="143">
        <f>ROUND(I501*H501,2)</f>
        <v>0</v>
      </c>
      <c r="K501" s="139" t="s">
        <v>1</v>
      </c>
      <c r="L501" s="32"/>
      <c r="M501" s="144" t="s">
        <v>1</v>
      </c>
      <c r="N501" s="145" t="s">
        <v>38</v>
      </c>
      <c r="P501" s="146">
        <f>O501*H501</f>
        <v>0</v>
      </c>
      <c r="Q501" s="146">
        <v>0</v>
      </c>
      <c r="R501" s="146">
        <f>Q501*H501</f>
        <v>0</v>
      </c>
      <c r="S501" s="146">
        <v>0</v>
      </c>
      <c r="T501" s="147">
        <f>S501*H501</f>
        <v>0</v>
      </c>
      <c r="AR501" s="148" t="s">
        <v>170</v>
      </c>
      <c r="AT501" s="148" t="s">
        <v>165</v>
      </c>
      <c r="AU501" s="148" t="s">
        <v>82</v>
      </c>
      <c r="AY501" s="17" t="s">
        <v>163</v>
      </c>
      <c r="BE501" s="149">
        <f>IF(N501="základní",J501,0)</f>
        <v>0</v>
      </c>
      <c r="BF501" s="149">
        <f>IF(N501="snížená",J501,0)</f>
        <v>0</v>
      </c>
      <c r="BG501" s="149">
        <f>IF(N501="zákl. přenesená",J501,0)</f>
        <v>0</v>
      </c>
      <c r="BH501" s="149">
        <f>IF(N501="sníž. přenesená",J501,0)</f>
        <v>0</v>
      </c>
      <c r="BI501" s="149">
        <f>IF(N501="nulová",J501,0)</f>
        <v>0</v>
      </c>
      <c r="BJ501" s="17" t="s">
        <v>80</v>
      </c>
      <c r="BK501" s="149">
        <f>ROUND(I501*H501,2)</f>
        <v>0</v>
      </c>
      <c r="BL501" s="17" t="s">
        <v>170</v>
      </c>
      <c r="BM501" s="148" t="s">
        <v>750</v>
      </c>
    </row>
    <row r="502" spans="2:65" s="11" customFormat="1" ht="22.9" customHeight="1">
      <c r="B502" s="124"/>
      <c r="D502" s="125" t="s">
        <v>72</v>
      </c>
      <c r="E502" s="134" t="s">
        <v>751</v>
      </c>
      <c r="F502" s="134" t="s">
        <v>752</v>
      </c>
      <c r="I502" s="127"/>
      <c r="J502" s="135">
        <f>BK502</f>
        <v>0</v>
      </c>
      <c r="L502" s="124"/>
      <c r="M502" s="129"/>
      <c r="P502" s="130">
        <f>SUM(P503:P519)</f>
        <v>0</v>
      </c>
      <c r="R502" s="130">
        <f>SUM(R503:R519)</f>
        <v>0</v>
      </c>
      <c r="T502" s="131">
        <f>SUM(T503:T519)</f>
        <v>0</v>
      </c>
      <c r="AR502" s="125" t="s">
        <v>80</v>
      </c>
      <c r="AT502" s="132" t="s">
        <v>72</v>
      </c>
      <c r="AU502" s="132" t="s">
        <v>80</v>
      </c>
      <c r="AY502" s="125" t="s">
        <v>163</v>
      </c>
      <c r="BK502" s="133">
        <f>SUM(BK503:BK519)</f>
        <v>0</v>
      </c>
    </row>
    <row r="503" spans="2:65" s="1" customFormat="1" ht="37.9" customHeight="1">
      <c r="B503" s="136"/>
      <c r="C503" s="137" t="s">
        <v>753</v>
      </c>
      <c r="D503" s="137" t="s">
        <v>165</v>
      </c>
      <c r="E503" s="138" t="s">
        <v>754</v>
      </c>
      <c r="F503" s="139" t="s">
        <v>755</v>
      </c>
      <c r="G503" s="140" t="s">
        <v>264</v>
      </c>
      <c r="H503" s="141">
        <v>637.34400000000005</v>
      </c>
      <c r="I503" s="142"/>
      <c r="J503" s="143">
        <f>ROUND(I503*H503,2)</f>
        <v>0</v>
      </c>
      <c r="K503" s="139" t="s">
        <v>169</v>
      </c>
      <c r="L503" s="32"/>
      <c r="M503" s="144" t="s">
        <v>1</v>
      </c>
      <c r="N503" s="145" t="s">
        <v>38</v>
      </c>
      <c r="P503" s="146">
        <f>O503*H503</f>
        <v>0</v>
      </c>
      <c r="Q503" s="146">
        <v>0</v>
      </c>
      <c r="R503" s="146">
        <f>Q503*H503</f>
        <v>0</v>
      </c>
      <c r="S503" s="146">
        <v>0</v>
      </c>
      <c r="T503" s="147">
        <f>S503*H503</f>
        <v>0</v>
      </c>
      <c r="AR503" s="148" t="s">
        <v>170</v>
      </c>
      <c r="AT503" s="148" t="s">
        <v>165</v>
      </c>
      <c r="AU503" s="148" t="s">
        <v>82</v>
      </c>
      <c r="AY503" s="17" t="s">
        <v>163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7" t="s">
        <v>80</v>
      </c>
      <c r="BK503" s="149">
        <f>ROUND(I503*H503,2)</f>
        <v>0</v>
      </c>
      <c r="BL503" s="17" t="s">
        <v>170</v>
      </c>
      <c r="BM503" s="148" t="s">
        <v>756</v>
      </c>
    </row>
    <row r="504" spans="2:65" s="1" customFormat="1" ht="37.9" customHeight="1">
      <c r="B504" s="136"/>
      <c r="C504" s="137" t="s">
        <v>486</v>
      </c>
      <c r="D504" s="137" t="s">
        <v>165</v>
      </c>
      <c r="E504" s="138" t="s">
        <v>757</v>
      </c>
      <c r="F504" s="139" t="s">
        <v>758</v>
      </c>
      <c r="G504" s="140" t="s">
        <v>264</v>
      </c>
      <c r="H504" s="141">
        <v>3528.846</v>
      </c>
      <c r="I504" s="142"/>
      <c r="J504" s="143">
        <f>ROUND(I504*H504,2)</f>
        <v>0</v>
      </c>
      <c r="K504" s="139" t="s">
        <v>169</v>
      </c>
      <c r="L504" s="32"/>
      <c r="M504" s="144" t="s">
        <v>1</v>
      </c>
      <c r="N504" s="145" t="s">
        <v>38</v>
      </c>
      <c r="P504" s="146">
        <f>O504*H504</f>
        <v>0</v>
      </c>
      <c r="Q504" s="146">
        <v>0</v>
      </c>
      <c r="R504" s="146">
        <f>Q504*H504</f>
        <v>0</v>
      </c>
      <c r="S504" s="146">
        <v>0</v>
      </c>
      <c r="T504" s="147">
        <f>S504*H504</f>
        <v>0</v>
      </c>
      <c r="AR504" s="148" t="s">
        <v>170</v>
      </c>
      <c r="AT504" s="148" t="s">
        <v>165</v>
      </c>
      <c r="AU504" s="148" t="s">
        <v>82</v>
      </c>
      <c r="AY504" s="17" t="s">
        <v>163</v>
      </c>
      <c r="BE504" s="149">
        <f>IF(N504="základní",J504,0)</f>
        <v>0</v>
      </c>
      <c r="BF504" s="149">
        <f>IF(N504="snížená",J504,0)</f>
        <v>0</v>
      </c>
      <c r="BG504" s="149">
        <f>IF(N504="zákl. přenesená",J504,0)</f>
        <v>0</v>
      </c>
      <c r="BH504" s="149">
        <f>IF(N504="sníž. přenesená",J504,0)</f>
        <v>0</v>
      </c>
      <c r="BI504" s="149">
        <f>IF(N504="nulová",J504,0)</f>
        <v>0</v>
      </c>
      <c r="BJ504" s="17" t="s">
        <v>80</v>
      </c>
      <c r="BK504" s="149">
        <f>ROUND(I504*H504,2)</f>
        <v>0</v>
      </c>
      <c r="BL504" s="17" t="s">
        <v>170</v>
      </c>
      <c r="BM504" s="148" t="s">
        <v>759</v>
      </c>
    </row>
    <row r="505" spans="2:65" s="13" customFormat="1" ht="11.25">
      <c r="B505" s="157"/>
      <c r="D505" s="151" t="s">
        <v>180</v>
      </c>
      <c r="E505" s="158" t="s">
        <v>1</v>
      </c>
      <c r="F505" s="159" t="s">
        <v>760</v>
      </c>
      <c r="H505" s="160">
        <v>3528.846</v>
      </c>
      <c r="I505" s="161"/>
      <c r="L505" s="157"/>
      <c r="M505" s="162"/>
      <c r="T505" s="163"/>
      <c r="AT505" s="158" t="s">
        <v>180</v>
      </c>
      <c r="AU505" s="158" t="s">
        <v>82</v>
      </c>
      <c r="AV505" s="13" t="s">
        <v>82</v>
      </c>
      <c r="AW505" s="13" t="s">
        <v>30</v>
      </c>
      <c r="AX505" s="13" t="s">
        <v>73</v>
      </c>
      <c r="AY505" s="158" t="s">
        <v>163</v>
      </c>
    </row>
    <row r="506" spans="2:65" s="14" customFormat="1" ht="11.25">
      <c r="B506" s="164"/>
      <c r="D506" s="151" t="s">
        <v>180</v>
      </c>
      <c r="E506" s="165" t="s">
        <v>1</v>
      </c>
      <c r="F506" s="166" t="s">
        <v>218</v>
      </c>
      <c r="H506" s="167">
        <v>3528.846</v>
      </c>
      <c r="I506" s="168"/>
      <c r="L506" s="164"/>
      <c r="M506" s="169"/>
      <c r="T506" s="170"/>
      <c r="AT506" s="165" t="s">
        <v>180</v>
      </c>
      <c r="AU506" s="165" t="s">
        <v>82</v>
      </c>
      <c r="AV506" s="14" t="s">
        <v>170</v>
      </c>
      <c r="AW506" s="14" t="s">
        <v>30</v>
      </c>
      <c r="AX506" s="14" t="s">
        <v>80</v>
      </c>
      <c r="AY506" s="165" t="s">
        <v>163</v>
      </c>
    </row>
    <row r="507" spans="2:65" s="1" customFormat="1" ht="44.25" customHeight="1">
      <c r="B507" s="136"/>
      <c r="C507" s="137" t="s">
        <v>761</v>
      </c>
      <c r="D507" s="137" t="s">
        <v>165</v>
      </c>
      <c r="E507" s="138" t="s">
        <v>762</v>
      </c>
      <c r="F507" s="139" t="s">
        <v>763</v>
      </c>
      <c r="G507" s="140" t="s">
        <v>264</v>
      </c>
      <c r="H507" s="141">
        <v>12.65</v>
      </c>
      <c r="I507" s="142"/>
      <c r="J507" s="143">
        <f>ROUND(I507*H507,2)</f>
        <v>0</v>
      </c>
      <c r="K507" s="139" t="s">
        <v>169</v>
      </c>
      <c r="L507" s="32"/>
      <c r="M507" s="144" t="s">
        <v>1</v>
      </c>
      <c r="N507" s="145" t="s">
        <v>38</v>
      </c>
      <c r="P507" s="146">
        <f>O507*H507</f>
        <v>0</v>
      </c>
      <c r="Q507" s="146">
        <v>0</v>
      </c>
      <c r="R507" s="146">
        <f>Q507*H507</f>
        <v>0</v>
      </c>
      <c r="S507" s="146">
        <v>0</v>
      </c>
      <c r="T507" s="147">
        <f>S507*H507</f>
        <v>0</v>
      </c>
      <c r="AR507" s="148" t="s">
        <v>170</v>
      </c>
      <c r="AT507" s="148" t="s">
        <v>165</v>
      </c>
      <c r="AU507" s="148" t="s">
        <v>82</v>
      </c>
      <c r="AY507" s="17" t="s">
        <v>163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80</v>
      </c>
      <c r="BK507" s="149">
        <f>ROUND(I507*H507,2)</f>
        <v>0</v>
      </c>
      <c r="BL507" s="17" t="s">
        <v>170</v>
      </c>
      <c r="BM507" s="148" t="s">
        <v>764</v>
      </c>
    </row>
    <row r="508" spans="2:65" s="13" customFormat="1" ht="11.25">
      <c r="B508" s="157"/>
      <c r="D508" s="151" t="s">
        <v>180</v>
      </c>
      <c r="E508" s="158" t="s">
        <v>1</v>
      </c>
      <c r="F508" s="159" t="s">
        <v>765</v>
      </c>
      <c r="H508" s="160">
        <v>12.65</v>
      </c>
      <c r="I508" s="161"/>
      <c r="L508" s="157"/>
      <c r="M508" s="162"/>
      <c r="T508" s="163"/>
      <c r="AT508" s="158" t="s">
        <v>180</v>
      </c>
      <c r="AU508" s="158" t="s">
        <v>82</v>
      </c>
      <c r="AV508" s="13" t="s">
        <v>82</v>
      </c>
      <c r="AW508" s="13" t="s">
        <v>30</v>
      </c>
      <c r="AX508" s="13" t="s">
        <v>73</v>
      </c>
      <c r="AY508" s="158" t="s">
        <v>163</v>
      </c>
    </row>
    <row r="509" spans="2:65" s="14" customFormat="1" ht="11.25">
      <c r="B509" s="164"/>
      <c r="D509" s="151" t="s">
        <v>180</v>
      </c>
      <c r="E509" s="165" t="s">
        <v>1</v>
      </c>
      <c r="F509" s="166" t="s">
        <v>218</v>
      </c>
      <c r="H509" s="167">
        <v>12.65</v>
      </c>
      <c r="I509" s="168"/>
      <c r="L509" s="164"/>
      <c r="M509" s="169"/>
      <c r="T509" s="170"/>
      <c r="AT509" s="165" t="s">
        <v>180</v>
      </c>
      <c r="AU509" s="165" t="s">
        <v>82</v>
      </c>
      <c r="AV509" s="14" t="s">
        <v>170</v>
      </c>
      <c r="AW509" s="14" t="s">
        <v>30</v>
      </c>
      <c r="AX509" s="14" t="s">
        <v>80</v>
      </c>
      <c r="AY509" s="165" t="s">
        <v>163</v>
      </c>
    </row>
    <row r="510" spans="2:65" s="1" customFormat="1" ht="44.25" customHeight="1">
      <c r="B510" s="136"/>
      <c r="C510" s="137" t="s">
        <v>490</v>
      </c>
      <c r="D510" s="137" t="s">
        <v>165</v>
      </c>
      <c r="E510" s="138" t="s">
        <v>766</v>
      </c>
      <c r="F510" s="139" t="s">
        <v>767</v>
      </c>
      <c r="G510" s="140" t="s">
        <v>264</v>
      </c>
      <c r="H510" s="141">
        <v>195.744</v>
      </c>
      <c r="I510" s="142"/>
      <c r="J510" s="143">
        <f>ROUND(I510*H510,2)</f>
        <v>0</v>
      </c>
      <c r="K510" s="139" t="s">
        <v>169</v>
      </c>
      <c r="L510" s="32"/>
      <c r="M510" s="144" t="s">
        <v>1</v>
      </c>
      <c r="N510" s="145" t="s">
        <v>38</v>
      </c>
      <c r="P510" s="146">
        <f>O510*H510</f>
        <v>0</v>
      </c>
      <c r="Q510" s="146">
        <v>0</v>
      </c>
      <c r="R510" s="146">
        <f>Q510*H510</f>
        <v>0</v>
      </c>
      <c r="S510" s="146">
        <v>0</v>
      </c>
      <c r="T510" s="147">
        <f>S510*H510</f>
        <v>0</v>
      </c>
      <c r="AR510" s="148" t="s">
        <v>170</v>
      </c>
      <c r="AT510" s="148" t="s">
        <v>165</v>
      </c>
      <c r="AU510" s="148" t="s">
        <v>82</v>
      </c>
      <c r="AY510" s="17" t="s">
        <v>163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80</v>
      </c>
      <c r="BK510" s="149">
        <f>ROUND(I510*H510,2)</f>
        <v>0</v>
      </c>
      <c r="BL510" s="17" t="s">
        <v>170</v>
      </c>
      <c r="BM510" s="148" t="s">
        <v>768</v>
      </c>
    </row>
    <row r="511" spans="2:65" s="13" customFormat="1" ht="11.25">
      <c r="B511" s="157"/>
      <c r="D511" s="151" t="s">
        <v>180</v>
      </c>
      <c r="E511" s="158" t="s">
        <v>1</v>
      </c>
      <c r="F511" s="159" t="s">
        <v>769</v>
      </c>
      <c r="H511" s="160">
        <v>195.744</v>
      </c>
      <c r="I511" s="161"/>
      <c r="L511" s="157"/>
      <c r="M511" s="162"/>
      <c r="T511" s="163"/>
      <c r="AT511" s="158" t="s">
        <v>180</v>
      </c>
      <c r="AU511" s="158" t="s">
        <v>82</v>
      </c>
      <c r="AV511" s="13" t="s">
        <v>82</v>
      </c>
      <c r="AW511" s="13" t="s">
        <v>30</v>
      </c>
      <c r="AX511" s="13" t="s">
        <v>73</v>
      </c>
      <c r="AY511" s="158" t="s">
        <v>163</v>
      </c>
    </row>
    <row r="512" spans="2:65" s="14" customFormat="1" ht="11.25">
      <c r="B512" s="164"/>
      <c r="D512" s="151" t="s">
        <v>180</v>
      </c>
      <c r="E512" s="165" t="s">
        <v>1</v>
      </c>
      <c r="F512" s="166" t="s">
        <v>218</v>
      </c>
      <c r="H512" s="167">
        <v>195.744</v>
      </c>
      <c r="I512" s="168"/>
      <c r="L512" s="164"/>
      <c r="M512" s="169"/>
      <c r="T512" s="170"/>
      <c r="AT512" s="165" t="s">
        <v>180</v>
      </c>
      <c r="AU512" s="165" t="s">
        <v>82</v>
      </c>
      <c r="AV512" s="14" t="s">
        <v>170</v>
      </c>
      <c r="AW512" s="14" t="s">
        <v>30</v>
      </c>
      <c r="AX512" s="14" t="s">
        <v>80</v>
      </c>
      <c r="AY512" s="165" t="s">
        <v>163</v>
      </c>
    </row>
    <row r="513" spans="2:65" s="1" customFormat="1" ht="44.25" customHeight="1">
      <c r="B513" s="136"/>
      <c r="C513" s="137" t="s">
        <v>770</v>
      </c>
      <c r="D513" s="137" t="s">
        <v>165</v>
      </c>
      <c r="E513" s="138" t="s">
        <v>771</v>
      </c>
      <c r="F513" s="139" t="s">
        <v>263</v>
      </c>
      <c r="G513" s="140" t="s">
        <v>264</v>
      </c>
      <c r="H513" s="141">
        <v>424.55</v>
      </c>
      <c r="I513" s="142"/>
      <c r="J513" s="143">
        <f>ROUND(I513*H513,2)</f>
        <v>0</v>
      </c>
      <c r="K513" s="139" t="s">
        <v>169</v>
      </c>
      <c r="L513" s="32"/>
      <c r="M513" s="144" t="s">
        <v>1</v>
      </c>
      <c r="N513" s="145" t="s">
        <v>38</v>
      </c>
      <c r="P513" s="146">
        <f>O513*H513</f>
        <v>0</v>
      </c>
      <c r="Q513" s="146">
        <v>0</v>
      </c>
      <c r="R513" s="146">
        <f>Q513*H513</f>
        <v>0</v>
      </c>
      <c r="S513" s="146">
        <v>0</v>
      </c>
      <c r="T513" s="147">
        <f>S513*H513</f>
        <v>0</v>
      </c>
      <c r="AR513" s="148" t="s">
        <v>170</v>
      </c>
      <c r="AT513" s="148" t="s">
        <v>165</v>
      </c>
      <c r="AU513" s="148" t="s">
        <v>82</v>
      </c>
      <c r="AY513" s="17" t="s">
        <v>163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7" t="s">
        <v>80</v>
      </c>
      <c r="BK513" s="149">
        <f>ROUND(I513*H513,2)</f>
        <v>0</v>
      </c>
      <c r="BL513" s="17" t="s">
        <v>170</v>
      </c>
      <c r="BM513" s="148" t="s">
        <v>772</v>
      </c>
    </row>
    <row r="514" spans="2:65" s="13" customFormat="1" ht="11.25">
      <c r="B514" s="157"/>
      <c r="D514" s="151" t="s">
        <v>180</v>
      </c>
      <c r="E514" s="158" t="s">
        <v>1</v>
      </c>
      <c r="F514" s="159" t="s">
        <v>773</v>
      </c>
      <c r="H514" s="160">
        <v>245.25</v>
      </c>
      <c r="I514" s="161"/>
      <c r="L514" s="157"/>
      <c r="M514" s="162"/>
      <c r="T514" s="163"/>
      <c r="AT514" s="158" t="s">
        <v>180</v>
      </c>
      <c r="AU514" s="158" t="s">
        <v>82</v>
      </c>
      <c r="AV514" s="13" t="s">
        <v>82</v>
      </c>
      <c r="AW514" s="13" t="s">
        <v>30</v>
      </c>
      <c r="AX514" s="13" t="s">
        <v>73</v>
      </c>
      <c r="AY514" s="158" t="s">
        <v>163</v>
      </c>
    </row>
    <row r="515" spans="2:65" s="13" customFormat="1" ht="11.25">
      <c r="B515" s="157"/>
      <c r="D515" s="151" t="s">
        <v>180</v>
      </c>
      <c r="E515" s="158" t="s">
        <v>1</v>
      </c>
      <c r="F515" s="159" t="s">
        <v>774</v>
      </c>
      <c r="H515" s="160">
        <v>179.3</v>
      </c>
      <c r="I515" s="161"/>
      <c r="L515" s="157"/>
      <c r="M515" s="162"/>
      <c r="T515" s="163"/>
      <c r="AT515" s="158" t="s">
        <v>180</v>
      </c>
      <c r="AU515" s="158" t="s">
        <v>82</v>
      </c>
      <c r="AV515" s="13" t="s">
        <v>82</v>
      </c>
      <c r="AW515" s="13" t="s">
        <v>30</v>
      </c>
      <c r="AX515" s="13" t="s">
        <v>73</v>
      </c>
      <c r="AY515" s="158" t="s">
        <v>163</v>
      </c>
    </row>
    <row r="516" spans="2:65" s="14" customFormat="1" ht="11.25">
      <c r="B516" s="164"/>
      <c r="D516" s="151" t="s">
        <v>180</v>
      </c>
      <c r="E516" s="165" t="s">
        <v>1</v>
      </c>
      <c r="F516" s="166" t="s">
        <v>218</v>
      </c>
      <c r="H516" s="167">
        <v>424.55</v>
      </c>
      <c r="I516" s="168"/>
      <c r="L516" s="164"/>
      <c r="M516" s="169"/>
      <c r="T516" s="170"/>
      <c r="AT516" s="165" t="s">
        <v>180</v>
      </c>
      <c r="AU516" s="165" t="s">
        <v>82</v>
      </c>
      <c r="AV516" s="14" t="s">
        <v>170</v>
      </c>
      <c r="AW516" s="14" t="s">
        <v>30</v>
      </c>
      <c r="AX516" s="14" t="s">
        <v>80</v>
      </c>
      <c r="AY516" s="165" t="s">
        <v>163</v>
      </c>
    </row>
    <row r="517" spans="2:65" s="1" customFormat="1" ht="44.25" customHeight="1">
      <c r="B517" s="136"/>
      <c r="C517" s="137" t="s">
        <v>496</v>
      </c>
      <c r="D517" s="137" t="s">
        <v>165</v>
      </c>
      <c r="E517" s="138" t="s">
        <v>775</v>
      </c>
      <c r="F517" s="139" t="s">
        <v>776</v>
      </c>
      <c r="G517" s="140" t="s">
        <v>264</v>
      </c>
      <c r="H517" s="141">
        <v>4.4000000000000004</v>
      </c>
      <c r="I517" s="142"/>
      <c r="J517" s="143">
        <f>ROUND(I517*H517,2)</f>
        <v>0</v>
      </c>
      <c r="K517" s="139" t="s">
        <v>169</v>
      </c>
      <c r="L517" s="32"/>
      <c r="M517" s="144" t="s">
        <v>1</v>
      </c>
      <c r="N517" s="145" t="s">
        <v>38</v>
      </c>
      <c r="P517" s="146">
        <f>O517*H517</f>
        <v>0</v>
      </c>
      <c r="Q517" s="146">
        <v>0</v>
      </c>
      <c r="R517" s="146">
        <f>Q517*H517</f>
        <v>0</v>
      </c>
      <c r="S517" s="146">
        <v>0</v>
      </c>
      <c r="T517" s="147">
        <f>S517*H517</f>
        <v>0</v>
      </c>
      <c r="AR517" s="148" t="s">
        <v>170</v>
      </c>
      <c r="AT517" s="148" t="s">
        <v>165</v>
      </c>
      <c r="AU517" s="148" t="s">
        <v>82</v>
      </c>
      <c r="AY517" s="17" t="s">
        <v>163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7" t="s">
        <v>80</v>
      </c>
      <c r="BK517" s="149">
        <f>ROUND(I517*H517,2)</f>
        <v>0</v>
      </c>
      <c r="BL517" s="17" t="s">
        <v>170</v>
      </c>
      <c r="BM517" s="148" t="s">
        <v>777</v>
      </c>
    </row>
    <row r="518" spans="2:65" s="13" customFormat="1" ht="11.25">
      <c r="B518" s="157"/>
      <c r="D518" s="151" t="s">
        <v>180</v>
      </c>
      <c r="E518" s="158" t="s">
        <v>1</v>
      </c>
      <c r="F518" s="159" t="s">
        <v>778</v>
      </c>
      <c r="H518" s="160">
        <v>4.4000000000000004</v>
      </c>
      <c r="I518" s="161"/>
      <c r="L518" s="157"/>
      <c r="M518" s="162"/>
      <c r="T518" s="163"/>
      <c r="AT518" s="158" t="s">
        <v>180</v>
      </c>
      <c r="AU518" s="158" t="s">
        <v>82</v>
      </c>
      <c r="AV518" s="13" t="s">
        <v>82</v>
      </c>
      <c r="AW518" s="13" t="s">
        <v>30</v>
      </c>
      <c r="AX518" s="13" t="s">
        <v>73</v>
      </c>
      <c r="AY518" s="158" t="s">
        <v>163</v>
      </c>
    </row>
    <row r="519" spans="2:65" s="14" customFormat="1" ht="11.25">
      <c r="B519" s="164"/>
      <c r="D519" s="151" t="s">
        <v>180</v>
      </c>
      <c r="E519" s="165" t="s">
        <v>1</v>
      </c>
      <c r="F519" s="166" t="s">
        <v>218</v>
      </c>
      <c r="H519" s="167">
        <v>4.4000000000000004</v>
      </c>
      <c r="I519" s="168"/>
      <c r="L519" s="164"/>
      <c r="M519" s="169"/>
      <c r="T519" s="170"/>
      <c r="AT519" s="165" t="s">
        <v>180</v>
      </c>
      <c r="AU519" s="165" t="s">
        <v>82</v>
      </c>
      <c r="AV519" s="14" t="s">
        <v>170</v>
      </c>
      <c r="AW519" s="14" t="s">
        <v>30</v>
      </c>
      <c r="AX519" s="14" t="s">
        <v>80</v>
      </c>
      <c r="AY519" s="165" t="s">
        <v>163</v>
      </c>
    </row>
    <row r="520" spans="2:65" s="11" customFormat="1" ht="22.9" customHeight="1">
      <c r="B520" s="124"/>
      <c r="D520" s="125" t="s">
        <v>72</v>
      </c>
      <c r="E520" s="134" t="s">
        <v>779</v>
      </c>
      <c r="F520" s="134" t="s">
        <v>780</v>
      </c>
      <c r="I520" s="127"/>
      <c r="J520" s="135">
        <f>BK520</f>
        <v>0</v>
      </c>
      <c r="L520" s="124"/>
      <c r="M520" s="129"/>
      <c r="P520" s="130">
        <f>P521</f>
        <v>0</v>
      </c>
      <c r="R520" s="130">
        <f>R521</f>
        <v>0</v>
      </c>
      <c r="T520" s="131">
        <f>T521</f>
        <v>0</v>
      </c>
      <c r="AR520" s="125" t="s">
        <v>80</v>
      </c>
      <c r="AT520" s="132" t="s">
        <v>72</v>
      </c>
      <c r="AU520" s="132" t="s">
        <v>80</v>
      </c>
      <c r="AY520" s="125" t="s">
        <v>163</v>
      </c>
      <c r="BK520" s="133">
        <f>BK521</f>
        <v>0</v>
      </c>
    </row>
    <row r="521" spans="2:65" s="1" customFormat="1" ht="76.349999999999994" customHeight="1">
      <c r="B521" s="136"/>
      <c r="C521" s="137" t="s">
        <v>781</v>
      </c>
      <c r="D521" s="137" t="s">
        <v>165</v>
      </c>
      <c r="E521" s="138" t="s">
        <v>782</v>
      </c>
      <c r="F521" s="139" t="s">
        <v>783</v>
      </c>
      <c r="G521" s="140" t="s">
        <v>264</v>
      </c>
      <c r="H521" s="141">
        <v>2958.2649999999999</v>
      </c>
      <c r="I521" s="142"/>
      <c r="J521" s="143">
        <f>ROUND(I521*H521,2)</f>
        <v>0</v>
      </c>
      <c r="K521" s="139" t="s">
        <v>169</v>
      </c>
      <c r="L521" s="32"/>
      <c r="M521" s="144" t="s">
        <v>1</v>
      </c>
      <c r="N521" s="145" t="s">
        <v>38</v>
      </c>
      <c r="P521" s="146">
        <f>O521*H521</f>
        <v>0</v>
      </c>
      <c r="Q521" s="146">
        <v>0</v>
      </c>
      <c r="R521" s="146">
        <f>Q521*H521</f>
        <v>0</v>
      </c>
      <c r="S521" s="146">
        <v>0</v>
      </c>
      <c r="T521" s="147">
        <f>S521*H521</f>
        <v>0</v>
      </c>
      <c r="AR521" s="148" t="s">
        <v>170</v>
      </c>
      <c r="AT521" s="148" t="s">
        <v>165</v>
      </c>
      <c r="AU521" s="148" t="s">
        <v>82</v>
      </c>
      <c r="AY521" s="17" t="s">
        <v>163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7" t="s">
        <v>80</v>
      </c>
      <c r="BK521" s="149">
        <f>ROUND(I521*H521,2)</f>
        <v>0</v>
      </c>
      <c r="BL521" s="17" t="s">
        <v>170</v>
      </c>
      <c r="BM521" s="148" t="s">
        <v>784</v>
      </c>
    </row>
    <row r="522" spans="2:65" s="11" customFormat="1" ht="25.9" customHeight="1">
      <c r="B522" s="124"/>
      <c r="D522" s="125" t="s">
        <v>72</v>
      </c>
      <c r="E522" s="126" t="s">
        <v>785</v>
      </c>
      <c r="F522" s="126" t="s">
        <v>786</v>
      </c>
      <c r="I522" s="127"/>
      <c r="J522" s="128">
        <f>BK522</f>
        <v>0</v>
      </c>
      <c r="L522" s="124"/>
      <c r="M522" s="129"/>
      <c r="P522" s="130">
        <f>P523+P601+P610+P628+P637+P649+P660</f>
        <v>0</v>
      </c>
      <c r="R522" s="130">
        <f>R523+R601+R610+R628+R637+R649+R660</f>
        <v>5.680431500000001</v>
      </c>
      <c r="T522" s="131">
        <f>T523+T601+T610+T628+T637+T649+T660</f>
        <v>0</v>
      </c>
      <c r="AR522" s="125" t="s">
        <v>82</v>
      </c>
      <c r="AT522" s="132" t="s">
        <v>72</v>
      </c>
      <c r="AU522" s="132" t="s">
        <v>73</v>
      </c>
      <c r="AY522" s="125" t="s">
        <v>163</v>
      </c>
      <c r="BK522" s="133">
        <f>BK523+BK601+BK610+BK628+BK637+BK649+BK660</f>
        <v>0</v>
      </c>
    </row>
    <row r="523" spans="2:65" s="11" customFormat="1" ht="22.9" customHeight="1">
      <c r="B523" s="124"/>
      <c r="D523" s="125" t="s">
        <v>72</v>
      </c>
      <c r="E523" s="134" t="s">
        <v>787</v>
      </c>
      <c r="F523" s="134" t="s">
        <v>788</v>
      </c>
      <c r="I523" s="127"/>
      <c r="J523" s="135">
        <f>BK523</f>
        <v>0</v>
      </c>
      <c r="L523" s="124"/>
      <c r="M523" s="129"/>
      <c r="P523" s="130">
        <f>SUM(P524:P600)</f>
        <v>0</v>
      </c>
      <c r="R523" s="130">
        <f>SUM(R524:R600)</f>
        <v>2.3057501000000005</v>
      </c>
      <c r="T523" s="131">
        <f>SUM(T524:T600)</f>
        <v>0</v>
      </c>
      <c r="AR523" s="125" t="s">
        <v>82</v>
      </c>
      <c r="AT523" s="132" t="s">
        <v>72</v>
      </c>
      <c r="AU523" s="132" t="s">
        <v>80</v>
      </c>
      <c r="AY523" s="125" t="s">
        <v>163</v>
      </c>
      <c r="BK523" s="133">
        <f>SUM(BK524:BK600)</f>
        <v>0</v>
      </c>
    </row>
    <row r="524" spans="2:65" s="1" customFormat="1" ht="33" customHeight="1">
      <c r="B524" s="136"/>
      <c r="C524" s="137" t="s">
        <v>501</v>
      </c>
      <c r="D524" s="137" t="s">
        <v>165</v>
      </c>
      <c r="E524" s="138" t="s">
        <v>789</v>
      </c>
      <c r="F524" s="139" t="s">
        <v>790</v>
      </c>
      <c r="G524" s="140" t="s">
        <v>168</v>
      </c>
      <c r="H524" s="141">
        <v>64.518000000000001</v>
      </c>
      <c r="I524" s="142"/>
      <c r="J524" s="143">
        <f>ROUND(I524*H524,2)</f>
        <v>0</v>
      </c>
      <c r="K524" s="139" t="s">
        <v>169</v>
      </c>
      <c r="L524" s="32"/>
      <c r="M524" s="144" t="s">
        <v>1</v>
      </c>
      <c r="N524" s="145" t="s">
        <v>38</v>
      </c>
      <c r="P524" s="146">
        <f>O524*H524</f>
        <v>0</v>
      </c>
      <c r="Q524" s="146">
        <v>0</v>
      </c>
      <c r="R524" s="146">
        <f>Q524*H524</f>
        <v>0</v>
      </c>
      <c r="S524" s="146">
        <v>0</v>
      </c>
      <c r="T524" s="147">
        <f>S524*H524</f>
        <v>0</v>
      </c>
      <c r="AR524" s="148" t="s">
        <v>249</v>
      </c>
      <c r="AT524" s="148" t="s">
        <v>165</v>
      </c>
      <c r="AU524" s="148" t="s">
        <v>82</v>
      </c>
      <c r="AY524" s="17" t="s">
        <v>163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80</v>
      </c>
      <c r="BK524" s="149">
        <f>ROUND(I524*H524,2)</f>
        <v>0</v>
      </c>
      <c r="BL524" s="17" t="s">
        <v>249</v>
      </c>
      <c r="BM524" s="148" t="s">
        <v>791</v>
      </c>
    </row>
    <row r="525" spans="2:65" s="12" customFormat="1" ht="11.25">
      <c r="B525" s="150"/>
      <c r="D525" s="151" t="s">
        <v>180</v>
      </c>
      <c r="E525" s="152" t="s">
        <v>1</v>
      </c>
      <c r="F525" s="153" t="s">
        <v>792</v>
      </c>
      <c r="H525" s="152" t="s">
        <v>1</v>
      </c>
      <c r="I525" s="154"/>
      <c r="L525" s="150"/>
      <c r="M525" s="155"/>
      <c r="T525" s="156"/>
      <c r="AT525" s="152" t="s">
        <v>180</v>
      </c>
      <c r="AU525" s="152" t="s">
        <v>82</v>
      </c>
      <c r="AV525" s="12" t="s">
        <v>80</v>
      </c>
      <c r="AW525" s="12" t="s">
        <v>30</v>
      </c>
      <c r="AX525" s="12" t="s">
        <v>73</v>
      </c>
      <c r="AY525" s="152" t="s">
        <v>163</v>
      </c>
    </row>
    <row r="526" spans="2:65" s="13" customFormat="1" ht="22.5">
      <c r="B526" s="157"/>
      <c r="D526" s="151" t="s">
        <v>180</v>
      </c>
      <c r="E526" s="158" t="s">
        <v>1</v>
      </c>
      <c r="F526" s="159" t="s">
        <v>793</v>
      </c>
      <c r="H526" s="160">
        <v>64.518000000000001</v>
      </c>
      <c r="I526" s="161"/>
      <c r="L526" s="157"/>
      <c r="M526" s="162"/>
      <c r="T526" s="163"/>
      <c r="AT526" s="158" t="s">
        <v>180</v>
      </c>
      <c r="AU526" s="158" t="s">
        <v>82</v>
      </c>
      <c r="AV526" s="13" t="s">
        <v>82</v>
      </c>
      <c r="AW526" s="13" t="s">
        <v>30</v>
      </c>
      <c r="AX526" s="13" t="s">
        <v>73</v>
      </c>
      <c r="AY526" s="158" t="s">
        <v>163</v>
      </c>
    </row>
    <row r="527" spans="2:65" s="14" customFormat="1" ht="11.25">
      <c r="B527" s="164"/>
      <c r="D527" s="151" t="s">
        <v>180</v>
      </c>
      <c r="E527" s="165" t="s">
        <v>1</v>
      </c>
      <c r="F527" s="166" t="s">
        <v>218</v>
      </c>
      <c r="H527" s="167">
        <v>64.518000000000001</v>
      </c>
      <c r="I527" s="168"/>
      <c r="L527" s="164"/>
      <c r="M527" s="169"/>
      <c r="T527" s="170"/>
      <c r="AT527" s="165" t="s">
        <v>180</v>
      </c>
      <c r="AU527" s="165" t="s">
        <v>82</v>
      </c>
      <c r="AV527" s="14" t="s">
        <v>170</v>
      </c>
      <c r="AW527" s="14" t="s">
        <v>30</v>
      </c>
      <c r="AX527" s="14" t="s">
        <v>80</v>
      </c>
      <c r="AY527" s="165" t="s">
        <v>163</v>
      </c>
    </row>
    <row r="528" spans="2:65" s="1" customFormat="1" ht="16.5" customHeight="1">
      <c r="B528" s="136"/>
      <c r="C528" s="171" t="s">
        <v>794</v>
      </c>
      <c r="D528" s="171" t="s">
        <v>298</v>
      </c>
      <c r="E528" s="172" t="s">
        <v>795</v>
      </c>
      <c r="F528" s="173" t="s">
        <v>796</v>
      </c>
      <c r="G528" s="174" t="s">
        <v>264</v>
      </c>
      <c r="H528" s="175">
        <v>1.2999999999999999E-2</v>
      </c>
      <c r="I528" s="176"/>
      <c r="J528" s="177">
        <f>ROUND(I528*H528,2)</f>
        <v>0</v>
      </c>
      <c r="K528" s="173" t="s">
        <v>169</v>
      </c>
      <c r="L528" s="178"/>
      <c r="M528" s="179" t="s">
        <v>1</v>
      </c>
      <c r="N528" s="180" t="s">
        <v>38</v>
      </c>
      <c r="P528" s="146">
        <f>O528*H528</f>
        <v>0</v>
      </c>
      <c r="Q528" s="146">
        <v>1</v>
      </c>
      <c r="R528" s="146">
        <f>Q528*H528</f>
        <v>1.2999999999999999E-2</v>
      </c>
      <c r="S528" s="146">
        <v>0</v>
      </c>
      <c r="T528" s="147">
        <f>S528*H528</f>
        <v>0</v>
      </c>
      <c r="AR528" s="148" t="s">
        <v>337</v>
      </c>
      <c r="AT528" s="148" t="s">
        <v>298</v>
      </c>
      <c r="AU528" s="148" t="s">
        <v>82</v>
      </c>
      <c r="AY528" s="17" t="s">
        <v>163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80</v>
      </c>
      <c r="BK528" s="149">
        <f>ROUND(I528*H528,2)</f>
        <v>0</v>
      </c>
      <c r="BL528" s="17" t="s">
        <v>249</v>
      </c>
      <c r="BM528" s="148" t="s">
        <v>797</v>
      </c>
    </row>
    <row r="529" spans="2:65" s="1" customFormat="1" ht="19.5">
      <c r="B529" s="32"/>
      <c r="D529" s="151" t="s">
        <v>798</v>
      </c>
      <c r="F529" s="181" t="s">
        <v>799</v>
      </c>
      <c r="I529" s="182"/>
      <c r="L529" s="32"/>
      <c r="M529" s="183"/>
      <c r="T529" s="56"/>
      <c r="AT529" s="17" t="s">
        <v>798</v>
      </c>
      <c r="AU529" s="17" t="s">
        <v>82</v>
      </c>
    </row>
    <row r="530" spans="2:65" s="13" customFormat="1" ht="11.25">
      <c r="B530" s="157"/>
      <c r="D530" s="151" t="s">
        <v>180</v>
      </c>
      <c r="E530" s="158" t="s">
        <v>1</v>
      </c>
      <c r="F530" s="159" t="s">
        <v>800</v>
      </c>
      <c r="H530" s="160">
        <v>1.2999999999999999E-2</v>
      </c>
      <c r="I530" s="161"/>
      <c r="L530" s="157"/>
      <c r="M530" s="162"/>
      <c r="T530" s="163"/>
      <c r="AT530" s="158" t="s">
        <v>180</v>
      </c>
      <c r="AU530" s="158" t="s">
        <v>82</v>
      </c>
      <c r="AV530" s="13" t="s">
        <v>82</v>
      </c>
      <c r="AW530" s="13" t="s">
        <v>30</v>
      </c>
      <c r="AX530" s="13" t="s">
        <v>73</v>
      </c>
      <c r="AY530" s="158" t="s">
        <v>163</v>
      </c>
    </row>
    <row r="531" spans="2:65" s="14" customFormat="1" ht="11.25">
      <c r="B531" s="164"/>
      <c r="D531" s="151" t="s">
        <v>180</v>
      </c>
      <c r="E531" s="165" t="s">
        <v>1</v>
      </c>
      <c r="F531" s="166" t="s">
        <v>218</v>
      </c>
      <c r="H531" s="167">
        <v>1.2999999999999999E-2</v>
      </c>
      <c r="I531" s="168"/>
      <c r="L531" s="164"/>
      <c r="M531" s="169"/>
      <c r="T531" s="170"/>
      <c r="AT531" s="165" t="s">
        <v>180</v>
      </c>
      <c r="AU531" s="165" t="s">
        <v>82</v>
      </c>
      <c r="AV531" s="14" t="s">
        <v>170</v>
      </c>
      <c r="AW531" s="14" t="s">
        <v>30</v>
      </c>
      <c r="AX531" s="14" t="s">
        <v>80</v>
      </c>
      <c r="AY531" s="165" t="s">
        <v>163</v>
      </c>
    </row>
    <row r="532" spans="2:65" s="1" customFormat="1" ht="24.2" customHeight="1">
      <c r="B532" s="136"/>
      <c r="C532" s="137" t="s">
        <v>508</v>
      </c>
      <c r="D532" s="137" t="s">
        <v>165</v>
      </c>
      <c r="E532" s="138" t="s">
        <v>801</v>
      </c>
      <c r="F532" s="139" t="s">
        <v>802</v>
      </c>
      <c r="G532" s="140" t="s">
        <v>168</v>
      </c>
      <c r="H532" s="141">
        <v>129.036</v>
      </c>
      <c r="I532" s="142"/>
      <c r="J532" s="143">
        <f>ROUND(I532*H532,2)</f>
        <v>0</v>
      </c>
      <c r="K532" s="139" t="s">
        <v>169</v>
      </c>
      <c r="L532" s="32"/>
      <c r="M532" s="144" t="s">
        <v>1</v>
      </c>
      <c r="N532" s="145" t="s">
        <v>38</v>
      </c>
      <c r="P532" s="146">
        <f>O532*H532</f>
        <v>0</v>
      </c>
      <c r="Q532" s="146">
        <v>4.0000000000000002E-4</v>
      </c>
      <c r="R532" s="146">
        <f>Q532*H532</f>
        <v>5.1614400000000005E-2</v>
      </c>
      <c r="S532" s="146">
        <v>0</v>
      </c>
      <c r="T532" s="147">
        <f>S532*H532</f>
        <v>0</v>
      </c>
      <c r="AR532" s="148" t="s">
        <v>249</v>
      </c>
      <c r="AT532" s="148" t="s">
        <v>165</v>
      </c>
      <c r="AU532" s="148" t="s">
        <v>82</v>
      </c>
      <c r="AY532" s="17" t="s">
        <v>163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80</v>
      </c>
      <c r="BK532" s="149">
        <f>ROUND(I532*H532,2)</f>
        <v>0</v>
      </c>
      <c r="BL532" s="17" t="s">
        <v>249</v>
      </c>
      <c r="BM532" s="148" t="s">
        <v>803</v>
      </c>
    </row>
    <row r="533" spans="2:65" s="12" customFormat="1" ht="11.25">
      <c r="B533" s="150"/>
      <c r="D533" s="151" t="s">
        <v>180</v>
      </c>
      <c r="E533" s="152" t="s">
        <v>1</v>
      </c>
      <c r="F533" s="153" t="s">
        <v>792</v>
      </c>
      <c r="H533" s="152" t="s">
        <v>1</v>
      </c>
      <c r="I533" s="154"/>
      <c r="L533" s="150"/>
      <c r="M533" s="155"/>
      <c r="T533" s="156"/>
      <c r="AT533" s="152" t="s">
        <v>180</v>
      </c>
      <c r="AU533" s="152" t="s">
        <v>82</v>
      </c>
      <c r="AV533" s="12" t="s">
        <v>80</v>
      </c>
      <c r="AW533" s="12" t="s">
        <v>30</v>
      </c>
      <c r="AX533" s="12" t="s">
        <v>73</v>
      </c>
      <c r="AY533" s="152" t="s">
        <v>163</v>
      </c>
    </row>
    <row r="534" spans="2:65" s="13" customFormat="1" ht="22.5">
      <c r="B534" s="157"/>
      <c r="D534" s="151" t="s">
        <v>180</v>
      </c>
      <c r="E534" s="158" t="s">
        <v>1</v>
      </c>
      <c r="F534" s="159" t="s">
        <v>804</v>
      </c>
      <c r="H534" s="160">
        <v>129.036</v>
      </c>
      <c r="I534" s="161"/>
      <c r="L534" s="157"/>
      <c r="M534" s="162"/>
      <c r="T534" s="163"/>
      <c r="AT534" s="158" t="s">
        <v>180</v>
      </c>
      <c r="AU534" s="158" t="s">
        <v>82</v>
      </c>
      <c r="AV534" s="13" t="s">
        <v>82</v>
      </c>
      <c r="AW534" s="13" t="s">
        <v>30</v>
      </c>
      <c r="AX534" s="13" t="s">
        <v>73</v>
      </c>
      <c r="AY534" s="158" t="s">
        <v>163</v>
      </c>
    </row>
    <row r="535" spans="2:65" s="14" customFormat="1" ht="11.25">
      <c r="B535" s="164"/>
      <c r="D535" s="151" t="s">
        <v>180</v>
      </c>
      <c r="E535" s="165" t="s">
        <v>1</v>
      </c>
      <c r="F535" s="166" t="s">
        <v>218</v>
      </c>
      <c r="H535" s="167">
        <v>129.036</v>
      </c>
      <c r="I535" s="168"/>
      <c r="L535" s="164"/>
      <c r="M535" s="169"/>
      <c r="T535" s="170"/>
      <c r="AT535" s="165" t="s">
        <v>180</v>
      </c>
      <c r="AU535" s="165" t="s">
        <v>82</v>
      </c>
      <c r="AV535" s="14" t="s">
        <v>170</v>
      </c>
      <c r="AW535" s="14" t="s">
        <v>30</v>
      </c>
      <c r="AX535" s="14" t="s">
        <v>80</v>
      </c>
      <c r="AY535" s="165" t="s">
        <v>163</v>
      </c>
    </row>
    <row r="536" spans="2:65" s="1" customFormat="1" ht="49.15" customHeight="1">
      <c r="B536" s="136"/>
      <c r="C536" s="171" t="s">
        <v>805</v>
      </c>
      <c r="D536" s="171" t="s">
        <v>298</v>
      </c>
      <c r="E536" s="172" t="s">
        <v>806</v>
      </c>
      <c r="F536" s="173" t="s">
        <v>807</v>
      </c>
      <c r="G536" s="174" t="s">
        <v>168</v>
      </c>
      <c r="H536" s="175">
        <v>74.195999999999998</v>
      </c>
      <c r="I536" s="176"/>
      <c r="J536" s="177">
        <f>ROUND(I536*H536,2)</f>
        <v>0</v>
      </c>
      <c r="K536" s="173" t="s">
        <v>169</v>
      </c>
      <c r="L536" s="178"/>
      <c r="M536" s="179" t="s">
        <v>1</v>
      </c>
      <c r="N536" s="180" t="s">
        <v>38</v>
      </c>
      <c r="P536" s="146">
        <f>O536*H536</f>
        <v>0</v>
      </c>
      <c r="Q536" s="146">
        <v>5.3E-3</v>
      </c>
      <c r="R536" s="146">
        <f>Q536*H536</f>
        <v>0.3932388</v>
      </c>
      <c r="S536" s="146">
        <v>0</v>
      </c>
      <c r="T536" s="147">
        <f>S536*H536</f>
        <v>0</v>
      </c>
      <c r="AR536" s="148" t="s">
        <v>337</v>
      </c>
      <c r="AT536" s="148" t="s">
        <v>298</v>
      </c>
      <c r="AU536" s="148" t="s">
        <v>82</v>
      </c>
      <c r="AY536" s="17" t="s">
        <v>163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80</v>
      </c>
      <c r="BK536" s="149">
        <f>ROUND(I536*H536,2)</f>
        <v>0</v>
      </c>
      <c r="BL536" s="17" t="s">
        <v>249</v>
      </c>
      <c r="BM536" s="148" t="s">
        <v>808</v>
      </c>
    </row>
    <row r="537" spans="2:65" s="13" customFormat="1" ht="11.25">
      <c r="B537" s="157"/>
      <c r="D537" s="151" t="s">
        <v>180</v>
      </c>
      <c r="E537" s="158" t="s">
        <v>1</v>
      </c>
      <c r="F537" s="159" t="s">
        <v>809</v>
      </c>
      <c r="H537" s="160">
        <v>74.195999999999998</v>
      </c>
      <c r="I537" s="161"/>
      <c r="L537" s="157"/>
      <c r="M537" s="162"/>
      <c r="T537" s="163"/>
      <c r="AT537" s="158" t="s">
        <v>180</v>
      </c>
      <c r="AU537" s="158" t="s">
        <v>82</v>
      </c>
      <c r="AV537" s="13" t="s">
        <v>82</v>
      </c>
      <c r="AW537" s="13" t="s">
        <v>30</v>
      </c>
      <c r="AX537" s="13" t="s">
        <v>73</v>
      </c>
      <c r="AY537" s="158" t="s">
        <v>163</v>
      </c>
    </row>
    <row r="538" spans="2:65" s="14" customFormat="1" ht="11.25">
      <c r="B538" s="164"/>
      <c r="D538" s="151" t="s">
        <v>180</v>
      </c>
      <c r="E538" s="165" t="s">
        <v>1</v>
      </c>
      <c r="F538" s="166" t="s">
        <v>218</v>
      </c>
      <c r="H538" s="167">
        <v>74.195999999999998</v>
      </c>
      <c r="I538" s="168"/>
      <c r="L538" s="164"/>
      <c r="M538" s="169"/>
      <c r="T538" s="170"/>
      <c r="AT538" s="165" t="s">
        <v>180</v>
      </c>
      <c r="AU538" s="165" t="s">
        <v>82</v>
      </c>
      <c r="AV538" s="14" t="s">
        <v>170</v>
      </c>
      <c r="AW538" s="14" t="s">
        <v>30</v>
      </c>
      <c r="AX538" s="14" t="s">
        <v>80</v>
      </c>
      <c r="AY538" s="165" t="s">
        <v>163</v>
      </c>
    </row>
    <row r="539" spans="2:65" s="1" customFormat="1" ht="44.25" customHeight="1">
      <c r="B539" s="136"/>
      <c r="C539" s="171" t="s">
        <v>513</v>
      </c>
      <c r="D539" s="171" t="s">
        <v>298</v>
      </c>
      <c r="E539" s="172" t="s">
        <v>810</v>
      </c>
      <c r="F539" s="173" t="s">
        <v>811</v>
      </c>
      <c r="G539" s="174" t="s">
        <v>168</v>
      </c>
      <c r="H539" s="175">
        <v>74.195999999999998</v>
      </c>
      <c r="I539" s="176"/>
      <c r="J539" s="177">
        <f>ROUND(I539*H539,2)</f>
        <v>0</v>
      </c>
      <c r="K539" s="173" t="s">
        <v>169</v>
      </c>
      <c r="L539" s="178"/>
      <c r="M539" s="179" t="s">
        <v>1</v>
      </c>
      <c r="N539" s="180" t="s">
        <v>38</v>
      </c>
      <c r="P539" s="146">
        <f>O539*H539</f>
        <v>0</v>
      </c>
      <c r="Q539" s="146">
        <v>5.0000000000000001E-3</v>
      </c>
      <c r="R539" s="146">
        <f>Q539*H539</f>
        <v>0.37097999999999998</v>
      </c>
      <c r="S539" s="146">
        <v>0</v>
      </c>
      <c r="T539" s="147">
        <f>S539*H539</f>
        <v>0</v>
      </c>
      <c r="AR539" s="148" t="s">
        <v>337</v>
      </c>
      <c r="AT539" s="148" t="s">
        <v>298</v>
      </c>
      <c r="AU539" s="148" t="s">
        <v>82</v>
      </c>
      <c r="AY539" s="17" t="s">
        <v>163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80</v>
      </c>
      <c r="BK539" s="149">
        <f>ROUND(I539*H539,2)</f>
        <v>0</v>
      </c>
      <c r="BL539" s="17" t="s">
        <v>249</v>
      </c>
      <c r="BM539" s="148" t="s">
        <v>812</v>
      </c>
    </row>
    <row r="540" spans="2:65" s="13" customFormat="1" ht="11.25">
      <c r="B540" s="157"/>
      <c r="D540" s="151" t="s">
        <v>180</v>
      </c>
      <c r="E540" s="158" t="s">
        <v>1</v>
      </c>
      <c r="F540" s="159" t="s">
        <v>809</v>
      </c>
      <c r="H540" s="160">
        <v>74.195999999999998</v>
      </c>
      <c r="I540" s="161"/>
      <c r="L540" s="157"/>
      <c r="M540" s="162"/>
      <c r="T540" s="163"/>
      <c r="AT540" s="158" t="s">
        <v>180</v>
      </c>
      <c r="AU540" s="158" t="s">
        <v>82</v>
      </c>
      <c r="AV540" s="13" t="s">
        <v>82</v>
      </c>
      <c r="AW540" s="13" t="s">
        <v>30</v>
      </c>
      <c r="AX540" s="13" t="s">
        <v>73</v>
      </c>
      <c r="AY540" s="158" t="s">
        <v>163</v>
      </c>
    </row>
    <row r="541" spans="2:65" s="14" customFormat="1" ht="11.25">
      <c r="B541" s="164"/>
      <c r="D541" s="151" t="s">
        <v>180</v>
      </c>
      <c r="E541" s="165" t="s">
        <v>1</v>
      </c>
      <c r="F541" s="166" t="s">
        <v>218</v>
      </c>
      <c r="H541" s="167">
        <v>74.195999999999998</v>
      </c>
      <c r="I541" s="168"/>
      <c r="L541" s="164"/>
      <c r="M541" s="169"/>
      <c r="T541" s="170"/>
      <c r="AT541" s="165" t="s">
        <v>180</v>
      </c>
      <c r="AU541" s="165" t="s">
        <v>82</v>
      </c>
      <c r="AV541" s="14" t="s">
        <v>170</v>
      </c>
      <c r="AW541" s="14" t="s">
        <v>30</v>
      </c>
      <c r="AX541" s="14" t="s">
        <v>80</v>
      </c>
      <c r="AY541" s="165" t="s">
        <v>163</v>
      </c>
    </row>
    <row r="542" spans="2:65" s="1" customFormat="1" ht="37.9" customHeight="1">
      <c r="B542" s="136"/>
      <c r="C542" s="137" t="s">
        <v>813</v>
      </c>
      <c r="D542" s="137" t="s">
        <v>165</v>
      </c>
      <c r="E542" s="138" t="s">
        <v>814</v>
      </c>
      <c r="F542" s="139" t="s">
        <v>815</v>
      </c>
      <c r="G542" s="140" t="s">
        <v>168</v>
      </c>
      <c r="H542" s="141">
        <v>300.99799999999999</v>
      </c>
      <c r="I542" s="142"/>
      <c r="J542" s="143">
        <f>ROUND(I542*H542,2)</f>
        <v>0</v>
      </c>
      <c r="K542" s="139" t="s">
        <v>169</v>
      </c>
      <c r="L542" s="32"/>
      <c r="M542" s="144" t="s">
        <v>1</v>
      </c>
      <c r="N542" s="145" t="s">
        <v>38</v>
      </c>
      <c r="P542" s="146">
        <f>O542*H542</f>
        <v>0</v>
      </c>
      <c r="Q542" s="146">
        <v>7.6999999999999996E-4</v>
      </c>
      <c r="R542" s="146">
        <f>Q542*H542</f>
        <v>0.23176845999999998</v>
      </c>
      <c r="S542" s="146">
        <v>0</v>
      </c>
      <c r="T542" s="147">
        <f>S542*H542</f>
        <v>0</v>
      </c>
      <c r="AR542" s="148" t="s">
        <v>249</v>
      </c>
      <c r="AT542" s="148" t="s">
        <v>165</v>
      </c>
      <c r="AU542" s="148" t="s">
        <v>82</v>
      </c>
      <c r="AY542" s="17" t="s">
        <v>163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80</v>
      </c>
      <c r="BK542" s="149">
        <f>ROUND(I542*H542,2)</f>
        <v>0</v>
      </c>
      <c r="BL542" s="17" t="s">
        <v>249</v>
      </c>
      <c r="BM542" s="148" t="s">
        <v>816</v>
      </c>
    </row>
    <row r="543" spans="2:65" s="12" customFormat="1" ht="11.25">
      <c r="B543" s="150"/>
      <c r="D543" s="151" t="s">
        <v>180</v>
      </c>
      <c r="E543" s="152" t="s">
        <v>1</v>
      </c>
      <c r="F543" s="153" t="s">
        <v>817</v>
      </c>
      <c r="H543" s="152" t="s">
        <v>1</v>
      </c>
      <c r="I543" s="154"/>
      <c r="L543" s="150"/>
      <c r="M543" s="155"/>
      <c r="T543" s="156"/>
      <c r="AT543" s="152" t="s">
        <v>180</v>
      </c>
      <c r="AU543" s="152" t="s">
        <v>82</v>
      </c>
      <c r="AV543" s="12" t="s">
        <v>80</v>
      </c>
      <c r="AW543" s="12" t="s">
        <v>30</v>
      </c>
      <c r="AX543" s="12" t="s">
        <v>73</v>
      </c>
      <c r="AY543" s="152" t="s">
        <v>163</v>
      </c>
    </row>
    <row r="544" spans="2:65" s="13" customFormat="1" ht="11.25">
      <c r="B544" s="157"/>
      <c r="D544" s="151" t="s">
        <v>180</v>
      </c>
      <c r="E544" s="158" t="s">
        <v>1</v>
      </c>
      <c r="F544" s="159" t="s">
        <v>818</v>
      </c>
      <c r="H544" s="160">
        <v>157.221</v>
      </c>
      <c r="I544" s="161"/>
      <c r="L544" s="157"/>
      <c r="M544" s="162"/>
      <c r="T544" s="163"/>
      <c r="AT544" s="158" t="s">
        <v>180</v>
      </c>
      <c r="AU544" s="158" t="s">
        <v>82</v>
      </c>
      <c r="AV544" s="13" t="s">
        <v>82</v>
      </c>
      <c r="AW544" s="13" t="s">
        <v>30</v>
      </c>
      <c r="AX544" s="13" t="s">
        <v>73</v>
      </c>
      <c r="AY544" s="158" t="s">
        <v>163</v>
      </c>
    </row>
    <row r="545" spans="2:65" s="12" customFormat="1" ht="11.25">
      <c r="B545" s="150"/>
      <c r="D545" s="151" t="s">
        <v>180</v>
      </c>
      <c r="E545" s="152" t="s">
        <v>1</v>
      </c>
      <c r="F545" s="153" t="s">
        <v>474</v>
      </c>
      <c r="H545" s="152" t="s">
        <v>1</v>
      </c>
      <c r="I545" s="154"/>
      <c r="L545" s="150"/>
      <c r="M545" s="155"/>
      <c r="T545" s="156"/>
      <c r="AT545" s="152" t="s">
        <v>180</v>
      </c>
      <c r="AU545" s="152" t="s">
        <v>82</v>
      </c>
      <c r="AV545" s="12" t="s">
        <v>80</v>
      </c>
      <c r="AW545" s="12" t="s">
        <v>30</v>
      </c>
      <c r="AX545" s="12" t="s">
        <v>73</v>
      </c>
      <c r="AY545" s="152" t="s">
        <v>163</v>
      </c>
    </row>
    <row r="546" spans="2:65" s="13" customFormat="1" ht="11.25">
      <c r="B546" s="157"/>
      <c r="D546" s="151" t="s">
        <v>180</v>
      </c>
      <c r="E546" s="158" t="s">
        <v>1</v>
      </c>
      <c r="F546" s="159" t="s">
        <v>819</v>
      </c>
      <c r="H546" s="160">
        <v>11.83</v>
      </c>
      <c r="I546" s="161"/>
      <c r="L546" s="157"/>
      <c r="M546" s="162"/>
      <c r="T546" s="163"/>
      <c r="AT546" s="158" t="s">
        <v>180</v>
      </c>
      <c r="AU546" s="158" t="s">
        <v>82</v>
      </c>
      <c r="AV546" s="13" t="s">
        <v>82</v>
      </c>
      <c r="AW546" s="13" t="s">
        <v>30</v>
      </c>
      <c r="AX546" s="13" t="s">
        <v>73</v>
      </c>
      <c r="AY546" s="158" t="s">
        <v>163</v>
      </c>
    </row>
    <row r="547" spans="2:65" s="12" customFormat="1" ht="11.25">
      <c r="B547" s="150"/>
      <c r="D547" s="151" t="s">
        <v>180</v>
      </c>
      <c r="E547" s="152" t="s">
        <v>1</v>
      </c>
      <c r="F547" s="153" t="s">
        <v>476</v>
      </c>
      <c r="H547" s="152" t="s">
        <v>1</v>
      </c>
      <c r="I547" s="154"/>
      <c r="L547" s="150"/>
      <c r="M547" s="155"/>
      <c r="T547" s="156"/>
      <c r="AT547" s="152" t="s">
        <v>180</v>
      </c>
      <c r="AU547" s="152" t="s">
        <v>82</v>
      </c>
      <c r="AV547" s="12" t="s">
        <v>80</v>
      </c>
      <c r="AW547" s="12" t="s">
        <v>30</v>
      </c>
      <c r="AX547" s="12" t="s">
        <v>73</v>
      </c>
      <c r="AY547" s="152" t="s">
        <v>163</v>
      </c>
    </row>
    <row r="548" spans="2:65" s="13" customFormat="1" ht="11.25">
      <c r="B548" s="157"/>
      <c r="D548" s="151" t="s">
        <v>180</v>
      </c>
      <c r="E548" s="158" t="s">
        <v>1</v>
      </c>
      <c r="F548" s="159" t="s">
        <v>820</v>
      </c>
      <c r="H548" s="160">
        <v>38.545000000000002</v>
      </c>
      <c r="I548" s="161"/>
      <c r="L548" s="157"/>
      <c r="M548" s="162"/>
      <c r="T548" s="163"/>
      <c r="AT548" s="158" t="s">
        <v>180</v>
      </c>
      <c r="AU548" s="158" t="s">
        <v>82</v>
      </c>
      <c r="AV548" s="13" t="s">
        <v>82</v>
      </c>
      <c r="AW548" s="13" t="s">
        <v>30</v>
      </c>
      <c r="AX548" s="13" t="s">
        <v>73</v>
      </c>
      <c r="AY548" s="158" t="s">
        <v>163</v>
      </c>
    </row>
    <row r="549" spans="2:65" s="12" customFormat="1" ht="11.25">
      <c r="B549" s="150"/>
      <c r="D549" s="151" t="s">
        <v>180</v>
      </c>
      <c r="E549" s="152" t="s">
        <v>1</v>
      </c>
      <c r="F549" s="153" t="s">
        <v>792</v>
      </c>
      <c r="H549" s="152" t="s">
        <v>1</v>
      </c>
      <c r="I549" s="154"/>
      <c r="L549" s="150"/>
      <c r="M549" s="155"/>
      <c r="T549" s="156"/>
      <c r="AT549" s="152" t="s">
        <v>180</v>
      </c>
      <c r="AU549" s="152" t="s">
        <v>82</v>
      </c>
      <c r="AV549" s="12" t="s">
        <v>80</v>
      </c>
      <c r="AW549" s="12" t="s">
        <v>30</v>
      </c>
      <c r="AX549" s="12" t="s">
        <v>73</v>
      </c>
      <c r="AY549" s="152" t="s">
        <v>163</v>
      </c>
    </row>
    <row r="550" spans="2:65" s="13" customFormat="1" ht="22.5">
      <c r="B550" s="157"/>
      <c r="D550" s="151" t="s">
        <v>180</v>
      </c>
      <c r="E550" s="158" t="s">
        <v>1</v>
      </c>
      <c r="F550" s="159" t="s">
        <v>793</v>
      </c>
      <c r="H550" s="160">
        <v>64.518000000000001</v>
      </c>
      <c r="I550" s="161"/>
      <c r="L550" s="157"/>
      <c r="M550" s="162"/>
      <c r="T550" s="163"/>
      <c r="AT550" s="158" t="s">
        <v>180</v>
      </c>
      <c r="AU550" s="158" t="s">
        <v>82</v>
      </c>
      <c r="AV550" s="13" t="s">
        <v>82</v>
      </c>
      <c r="AW550" s="13" t="s">
        <v>30</v>
      </c>
      <c r="AX550" s="13" t="s">
        <v>73</v>
      </c>
      <c r="AY550" s="158" t="s">
        <v>163</v>
      </c>
    </row>
    <row r="551" spans="2:65" s="12" customFormat="1" ht="11.25">
      <c r="B551" s="150"/>
      <c r="D551" s="151" t="s">
        <v>180</v>
      </c>
      <c r="E551" s="152" t="s">
        <v>1</v>
      </c>
      <c r="F551" s="153" t="s">
        <v>821</v>
      </c>
      <c r="H551" s="152" t="s">
        <v>1</v>
      </c>
      <c r="I551" s="154"/>
      <c r="L551" s="150"/>
      <c r="M551" s="155"/>
      <c r="T551" s="156"/>
      <c r="AT551" s="152" t="s">
        <v>180</v>
      </c>
      <c r="AU551" s="152" t="s">
        <v>82</v>
      </c>
      <c r="AV551" s="12" t="s">
        <v>80</v>
      </c>
      <c r="AW551" s="12" t="s">
        <v>30</v>
      </c>
      <c r="AX551" s="12" t="s">
        <v>73</v>
      </c>
      <c r="AY551" s="152" t="s">
        <v>163</v>
      </c>
    </row>
    <row r="552" spans="2:65" s="13" customFormat="1" ht="22.5">
      <c r="B552" s="157"/>
      <c r="D552" s="151" t="s">
        <v>180</v>
      </c>
      <c r="E552" s="158" t="s">
        <v>1</v>
      </c>
      <c r="F552" s="159" t="s">
        <v>822</v>
      </c>
      <c r="H552" s="160">
        <v>28.884</v>
      </c>
      <c r="I552" s="161"/>
      <c r="L552" s="157"/>
      <c r="M552" s="162"/>
      <c r="T552" s="163"/>
      <c r="AT552" s="158" t="s">
        <v>180</v>
      </c>
      <c r="AU552" s="158" t="s">
        <v>82</v>
      </c>
      <c r="AV552" s="13" t="s">
        <v>82</v>
      </c>
      <c r="AW552" s="13" t="s">
        <v>30</v>
      </c>
      <c r="AX552" s="13" t="s">
        <v>73</v>
      </c>
      <c r="AY552" s="158" t="s">
        <v>163</v>
      </c>
    </row>
    <row r="553" spans="2:65" s="14" customFormat="1" ht="11.25">
      <c r="B553" s="164"/>
      <c r="D553" s="151" t="s">
        <v>180</v>
      </c>
      <c r="E553" s="165" t="s">
        <v>1</v>
      </c>
      <c r="F553" s="166" t="s">
        <v>218</v>
      </c>
      <c r="H553" s="167">
        <v>300.99799999999999</v>
      </c>
      <c r="I553" s="168"/>
      <c r="L553" s="164"/>
      <c r="M553" s="169"/>
      <c r="T553" s="170"/>
      <c r="AT553" s="165" t="s">
        <v>180</v>
      </c>
      <c r="AU553" s="165" t="s">
        <v>82</v>
      </c>
      <c r="AV553" s="14" t="s">
        <v>170</v>
      </c>
      <c r="AW553" s="14" t="s">
        <v>30</v>
      </c>
      <c r="AX553" s="14" t="s">
        <v>80</v>
      </c>
      <c r="AY553" s="165" t="s">
        <v>163</v>
      </c>
    </row>
    <row r="554" spans="2:65" s="1" customFormat="1" ht="21.75" customHeight="1">
      <c r="B554" s="136"/>
      <c r="C554" s="171" t="s">
        <v>517</v>
      </c>
      <c r="D554" s="171" t="s">
        <v>298</v>
      </c>
      <c r="E554" s="172" t="s">
        <v>823</v>
      </c>
      <c r="F554" s="173" t="s">
        <v>824</v>
      </c>
      <c r="G554" s="174" t="s">
        <v>168</v>
      </c>
      <c r="H554" s="175">
        <v>346.14800000000002</v>
      </c>
      <c r="I554" s="176"/>
      <c r="J554" s="177">
        <f>ROUND(I554*H554,2)</f>
        <v>0</v>
      </c>
      <c r="K554" s="173" t="s">
        <v>169</v>
      </c>
      <c r="L554" s="178"/>
      <c r="M554" s="179" t="s">
        <v>1</v>
      </c>
      <c r="N554" s="180" t="s">
        <v>38</v>
      </c>
      <c r="P554" s="146">
        <f>O554*H554</f>
        <v>0</v>
      </c>
      <c r="Q554" s="146">
        <v>2.0999999999999999E-3</v>
      </c>
      <c r="R554" s="146">
        <f>Q554*H554</f>
        <v>0.72691079999999997</v>
      </c>
      <c r="S554" s="146">
        <v>0</v>
      </c>
      <c r="T554" s="147">
        <f>S554*H554</f>
        <v>0</v>
      </c>
      <c r="AR554" s="148" t="s">
        <v>337</v>
      </c>
      <c r="AT554" s="148" t="s">
        <v>298</v>
      </c>
      <c r="AU554" s="148" t="s">
        <v>82</v>
      </c>
      <c r="AY554" s="17" t="s">
        <v>163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80</v>
      </c>
      <c r="BK554" s="149">
        <f>ROUND(I554*H554,2)</f>
        <v>0</v>
      </c>
      <c r="BL554" s="17" t="s">
        <v>249</v>
      </c>
      <c r="BM554" s="148" t="s">
        <v>825</v>
      </c>
    </row>
    <row r="555" spans="2:65" s="13" customFormat="1" ht="11.25">
      <c r="B555" s="157"/>
      <c r="D555" s="151" t="s">
        <v>180</v>
      </c>
      <c r="E555" s="158" t="s">
        <v>1</v>
      </c>
      <c r="F555" s="159" t="s">
        <v>826</v>
      </c>
      <c r="H555" s="160">
        <v>346.14800000000002</v>
      </c>
      <c r="I555" s="161"/>
      <c r="L555" s="157"/>
      <c r="M555" s="162"/>
      <c r="T555" s="163"/>
      <c r="AT555" s="158" t="s">
        <v>180</v>
      </c>
      <c r="AU555" s="158" t="s">
        <v>82</v>
      </c>
      <c r="AV555" s="13" t="s">
        <v>82</v>
      </c>
      <c r="AW555" s="13" t="s">
        <v>30</v>
      </c>
      <c r="AX555" s="13" t="s">
        <v>73</v>
      </c>
      <c r="AY555" s="158" t="s">
        <v>163</v>
      </c>
    </row>
    <row r="556" spans="2:65" s="14" customFormat="1" ht="11.25">
      <c r="B556" s="164"/>
      <c r="D556" s="151" t="s">
        <v>180</v>
      </c>
      <c r="E556" s="165" t="s">
        <v>1</v>
      </c>
      <c r="F556" s="166" t="s">
        <v>218</v>
      </c>
      <c r="H556" s="167">
        <v>346.14800000000002</v>
      </c>
      <c r="I556" s="168"/>
      <c r="L556" s="164"/>
      <c r="M556" s="169"/>
      <c r="T556" s="170"/>
      <c r="AT556" s="165" t="s">
        <v>180</v>
      </c>
      <c r="AU556" s="165" t="s">
        <v>82</v>
      </c>
      <c r="AV556" s="14" t="s">
        <v>170</v>
      </c>
      <c r="AW556" s="14" t="s">
        <v>30</v>
      </c>
      <c r="AX556" s="14" t="s">
        <v>80</v>
      </c>
      <c r="AY556" s="165" t="s">
        <v>163</v>
      </c>
    </row>
    <row r="557" spans="2:65" s="1" customFormat="1" ht="24.2" customHeight="1">
      <c r="B557" s="136"/>
      <c r="C557" s="137" t="s">
        <v>827</v>
      </c>
      <c r="D557" s="137" t="s">
        <v>165</v>
      </c>
      <c r="E557" s="138" t="s">
        <v>828</v>
      </c>
      <c r="F557" s="139" t="s">
        <v>829</v>
      </c>
      <c r="G557" s="140" t="s">
        <v>168</v>
      </c>
      <c r="H557" s="141">
        <v>300.99799999999999</v>
      </c>
      <c r="I557" s="142"/>
      <c r="J557" s="143">
        <f>ROUND(I557*H557,2)</f>
        <v>0</v>
      </c>
      <c r="K557" s="139" t="s">
        <v>169</v>
      </c>
      <c r="L557" s="32"/>
      <c r="M557" s="144" t="s">
        <v>1</v>
      </c>
      <c r="N557" s="145" t="s">
        <v>38</v>
      </c>
      <c r="P557" s="146">
        <f>O557*H557</f>
        <v>0</v>
      </c>
      <c r="Q557" s="146">
        <v>0</v>
      </c>
      <c r="R557" s="146">
        <f>Q557*H557</f>
        <v>0</v>
      </c>
      <c r="S557" s="146">
        <v>0</v>
      </c>
      <c r="T557" s="147">
        <f>S557*H557</f>
        <v>0</v>
      </c>
      <c r="AR557" s="148" t="s">
        <v>249</v>
      </c>
      <c r="AT557" s="148" t="s">
        <v>165</v>
      </c>
      <c r="AU557" s="148" t="s">
        <v>82</v>
      </c>
      <c r="AY557" s="17" t="s">
        <v>163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80</v>
      </c>
      <c r="BK557" s="149">
        <f>ROUND(I557*H557,2)</f>
        <v>0</v>
      </c>
      <c r="BL557" s="17" t="s">
        <v>249</v>
      </c>
      <c r="BM557" s="148" t="s">
        <v>830</v>
      </c>
    </row>
    <row r="558" spans="2:65" s="12" customFormat="1" ht="11.25">
      <c r="B558" s="150"/>
      <c r="D558" s="151" t="s">
        <v>180</v>
      </c>
      <c r="E558" s="152" t="s">
        <v>1</v>
      </c>
      <c r="F558" s="153" t="s">
        <v>817</v>
      </c>
      <c r="H558" s="152" t="s">
        <v>1</v>
      </c>
      <c r="I558" s="154"/>
      <c r="L558" s="150"/>
      <c r="M558" s="155"/>
      <c r="T558" s="156"/>
      <c r="AT558" s="152" t="s">
        <v>180</v>
      </c>
      <c r="AU558" s="152" t="s">
        <v>82</v>
      </c>
      <c r="AV558" s="12" t="s">
        <v>80</v>
      </c>
      <c r="AW558" s="12" t="s">
        <v>30</v>
      </c>
      <c r="AX558" s="12" t="s">
        <v>73</v>
      </c>
      <c r="AY558" s="152" t="s">
        <v>163</v>
      </c>
    </row>
    <row r="559" spans="2:65" s="13" customFormat="1" ht="11.25">
      <c r="B559" s="157"/>
      <c r="D559" s="151" t="s">
        <v>180</v>
      </c>
      <c r="E559" s="158" t="s">
        <v>1</v>
      </c>
      <c r="F559" s="159" t="s">
        <v>818</v>
      </c>
      <c r="H559" s="160">
        <v>157.221</v>
      </c>
      <c r="I559" s="161"/>
      <c r="L559" s="157"/>
      <c r="M559" s="162"/>
      <c r="T559" s="163"/>
      <c r="AT559" s="158" t="s">
        <v>180</v>
      </c>
      <c r="AU559" s="158" t="s">
        <v>82</v>
      </c>
      <c r="AV559" s="13" t="s">
        <v>82</v>
      </c>
      <c r="AW559" s="13" t="s">
        <v>30</v>
      </c>
      <c r="AX559" s="13" t="s">
        <v>73</v>
      </c>
      <c r="AY559" s="158" t="s">
        <v>163</v>
      </c>
    </row>
    <row r="560" spans="2:65" s="12" customFormat="1" ht="11.25">
      <c r="B560" s="150"/>
      <c r="D560" s="151" t="s">
        <v>180</v>
      </c>
      <c r="E560" s="152" t="s">
        <v>1</v>
      </c>
      <c r="F560" s="153" t="s">
        <v>474</v>
      </c>
      <c r="H560" s="152" t="s">
        <v>1</v>
      </c>
      <c r="I560" s="154"/>
      <c r="L560" s="150"/>
      <c r="M560" s="155"/>
      <c r="T560" s="156"/>
      <c r="AT560" s="152" t="s">
        <v>180</v>
      </c>
      <c r="AU560" s="152" t="s">
        <v>82</v>
      </c>
      <c r="AV560" s="12" t="s">
        <v>80</v>
      </c>
      <c r="AW560" s="12" t="s">
        <v>30</v>
      </c>
      <c r="AX560" s="12" t="s">
        <v>73</v>
      </c>
      <c r="AY560" s="152" t="s">
        <v>163</v>
      </c>
    </row>
    <row r="561" spans="2:65" s="13" customFormat="1" ht="11.25">
      <c r="B561" s="157"/>
      <c r="D561" s="151" t="s">
        <v>180</v>
      </c>
      <c r="E561" s="158" t="s">
        <v>1</v>
      </c>
      <c r="F561" s="159" t="s">
        <v>819</v>
      </c>
      <c r="H561" s="160">
        <v>11.83</v>
      </c>
      <c r="I561" s="161"/>
      <c r="L561" s="157"/>
      <c r="M561" s="162"/>
      <c r="T561" s="163"/>
      <c r="AT561" s="158" t="s">
        <v>180</v>
      </c>
      <c r="AU561" s="158" t="s">
        <v>82</v>
      </c>
      <c r="AV561" s="13" t="s">
        <v>82</v>
      </c>
      <c r="AW561" s="13" t="s">
        <v>30</v>
      </c>
      <c r="AX561" s="13" t="s">
        <v>73</v>
      </c>
      <c r="AY561" s="158" t="s">
        <v>163</v>
      </c>
    </row>
    <row r="562" spans="2:65" s="12" customFormat="1" ht="11.25">
      <c r="B562" s="150"/>
      <c r="D562" s="151" t="s">
        <v>180</v>
      </c>
      <c r="E562" s="152" t="s">
        <v>1</v>
      </c>
      <c r="F562" s="153" t="s">
        <v>476</v>
      </c>
      <c r="H562" s="152" t="s">
        <v>1</v>
      </c>
      <c r="I562" s="154"/>
      <c r="L562" s="150"/>
      <c r="M562" s="155"/>
      <c r="T562" s="156"/>
      <c r="AT562" s="152" t="s">
        <v>180</v>
      </c>
      <c r="AU562" s="152" t="s">
        <v>82</v>
      </c>
      <c r="AV562" s="12" t="s">
        <v>80</v>
      </c>
      <c r="AW562" s="12" t="s">
        <v>30</v>
      </c>
      <c r="AX562" s="12" t="s">
        <v>73</v>
      </c>
      <c r="AY562" s="152" t="s">
        <v>163</v>
      </c>
    </row>
    <row r="563" spans="2:65" s="13" customFormat="1" ht="11.25">
      <c r="B563" s="157"/>
      <c r="D563" s="151" t="s">
        <v>180</v>
      </c>
      <c r="E563" s="158" t="s">
        <v>1</v>
      </c>
      <c r="F563" s="159" t="s">
        <v>820</v>
      </c>
      <c r="H563" s="160">
        <v>38.545000000000002</v>
      </c>
      <c r="I563" s="161"/>
      <c r="L563" s="157"/>
      <c r="M563" s="162"/>
      <c r="T563" s="163"/>
      <c r="AT563" s="158" t="s">
        <v>180</v>
      </c>
      <c r="AU563" s="158" t="s">
        <v>82</v>
      </c>
      <c r="AV563" s="13" t="s">
        <v>82</v>
      </c>
      <c r="AW563" s="13" t="s">
        <v>30</v>
      </c>
      <c r="AX563" s="13" t="s">
        <v>73</v>
      </c>
      <c r="AY563" s="158" t="s">
        <v>163</v>
      </c>
    </row>
    <row r="564" spans="2:65" s="12" customFormat="1" ht="11.25">
      <c r="B564" s="150"/>
      <c r="D564" s="151" t="s">
        <v>180</v>
      </c>
      <c r="E564" s="152" t="s">
        <v>1</v>
      </c>
      <c r="F564" s="153" t="s">
        <v>792</v>
      </c>
      <c r="H564" s="152" t="s">
        <v>1</v>
      </c>
      <c r="I564" s="154"/>
      <c r="L564" s="150"/>
      <c r="M564" s="155"/>
      <c r="T564" s="156"/>
      <c r="AT564" s="152" t="s">
        <v>180</v>
      </c>
      <c r="AU564" s="152" t="s">
        <v>82</v>
      </c>
      <c r="AV564" s="12" t="s">
        <v>80</v>
      </c>
      <c r="AW564" s="12" t="s">
        <v>30</v>
      </c>
      <c r="AX564" s="12" t="s">
        <v>73</v>
      </c>
      <c r="AY564" s="152" t="s">
        <v>163</v>
      </c>
    </row>
    <row r="565" spans="2:65" s="13" customFormat="1" ht="22.5">
      <c r="B565" s="157"/>
      <c r="D565" s="151" t="s">
        <v>180</v>
      </c>
      <c r="E565" s="158" t="s">
        <v>1</v>
      </c>
      <c r="F565" s="159" t="s">
        <v>793</v>
      </c>
      <c r="H565" s="160">
        <v>64.518000000000001</v>
      </c>
      <c r="I565" s="161"/>
      <c r="L565" s="157"/>
      <c r="M565" s="162"/>
      <c r="T565" s="163"/>
      <c r="AT565" s="158" t="s">
        <v>180</v>
      </c>
      <c r="AU565" s="158" t="s">
        <v>82</v>
      </c>
      <c r="AV565" s="13" t="s">
        <v>82</v>
      </c>
      <c r="AW565" s="13" t="s">
        <v>30</v>
      </c>
      <c r="AX565" s="13" t="s">
        <v>73</v>
      </c>
      <c r="AY565" s="158" t="s">
        <v>163</v>
      </c>
    </row>
    <row r="566" spans="2:65" s="12" customFormat="1" ht="11.25">
      <c r="B566" s="150"/>
      <c r="D566" s="151" t="s">
        <v>180</v>
      </c>
      <c r="E566" s="152" t="s">
        <v>1</v>
      </c>
      <c r="F566" s="153" t="s">
        <v>821</v>
      </c>
      <c r="H566" s="152" t="s">
        <v>1</v>
      </c>
      <c r="I566" s="154"/>
      <c r="L566" s="150"/>
      <c r="M566" s="155"/>
      <c r="T566" s="156"/>
      <c r="AT566" s="152" t="s">
        <v>180</v>
      </c>
      <c r="AU566" s="152" t="s">
        <v>82</v>
      </c>
      <c r="AV566" s="12" t="s">
        <v>80</v>
      </c>
      <c r="AW566" s="12" t="s">
        <v>30</v>
      </c>
      <c r="AX566" s="12" t="s">
        <v>73</v>
      </c>
      <c r="AY566" s="152" t="s">
        <v>163</v>
      </c>
    </row>
    <row r="567" spans="2:65" s="13" customFormat="1" ht="22.5">
      <c r="B567" s="157"/>
      <c r="D567" s="151" t="s">
        <v>180</v>
      </c>
      <c r="E567" s="158" t="s">
        <v>1</v>
      </c>
      <c r="F567" s="159" t="s">
        <v>822</v>
      </c>
      <c r="H567" s="160">
        <v>28.884</v>
      </c>
      <c r="I567" s="161"/>
      <c r="L567" s="157"/>
      <c r="M567" s="162"/>
      <c r="T567" s="163"/>
      <c r="AT567" s="158" t="s">
        <v>180</v>
      </c>
      <c r="AU567" s="158" t="s">
        <v>82</v>
      </c>
      <c r="AV567" s="13" t="s">
        <v>82</v>
      </c>
      <c r="AW567" s="13" t="s">
        <v>30</v>
      </c>
      <c r="AX567" s="13" t="s">
        <v>73</v>
      </c>
      <c r="AY567" s="158" t="s">
        <v>163</v>
      </c>
    </row>
    <row r="568" spans="2:65" s="14" customFormat="1" ht="11.25">
      <c r="B568" s="164"/>
      <c r="D568" s="151" t="s">
        <v>180</v>
      </c>
      <c r="E568" s="165" t="s">
        <v>1</v>
      </c>
      <c r="F568" s="166" t="s">
        <v>218</v>
      </c>
      <c r="H568" s="167">
        <v>300.99799999999999</v>
      </c>
      <c r="I568" s="168"/>
      <c r="L568" s="164"/>
      <c r="M568" s="169"/>
      <c r="T568" s="170"/>
      <c r="AT568" s="165" t="s">
        <v>180</v>
      </c>
      <c r="AU568" s="165" t="s">
        <v>82</v>
      </c>
      <c r="AV568" s="14" t="s">
        <v>170</v>
      </c>
      <c r="AW568" s="14" t="s">
        <v>30</v>
      </c>
      <c r="AX568" s="14" t="s">
        <v>80</v>
      </c>
      <c r="AY568" s="165" t="s">
        <v>163</v>
      </c>
    </row>
    <row r="569" spans="2:65" s="1" customFormat="1" ht="16.5" customHeight="1">
      <c r="B569" s="136"/>
      <c r="C569" s="171" t="s">
        <v>522</v>
      </c>
      <c r="D569" s="171" t="s">
        <v>298</v>
      </c>
      <c r="E569" s="172" t="s">
        <v>831</v>
      </c>
      <c r="F569" s="173" t="s">
        <v>832</v>
      </c>
      <c r="G569" s="174" t="s">
        <v>168</v>
      </c>
      <c r="H569" s="175">
        <v>346.14800000000002</v>
      </c>
      <c r="I569" s="176"/>
      <c r="J569" s="177">
        <f>ROUND(I569*H569,2)</f>
        <v>0</v>
      </c>
      <c r="K569" s="173" t="s">
        <v>169</v>
      </c>
      <c r="L569" s="178"/>
      <c r="M569" s="179" t="s">
        <v>1</v>
      </c>
      <c r="N569" s="180" t="s">
        <v>38</v>
      </c>
      <c r="P569" s="146">
        <f>O569*H569</f>
        <v>0</v>
      </c>
      <c r="Q569" s="146">
        <v>5.0000000000000001E-4</v>
      </c>
      <c r="R569" s="146">
        <f>Q569*H569</f>
        <v>0.17307400000000001</v>
      </c>
      <c r="S569" s="146">
        <v>0</v>
      </c>
      <c r="T569" s="147">
        <f>S569*H569</f>
        <v>0</v>
      </c>
      <c r="AR569" s="148" t="s">
        <v>337</v>
      </c>
      <c r="AT569" s="148" t="s">
        <v>298</v>
      </c>
      <c r="AU569" s="148" t="s">
        <v>82</v>
      </c>
      <c r="AY569" s="17" t="s">
        <v>163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80</v>
      </c>
      <c r="BK569" s="149">
        <f>ROUND(I569*H569,2)</f>
        <v>0</v>
      </c>
      <c r="BL569" s="17" t="s">
        <v>249</v>
      </c>
      <c r="BM569" s="148" t="s">
        <v>833</v>
      </c>
    </row>
    <row r="570" spans="2:65" s="13" customFormat="1" ht="11.25">
      <c r="B570" s="157"/>
      <c r="D570" s="151" t="s">
        <v>180</v>
      </c>
      <c r="E570" s="158" t="s">
        <v>1</v>
      </c>
      <c r="F570" s="159" t="s">
        <v>826</v>
      </c>
      <c r="H570" s="160">
        <v>346.14800000000002</v>
      </c>
      <c r="I570" s="161"/>
      <c r="L570" s="157"/>
      <c r="M570" s="162"/>
      <c r="T570" s="163"/>
      <c r="AT570" s="158" t="s">
        <v>180</v>
      </c>
      <c r="AU570" s="158" t="s">
        <v>82</v>
      </c>
      <c r="AV570" s="13" t="s">
        <v>82</v>
      </c>
      <c r="AW570" s="13" t="s">
        <v>30</v>
      </c>
      <c r="AX570" s="13" t="s">
        <v>73</v>
      </c>
      <c r="AY570" s="158" t="s">
        <v>163</v>
      </c>
    </row>
    <row r="571" spans="2:65" s="14" customFormat="1" ht="11.25">
      <c r="B571" s="164"/>
      <c r="D571" s="151" t="s">
        <v>180</v>
      </c>
      <c r="E571" s="165" t="s">
        <v>1</v>
      </c>
      <c r="F571" s="166" t="s">
        <v>218</v>
      </c>
      <c r="H571" s="167">
        <v>346.14800000000002</v>
      </c>
      <c r="I571" s="168"/>
      <c r="L571" s="164"/>
      <c r="M571" s="169"/>
      <c r="T571" s="170"/>
      <c r="AT571" s="165" t="s">
        <v>180</v>
      </c>
      <c r="AU571" s="165" t="s">
        <v>82</v>
      </c>
      <c r="AV571" s="14" t="s">
        <v>170</v>
      </c>
      <c r="AW571" s="14" t="s">
        <v>30</v>
      </c>
      <c r="AX571" s="14" t="s">
        <v>80</v>
      </c>
      <c r="AY571" s="165" t="s">
        <v>163</v>
      </c>
    </row>
    <row r="572" spans="2:65" s="1" customFormat="1" ht="24.2" customHeight="1">
      <c r="B572" s="136"/>
      <c r="C572" s="137" t="s">
        <v>834</v>
      </c>
      <c r="D572" s="137" t="s">
        <v>165</v>
      </c>
      <c r="E572" s="138" t="s">
        <v>835</v>
      </c>
      <c r="F572" s="139" t="s">
        <v>836</v>
      </c>
      <c r="G572" s="140" t="s">
        <v>168</v>
      </c>
      <c r="H572" s="141">
        <v>300.99799999999999</v>
      </c>
      <c r="I572" s="142"/>
      <c r="J572" s="143">
        <f>ROUND(I572*H572,2)</f>
        <v>0</v>
      </c>
      <c r="K572" s="139" t="s">
        <v>169</v>
      </c>
      <c r="L572" s="32"/>
      <c r="M572" s="144" t="s">
        <v>1</v>
      </c>
      <c r="N572" s="145" t="s">
        <v>38</v>
      </c>
      <c r="P572" s="146">
        <f>O572*H572</f>
        <v>0</v>
      </c>
      <c r="Q572" s="146">
        <v>0</v>
      </c>
      <c r="R572" s="146">
        <f>Q572*H572</f>
        <v>0</v>
      </c>
      <c r="S572" s="146">
        <v>0</v>
      </c>
      <c r="T572" s="147">
        <f>S572*H572</f>
        <v>0</v>
      </c>
      <c r="AR572" s="148" t="s">
        <v>249</v>
      </c>
      <c r="AT572" s="148" t="s">
        <v>165</v>
      </c>
      <c r="AU572" s="148" t="s">
        <v>82</v>
      </c>
      <c r="AY572" s="17" t="s">
        <v>163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7" t="s">
        <v>80</v>
      </c>
      <c r="BK572" s="149">
        <f>ROUND(I572*H572,2)</f>
        <v>0</v>
      </c>
      <c r="BL572" s="17" t="s">
        <v>249</v>
      </c>
      <c r="BM572" s="148" t="s">
        <v>837</v>
      </c>
    </row>
    <row r="573" spans="2:65" s="12" customFormat="1" ht="11.25">
      <c r="B573" s="150"/>
      <c r="D573" s="151" t="s">
        <v>180</v>
      </c>
      <c r="E573" s="152" t="s">
        <v>1</v>
      </c>
      <c r="F573" s="153" t="s">
        <v>817</v>
      </c>
      <c r="H573" s="152" t="s">
        <v>1</v>
      </c>
      <c r="I573" s="154"/>
      <c r="L573" s="150"/>
      <c r="M573" s="155"/>
      <c r="T573" s="156"/>
      <c r="AT573" s="152" t="s">
        <v>180</v>
      </c>
      <c r="AU573" s="152" t="s">
        <v>82</v>
      </c>
      <c r="AV573" s="12" t="s">
        <v>80</v>
      </c>
      <c r="AW573" s="12" t="s">
        <v>30</v>
      </c>
      <c r="AX573" s="12" t="s">
        <v>73</v>
      </c>
      <c r="AY573" s="152" t="s">
        <v>163</v>
      </c>
    </row>
    <row r="574" spans="2:65" s="13" customFormat="1" ht="11.25">
      <c r="B574" s="157"/>
      <c r="D574" s="151" t="s">
        <v>180</v>
      </c>
      <c r="E574" s="158" t="s">
        <v>1</v>
      </c>
      <c r="F574" s="159" t="s">
        <v>818</v>
      </c>
      <c r="H574" s="160">
        <v>157.221</v>
      </c>
      <c r="I574" s="161"/>
      <c r="L574" s="157"/>
      <c r="M574" s="162"/>
      <c r="T574" s="163"/>
      <c r="AT574" s="158" t="s">
        <v>180</v>
      </c>
      <c r="AU574" s="158" t="s">
        <v>82</v>
      </c>
      <c r="AV574" s="13" t="s">
        <v>82</v>
      </c>
      <c r="AW574" s="13" t="s">
        <v>30</v>
      </c>
      <c r="AX574" s="13" t="s">
        <v>73</v>
      </c>
      <c r="AY574" s="158" t="s">
        <v>163</v>
      </c>
    </row>
    <row r="575" spans="2:65" s="12" customFormat="1" ht="11.25">
      <c r="B575" s="150"/>
      <c r="D575" s="151" t="s">
        <v>180</v>
      </c>
      <c r="E575" s="152" t="s">
        <v>1</v>
      </c>
      <c r="F575" s="153" t="s">
        <v>474</v>
      </c>
      <c r="H575" s="152" t="s">
        <v>1</v>
      </c>
      <c r="I575" s="154"/>
      <c r="L575" s="150"/>
      <c r="M575" s="155"/>
      <c r="T575" s="156"/>
      <c r="AT575" s="152" t="s">
        <v>180</v>
      </c>
      <c r="AU575" s="152" t="s">
        <v>82</v>
      </c>
      <c r="AV575" s="12" t="s">
        <v>80</v>
      </c>
      <c r="AW575" s="12" t="s">
        <v>30</v>
      </c>
      <c r="AX575" s="12" t="s">
        <v>73</v>
      </c>
      <c r="AY575" s="152" t="s">
        <v>163</v>
      </c>
    </row>
    <row r="576" spans="2:65" s="13" customFormat="1" ht="11.25">
      <c r="B576" s="157"/>
      <c r="D576" s="151" t="s">
        <v>180</v>
      </c>
      <c r="E576" s="158" t="s">
        <v>1</v>
      </c>
      <c r="F576" s="159" t="s">
        <v>819</v>
      </c>
      <c r="H576" s="160">
        <v>11.83</v>
      </c>
      <c r="I576" s="161"/>
      <c r="L576" s="157"/>
      <c r="M576" s="162"/>
      <c r="T576" s="163"/>
      <c r="AT576" s="158" t="s">
        <v>180</v>
      </c>
      <c r="AU576" s="158" t="s">
        <v>82</v>
      </c>
      <c r="AV576" s="13" t="s">
        <v>82</v>
      </c>
      <c r="AW576" s="13" t="s">
        <v>30</v>
      </c>
      <c r="AX576" s="13" t="s">
        <v>73</v>
      </c>
      <c r="AY576" s="158" t="s">
        <v>163</v>
      </c>
    </row>
    <row r="577" spans="2:65" s="12" customFormat="1" ht="11.25">
      <c r="B577" s="150"/>
      <c r="D577" s="151" t="s">
        <v>180</v>
      </c>
      <c r="E577" s="152" t="s">
        <v>1</v>
      </c>
      <c r="F577" s="153" t="s">
        <v>476</v>
      </c>
      <c r="H577" s="152" t="s">
        <v>1</v>
      </c>
      <c r="I577" s="154"/>
      <c r="L577" s="150"/>
      <c r="M577" s="155"/>
      <c r="T577" s="156"/>
      <c r="AT577" s="152" t="s">
        <v>180</v>
      </c>
      <c r="AU577" s="152" t="s">
        <v>82</v>
      </c>
      <c r="AV577" s="12" t="s">
        <v>80</v>
      </c>
      <c r="AW577" s="12" t="s">
        <v>30</v>
      </c>
      <c r="AX577" s="12" t="s">
        <v>73</v>
      </c>
      <c r="AY577" s="152" t="s">
        <v>163</v>
      </c>
    </row>
    <row r="578" spans="2:65" s="13" customFormat="1" ht="11.25">
      <c r="B578" s="157"/>
      <c r="D578" s="151" t="s">
        <v>180</v>
      </c>
      <c r="E578" s="158" t="s">
        <v>1</v>
      </c>
      <c r="F578" s="159" t="s">
        <v>820</v>
      </c>
      <c r="H578" s="160">
        <v>38.545000000000002</v>
      </c>
      <c r="I578" s="161"/>
      <c r="L578" s="157"/>
      <c r="M578" s="162"/>
      <c r="T578" s="163"/>
      <c r="AT578" s="158" t="s">
        <v>180</v>
      </c>
      <c r="AU578" s="158" t="s">
        <v>82</v>
      </c>
      <c r="AV578" s="13" t="s">
        <v>82</v>
      </c>
      <c r="AW578" s="13" t="s">
        <v>30</v>
      </c>
      <c r="AX578" s="13" t="s">
        <v>73</v>
      </c>
      <c r="AY578" s="158" t="s">
        <v>163</v>
      </c>
    </row>
    <row r="579" spans="2:65" s="12" customFormat="1" ht="11.25">
      <c r="B579" s="150"/>
      <c r="D579" s="151" t="s">
        <v>180</v>
      </c>
      <c r="E579" s="152" t="s">
        <v>1</v>
      </c>
      <c r="F579" s="153" t="s">
        <v>792</v>
      </c>
      <c r="H579" s="152" t="s">
        <v>1</v>
      </c>
      <c r="I579" s="154"/>
      <c r="L579" s="150"/>
      <c r="M579" s="155"/>
      <c r="T579" s="156"/>
      <c r="AT579" s="152" t="s">
        <v>180</v>
      </c>
      <c r="AU579" s="152" t="s">
        <v>82</v>
      </c>
      <c r="AV579" s="12" t="s">
        <v>80</v>
      </c>
      <c r="AW579" s="12" t="s">
        <v>30</v>
      </c>
      <c r="AX579" s="12" t="s">
        <v>73</v>
      </c>
      <c r="AY579" s="152" t="s">
        <v>163</v>
      </c>
    </row>
    <row r="580" spans="2:65" s="13" customFormat="1" ht="22.5">
      <c r="B580" s="157"/>
      <c r="D580" s="151" t="s">
        <v>180</v>
      </c>
      <c r="E580" s="158" t="s">
        <v>1</v>
      </c>
      <c r="F580" s="159" t="s">
        <v>793</v>
      </c>
      <c r="H580" s="160">
        <v>64.518000000000001</v>
      </c>
      <c r="I580" s="161"/>
      <c r="L580" s="157"/>
      <c r="M580" s="162"/>
      <c r="T580" s="163"/>
      <c r="AT580" s="158" t="s">
        <v>180</v>
      </c>
      <c r="AU580" s="158" t="s">
        <v>82</v>
      </c>
      <c r="AV580" s="13" t="s">
        <v>82</v>
      </c>
      <c r="AW580" s="13" t="s">
        <v>30</v>
      </c>
      <c r="AX580" s="13" t="s">
        <v>73</v>
      </c>
      <c r="AY580" s="158" t="s">
        <v>163</v>
      </c>
    </row>
    <row r="581" spans="2:65" s="12" customFormat="1" ht="11.25">
      <c r="B581" s="150"/>
      <c r="D581" s="151" t="s">
        <v>180</v>
      </c>
      <c r="E581" s="152" t="s">
        <v>1</v>
      </c>
      <c r="F581" s="153" t="s">
        <v>821</v>
      </c>
      <c r="H581" s="152" t="s">
        <v>1</v>
      </c>
      <c r="I581" s="154"/>
      <c r="L581" s="150"/>
      <c r="M581" s="155"/>
      <c r="T581" s="156"/>
      <c r="AT581" s="152" t="s">
        <v>180</v>
      </c>
      <c r="AU581" s="152" t="s">
        <v>82</v>
      </c>
      <c r="AV581" s="12" t="s">
        <v>80</v>
      </c>
      <c r="AW581" s="12" t="s">
        <v>30</v>
      </c>
      <c r="AX581" s="12" t="s">
        <v>73</v>
      </c>
      <c r="AY581" s="152" t="s">
        <v>163</v>
      </c>
    </row>
    <row r="582" spans="2:65" s="13" customFormat="1" ht="22.5">
      <c r="B582" s="157"/>
      <c r="D582" s="151" t="s">
        <v>180</v>
      </c>
      <c r="E582" s="158" t="s">
        <v>1</v>
      </c>
      <c r="F582" s="159" t="s">
        <v>822</v>
      </c>
      <c r="H582" s="160">
        <v>28.884</v>
      </c>
      <c r="I582" s="161"/>
      <c r="L582" s="157"/>
      <c r="M582" s="162"/>
      <c r="T582" s="163"/>
      <c r="AT582" s="158" t="s">
        <v>180</v>
      </c>
      <c r="AU582" s="158" t="s">
        <v>82</v>
      </c>
      <c r="AV582" s="13" t="s">
        <v>82</v>
      </c>
      <c r="AW582" s="13" t="s">
        <v>30</v>
      </c>
      <c r="AX582" s="13" t="s">
        <v>73</v>
      </c>
      <c r="AY582" s="158" t="s">
        <v>163</v>
      </c>
    </row>
    <row r="583" spans="2:65" s="14" customFormat="1" ht="11.25">
      <c r="B583" s="164"/>
      <c r="D583" s="151" t="s">
        <v>180</v>
      </c>
      <c r="E583" s="165" t="s">
        <v>1</v>
      </c>
      <c r="F583" s="166" t="s">
        <v>218</v>
      </c>
      <c r="H583" s="167">
        <v>300.99799999999999</v>
      </c>
      <c r="I583" s="168"/>
      <c r="L583" s="164"/>
      <c r="M583" s="169"/>
      <c r="T583" s="170"/>
      <c r="AT583" s="165" t="s">
        <v>180</v>
      </c>
      <c r="AU583" s="165" t="s">
        <v>82</v>
      </c>
      <c r="AV583" s="14" t="s">
        <v>170</v>
      </c>
      <c r="AW583" s="14" t="s">
        <v>30</v>
      </c>
      <c r="AX583" s="14" t="s">
        <v>80</v>
      </c>
      <c r="AY583" s="165" t="s">
        <v>163</v>
      </c>
    </row>
    <row r="584" spans="2:65" s="1" customFormat="1" ht="16.5" customHeight="1">
      <c r="B584" s="136"/>
      <c r="C584" s="171" t="s">
        <v>529</v>
      </c>
      <c r="D584" s="171" t="s">
        <v>298</v>
      </c>
      <c r="E584" s="172" t="s">
        <v>831</v>
      </c>
      <c r="F584" s="173" t="s">
        <v>832</v>
      </c>
      <c r="G584" s="174" t="s">
        <v>168</v>
      </c>
      <c r="H584" s="175">
        <v>346.14800000000002</v>
      </c>
      <c r="I584" s="176"/>
      <c r="J584" s="177">
        <f>ROUND(I584*H584,2)</f>
        <v>0</v>
      </c>
      <c r="K584" s="173" t="s">
        <v>169</v>
      </c>
      <c r="L584" s="178"/>
      <c r="M584" s="179" t="s">
        <v>1</v>
      </c>
      <c r="N584" s="180" t="s">
        <v>38</v>
      </c>
      <c r="P584" s="146">
        <f>O584*H584</f>
        <v>0</v>
      </c>
      <c r="Q584" s="146">
        <v>5.0000000000000001E-4</v>
      </c>
      <c r="R584" s="146">
        <f>Q584*H584</f>
        <v>0.17307400000000001</v>
      </c>
      <c r="S584" s="146">
        <v>0</v>
      </c>
      <c r="T584" s="147">
        <f>S584*H584</f>
        <v>0</v>
      </c>
      <c r="AR584" s="148" t="s">
        <v>337</v>
      </c>
      <c r="AT584" s="148" t="s">
        <v>298</v>
      </c>
      <c r="AU584" s="148" t="s">
        <v>82</v>
      </c>
      <c r="AY584" s="17" t="s">
        <v>163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7" t="s">
        <v>80</v>
      </c>
      <c r="BK584" s="149">
        <f>ROUND(I584*H584,2)</f>
        <v>0</v>
      </c>
      <c r="BL584" s="17" t="s">
        <v>249</v>
      </c>
      <c r="BM584" s="148" t="s">
        <v>838</v>
      </c>
    </row>
    <row r="585" spans="2:65" s="13" customFormat="1" ht="11.25">
      <c r="B585" s="157"/>
      <c r="D585" s="151" t="s">
        <v>180</v>
      </c>
      <c r="E585" s="158" t="s">
        <v>1</v>
      </c>
      <c r="F585" s="159" t="s">
        <v>826</v>
      </c>
      <c r="H585" s="160">
        <v>346.14800000000002</v>
      </c>
      <c r="I585" s="161"/>
      <c r="L585" s="157"/>
      <c r="M585" s="162"/>
      <c r="T585" s="163"/>
      <c r="AT585" s="158" t="s">
        <v>180</v>
      </c>
      <c r="AU585" s="158" t="s">
        <v>82</v>
      </c>
      <c r="AV585" s="13" t="s">
        <v>82</v>
      </c>
      <c r="AW585" s="13" t="s">
        <v>30</v>
      </c>
      <c r="AX585" s="13" t="s">
        <v>73</v>
      </c>
      <c r="AY585" s="158" t="s">
        <v>163</v>
      </c>
    </row>
    <row r="586" spans="2:65" s="14" customFormat="1" ht="11.25">
      <c r="B586" s="164"/>
      <c r="D586" s="151" t="s">
        <v>180</v>
      </c>
      <c r="E586" s="165" t="s">
        <v>1</v>
      </c>
      <c r="F586" s="166" t="s">
        <v>218</v>
      </c>
      <c r="H586" s="167">
        <v>346.14800000000002</v>
      </c>
      <c r="I586" s="168"/>
      <c r="L586" s="164"/>
      <c r="M586" s="169"/>
      <c r="T586" s="170"/>
      <c r="AT586" s="165" t="s">
        <v>180</v>
      </c>
      <c r="AU586" s="165" t="s">
        <v>82</v>
      </c>
      <c r="AV586" s="14" t="s">
        <v>170</v>
      </c>
      <c r="AW586" s="14" t="s">
        <v>30</v>
      </c>
      <c r="AX586" s="14" t="s">
        <v>80</v>
      </c>
      <c r="AY586" s="165" t="s">
        <v>163</v>
      </c>
    </row>
    <row r="587" spans="2:65" s="1" customFormat="1" ht="24.2" customHeight="1">
      <c r="B587" s="136"/>
      <c r="C587" s="137" t="s">
        <v>839</v>
      </c>
      <c r="D587" s="137" t="s">
        <v>165</v>
      </c>
      <c r="E587" s="138" t="s">
        <v>840</v>
      </c>
      <c r="F587" s="139" t="s">
        <v>841</v>
      </c>
      <c r="G587" s="140" t="s">
        <v>168</v>
      </c>
      <c r="H587" s="141">
        <v>446.98599999999999</v>
      </c>
      <c r="I587" s="142"/>
      <c r="J587" s="143">
        <f>ROUND(I587*H587,2)</f>
        <v>0</v>
      </c>
      <c r="K587" s="139" t="s">
        <v>169</v>
      </c>
      <c r="L587" s="32"/>
      <c r="M587" s="144" t="s">
        <v>1</v>
      </c>
      <c r="N587" s="145" t="s">
        <v>38</v>
      </c>
      <c r="P587" s="146">
        <f>O587*H587</f>
        <v>0</v>
      </c>
      <c r="Q587" s="146">
        <v>4.0000000000000003E-5</v>
      </c>
      <c r="R587" s="146">
        <f>Q587*H587</f>
        <v>1.787944E-2</v>
      </c>
      <c r="S587" s="146">
        <v>0</v>
      </c>
      <c r="T587" s="147">
        <f>S587*H587</f>
        <v>0</v>
      </c>
      <c r="AR587" s="148" t="s">
        <v>249</v>
      </c>
      <c r="AT587" s="148" t="s">
        <v>165</v>
      </c>
      <c r="AU587" s="148" t="s">
        <v>82</v>
      </c>
      <c r="AY587" s="17" t="s">
        <v>163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80</v>
      </c>
      <c r="BK587" s="149">
        <f>ROUND(I587*H587,2)</f>
        <v>0</v>
      </c>
      <c r="BL587" s="17" t="s">
        <v>249</v>
      </c>
      <c r="BM587" s="148" t="s">
        <v>842</v>
      </c>
    </row>
    <row r="588" spans="2:65" s="12" customFormat="1" ht="11.25">
      <c r="B588" s="150"/>
      <c r="D588" s="151" t="s">
        <v>180</v>
      </c>
      <c r="E588" s="152" t="s">
        <v>1</v>
      </c>
      <c r="F588" s="153" t="s">
        <v>843</v>
      </c>
      <c r="H588" s="152" t="s">
        <v>1</v>
      </c>
      <c r="I588" s="154"/>
      <c r="L588" s="150"/>
      <c r="M588" s="155"/>
      <c r="T588" s="156"/>
      <c r="AT588" s="152" t="s">
        <v>180</v>
      </c>
      <c r="AU588" s="152" t="s">
        <v>82</v>
      </c>
      <c r="AV588" s="12" t="s">
        <v>80</v>
      </c>
      <c r="AW588" s="12" t="s">
        <v>30</v>
      </c>
      <c r="AX588" s="12" t="s">
        <v>73</v>
      </c>
      <c r="AY588" s="152" t="s">
        <v>163</v>
      </c>
    </row>
    <row r="589" spans="2:65" s="13" customFormat="1" ht="11.25">
      <c r="B589" s="157"/>
      <c r="D589" s="151" t="s">
        <v>180</v>
      </c>
      <c r="E589" s="158" t="s">
        <v>1</v>
      </c>
      <c r="F589" s="159" t="s">
        <v>844</v>
      </c>
      <c r="H589" s="160">
        <v>284.08300000000003</v>
      </c>
      <c r="I589" s="161"/>
      <c r="L589" s="157"/>
      <c r="M589" s="162"/>
      <c r="T589" s="163"/>
      <c r="AT589" s="158" t="s">
        <v>180</v>
      </c>
      <c r="AU589" s="158" t="s">
        <v>82</v>
      </c>
      <c r="AV589" s="13" t="s">
        <v>82</v>
      </c>
      <c r="AW589" s="13" t="s">
        <v>30</v>
      </c>
      <c r="AX589" s="13" t="s">
        <v>73</v>
      </c>
      <c r="AY589" s="158" t="s">
        <v>163</v>
      </c>
    </row>
    <row r="590" spans="2:65" s="12" customFormat="1" ht="11.25">
      <c r="B590" s="150"/>
      <c r="D590" s="151" t="s">
        <v>180</v>
      </c>
      <c r="E590" s="152" t="s">
        <v>1</v>
      </c>
      <c r="F590" s="153" t="s">
        <v>845</v>
      </c>
      <c r="H590" s="152" t="s">
        <v>1</v>
      </c>
      <c r="I590" s="154"/>
      <c r="L590" s="150"/>
      <c r="M590" s="155"/>
      <c r="T590" s="156"/>
      <c r="AT590" s="152" t="s">
        <v>180</v>
      </c>
      <c r="AU590" s="152" t="s">
        <v>82</v>
      </c>
      <c r="AV590" s="12" t="s">
        <v>80</v>
      </c>
      <c r="AW590" s="12" t="s">
        <v>30</v>
      </c>
      <c r="AX590" s="12" t="s">
        <v>73</v>
      </c>
      <c r="AY590" s="152" t="s">
        <v>163</v>
      </c>
    </row>
    <row r="591" spans="2:65" s="13" customFormat="1" ht="11.25">
      <c r="B591" s="157"/>
      <c r="D591" s="151" t="s">
        <v>180</v>
      </c>
      <c r="E591" s="158" t="s">
        <v>1</v>
      </c>
      <c r="F591" s="159" t="s">
        <v>846</v>
      </c>
      <c r="H591" s="160">
        <v>24.64</v>
      </c>
      <c r="I591" s="161"/>
      <c r="L591" s="157"/>
      <c r="M591" s="162"/>
      <c r="T591" s="163"/>
      <c r="AT591" s="158" t="s">
        <v>180</v>
      </c>
      <c r="AU591" s="158" t="s">
        <v>82</v>
      </c>
      <c r="AV591" s="13" t="s">
        <v>82</v>
      </c>
      <c r="AW591" s="13" t="s">
        <v>30</v>
      </c>
      <c r="AX591" s="13" t="s">
        <v>73</v>
      </c>
      <c r="AY591" s="158" t="s">
        <v>163</v>
      </c>
    </row>
    <row r="592" spans="2:65" s="12" customFormat="1" ht="11.25">
      <c r="B592" s="150"/>
      <c r="D592" s="151" t="s">
        <v>180</v>
      </c>
      <c r="E592" s="152" t="s">
        <v>1</v>
      </c>
      <c r="F592" s="153" t="s">
        <v>847</v>
      </c>
      <c r="H592" s="152" t="s">
        <v>1</v>
      </c>
      <c r="I592" s="154"/>
      <c r="L592" s="150"/>
      <c r="M592" s="155"/>
      <c r="T592" s="156"/>
      <c r="AT592" s="152" t="s">
        <v>180</v>
      </c>
      <c r="AU592" s="152" t="s">
        <v>82</v>
      </c>
      <c r="AV592" s="12" t="s">
        <v>80</v>
      </c>
      <c r="AW592" s="12" t="s">
        <v>30</v>
      </c>
      <c r="AX592" s="12" t="s">
        <v>73</v>
      </c>
      <c r="AY592" s="152" t="s">
        <v>163</v>
      </c>
    </row>
    <row r="593" spans="2:65" s="13" customFormat="1" ht="11.25">
      <c r="B593" s="157"/>
      <c r="D593" s="151" t="s">
        <v>180</v>
      </c>
      <c r="E593" s="158" t="s">
        <v>1</v>
      </c>
      <c r="F593" s="159" t="s">
        <v>820</v>
      </c>
      <c r="H593" s="160">
        <v>38.545000000000002</v>
      </c>
      <c r="I593" s="161"/>
      <c r="L593" s="157"/>
      <c r="M593" s="162"/>
      <c r="T593" s="163"/>
      <c r="AT593" s="158" t="s">
        <v>180</v>
      </c>
      <c r="AU593" s="158" t="s">
        <v>82</v>
      </c>
      <c r="AV593" s="13" t="s">
        <v>82</v>
      </c>
      <c r="AW593" s="13" t="s">
        <v>30</v>
      </c>
      <c r="AX593" s="13" t="s">
        <v>73</v>
      </c>
      <c r="AY593" s="158" t="s">
        <v>163</v>
      </c>
    </row>
    <row r="594" spans="2:65" s="12" customFormat="1" ht="11.25">
      <c r="B594" s="150"/>
      <c r="D594" s="151" t="s">
        <v>180</v>
      </c>
      <c r="E594" s="152" t="s">
        <v>1</v>
      </c>
      <c r="F594" s="153" t="s">
        <v>848</v>
      </c>
      <c r="H594" s="152" t="s">
        <v>1</v>
      </c>
      <c r="I594" s="154"/>
      <c r="L594" s="150"/>
      <c r="M594" s="155"/>
      <c r="T594" s="156"/>
      <c r="AT594" s="152" t="s">
        <v>180</v>
      </c>
      <c r="AU594" s="152" t="s">
        <v>82</v>
      </c>
      <c r="AV594" s="12" t="s">
        <v>80</v>
      </c>
      <c r="AW594" s="12" t="s">
        <v>30</v>
      </c>
      <c r="AX594" s="12" t="s">
        <v>73</v>
      </c>
      <c r="AY594" s="152" t="s">
        <v>163</v>
      </c>
    </row>
    <row r="595" spans="2:65" s="13" customFormat="1" ht="22.5">
      <c r="B595" s="157"/>
      <c r="D595" s="151" t="s">
        <v>180</v>
      </c>
      <c r="E595" s="158" t="s">
        <v>1</v>
      </c>
      <c r="F595" s="159" t="s">
        <v>849</v>
      </c>
      <c r="H595" s="160">
        <v>99.718000000000004</v>
      </c>
      <c r="I595" s="161"/>
      <c r="L595" s="157"/>
      <c r="M595" s="162"/>
      <c r="T595" s="163"/>
      <c r="AT595" s="158" t="s">
        <v>180</v>
      </c>
      <c r="AU595" s="158" t="s">
        <v>82</v>
      </c>
      <c r="AV595" s="13" t="s">
        <v>82</v>
      </c>
      <c r="AW595" s="13" t="s">
        <v>30</v>
      </c>
      <c r="AX595" s="13" t="s">
        <v>73</v>
      </c>
      <c r="AY595" s="158" t="s">
        <v>163</v>
      </c>
    </row>
    <row r="596" spans="2:65" s="14" customFormat="1" ht="11.25">
      <c r="B596" s="164"/>
      <c r="D596" s="151" t="s">
        <v>180</v>
      </c>
      <c r="E596" s="165" t="s">
        <v>1</v>
      </c>
      <c r="F596" s="166" t="s">
        <v>218</v>
      </c>
      <c r="H596" s="167">
        <v>446.98599999999999</v>
      </c>
      <c r="I596" s="168"/>
      <c r="L596" s="164"/>
      <c r="M596" s="169"/>
      <c r="T596" s="170"/>
      <c r="AT596" s="165" t="s">
        <v>180</v>
      </c>
      <c r="AU596" s="165" t="s">
        <v>82</v>
      </c>
      <c r="AV596" s="14" t="s">
        <v>170</v>
      </c>
      <c r="AW596" s="14" t="s">
        <v>30</v>
      </c>
      <c r="AX596" s="14" t="s">
        <v>80</v>
      </c>
      <c r="AY596" s="165" t="s">
        <v>163</v>
      </c>
    </row>
    <row r="597" spans="2:65" s="1" customFormat="1" ht="24.2" customHeight="1">
      <c r="B597" s="136"/>
      <c r="C597" s="171" t="s">
        <v>535</v>
      </c>
      <c r="D597" s="171" t="s">
        <v>298</v>
      </c>
      <c r="E597" s="172" t="s">
        <v>850</v>
      </c>
      <c r="F597" s="173" t="s">
        <v>851</v>
      </c>
      <c r="G597" s="174" t="s">
        <v>168</v>
      </c>
      <c r="H597" s="175">
        <v>514.03399999999999</v>
      </c>
      <c r="I597" s="176"/>
      <c r="J597" s="177">
        <f>ROUND(I597*H597,2)</f>
        <v>0</v>
      </c>
      <c r="K597" s="173" t="s">
        <v>169</v>
      </c>
      <c r="L597" s="178"/>
      <c r="M597" s="179" t="s">
        <v>1</v>
      </c>
      <c r="N597" s="180" t="s">
        <v>38</v>
      </c>
      <c r="P597" s="146">
        <f>O597*H597</f>
        <v>0</v>
      </c>
      <c r="Q597" s="146">
        <v>2.9999999999999997E-4</v>
      </c>
      <c r="R597" s="146">
        <f>Q597*H597</f>
        <v>0.15421019999999999</v>
      </c>
      <c r="S597" s="146">
        <v>0</v>
      </c>
      <c r="T597" s="147">
        <f>S597*H597</f>
        <v>0</v>
      </c>
      <c r="AR597" s="148" t="s">
        <v>337</v>
      </c>
      <c r="AT597" s="148" t="s">
        <v>298</v>
      </c>
      <c r="AU597" s="148" t="s">
        <v>82</v>
      </c>
      <c r="AY597" s="17" t="s">
        <v>163</v>
      </c>
      <c r="BE597" s="149">
        <f>IF(N597="základní",J597,0)</f>
        <v>0</v>
      </c>
      <c r="BF597" s="149">
        <f>IF(N597="snížená",J597,0)</f>
        <v>0</v>
      </c>
      <c r="BG597" s="149">
        <f>IF(N597="zákl. přenesená",J597,0)</f>
        <v>0</v>
      </c>
      <c r="BH597" s="149">
        <f>IF(N597="sníž. přenesená",J597,0)</f>
        <v>0</v>
      </c>
      <c r="BI597" s="149">
        <f>IF(N597="nulová",J597,0)</f>
        <v>0</v>
      </c>
      <c r="BJ597" s="17" t="s">
        <v>80</v>
      </c>
      <c r="BK597" s="149">
        <f>ROUND(I597*H597,2)</f>
        <v>0</v>
      </c>
      <c r="BL597" s="17" t="s">
        <v>249</v>
      </c>
      <c r="BM597" s="148" t="s">
        <v>852</v>
      </c>
    </row>
    <row r="598" spans="2:65" s="13" customFormat="1" ht="11.25">
      <c r="B598" s="157"/>
      <c r="D598" s="151" t="s">
        <v>180</v>
      </c>
      <c r="E598" s="158" t="s">
        <v>1</v>
      </c>
      <c r="F598" s="159" t="s">
        <v>853</v>
      </c>
      <c r="H598" s="160">
        <v>514.03399999999999</v>
      </c>
      <c r="I598" s="161"/>
      <c r="L598" s="157"/>
      <c r="M598" s="162"/>
      <c r="T598" s="163"/>
      <c r="AT598" s="158" t="s">
        <v>180</v>
      </c>
      <c r="AU598" s="158" t="s">
        <v>82</v>
      </c>
      <c r="AV598" s="13" t="s">
        <v>82</v>
      </c>
      <c r="AW598" s="13" t="s">
        <v>30</v>
      </c>
      <c r="AX598" s="13" t="s">
        <v>73</v>
      </c>
      <c r="AY598" s="158" t="s">
        <v>163</v>
      </c>
    </row>
    <row r="599" spans="2:65" s="14" customFormat="1" ht="11.25">
      <c r="B599" s="164"/>
      <c r="D599" s="151" t="s">
        <v>180</v>
      </c>
      <c r="E599" s="165" t="s">
        <v>1</v>
      </c>
      <c r="F599" s="166" t="s">
        <v>218</v>
      </c>
      <c r="H599" s="167">
        <v>514.03399999999999</v>
      </c>
      <c r="I599" s="168"/>
      <c r="L599" s="164"/>
      <c r="M599" s="169"/>
      <c r="T599" s="170"/>
      <c r="AT599" s="165" t="s">
        <v>180</v>
      </c>
      <c r="AU599" s="165" t="s">
        <v>82</v>
      </c>
      <c r="AV599" s="14" t="s">
        <v>170</v>
      </c>
      <c r="AW599" s="14" t="s">
        <v>30</v>
      </c>
      <c r="AX599" s="14" t="s">
        <v>80</v>
      </c>
      <c r="AY599" s="165" t="s">
        <v>163</v>
      </c>
    </row>
    <row r="600" spans="2:65" s="1" customFormat="1" ht="49.15" customHeight="1">
      <c r="B600" s="136"/>
      <c r="C600" s="137" t="s">
        <v>854</v>
      </c>
      <c r="D600" s="137" t="s">
        <v>165</v>
      </c>
      <c r="E600" s="138" t="s">
        <v>855</v>
      </c>
      <c r="F600" s="139" t="s">
        <v>856</v>
      </c>
      <c r="G600" s="140" t="s">
        <v>264</v>
      </c>
      <c r="H600" s="141">
        <v>1.724</v>
      </c>
      <c r="I600" s="142"/>
      <c r="J600" s="143">
        <f>ROUND(I600*H600,2)</f>
        <v>0</v>
      </c>
      <c r="K600" s="139" t="s">
        <v>169</v>
      </c>
      <c r="L600" s="32"/>
      <c r="M600" s="144" t="s">
        <v>1</v>
      </c>
      <c r="N600" s="145" t="s">
        <v>38</v>
      </c>
      <c r="P600" s="146">
        <f>O600*H600</f>
        <v>0</v>
      </c>
      <c r="Q600" s="146">
        <v>0</v>
      </c>
      <c r="R600" s="146">
        <f>Q600*H600</f>
        <v>0</v>
      </c>
      <c r="S600" s="146">
        <v>0</v>
      </c>
      <c r="T600" s="147">
        <f>S600*H600</f>
        <v>0</v>
      </c>
      <c r="AR600" s="148" t="s">
        <v>249</v>
      </c>
      <c r="AT600" s="148" t="s">
        <v>165</v>
      </c>
      <c r="AU600" s="148" t="s">
        <v>82</v>
      </c>
      <c r="AY600" s="17" t="s">
        <v>163</v>
      </c>
      <c r="BE600" s="149">
        <f>IF(N600="základní",J600,0)</f>
        <v>0</v>
      </c>
      <c r="BF600" s="149">
        <f>IF(N600="snížená",J600,0)</f>
        <v>0</v>
      </c>
      <c r="BG600" s="149">
        <f>IF(N600="zákl. přenesená",J600,0)</f>
        <v>0</v>
      </c>
      <c r="BH600" s="149">
        <f>IF(N600="sníž. přenesená",J600,0)</f>
        <v>0</v>
      </c>
      <c r="BI600" s="149">
        <f>IF(N600="nulová",J600,0)</f>
        <v>0</v>
      </c>
      <c r="BJ600" s="17" t="s">
        <v>80</v>
      </c>
      <c r="BK600" s="149">
        <f>ROUND(I600*H600,2)</f>
        <v>0</v>
      </c>
      <c r="BL600" s="17" t="s">
        <v>249</v>
      </c>
      <c r="BM600" s="148" t="s">
        <v>857</v>
      </c>
    </row>
    <row r="601" spans="2:65" s="11" customFormat="1" ht="22.9" customHeight="1">
      <c r="B601" s="124"/>
      <c r="D601" s="125" t="s">
        <v>72</v>
      </c>
      <c r="E601" s="134" t="s">
        <v>858</v>
      </c>
      <c r="F601" s="134" t="s">
        <v>859</v>
      </c>
      <c r="I601" s="127"/>
      <c r="J601" s="135">
        <f>BK601</f>
        <v>0</v>
      </c>
      <c r="L601" s="124"/>
      <c r="M601" s="129"/>
      <c r="P601" s="130">
        <f>SUM(P602:P609)</f>
        <v>0</v>
      </c>
      <c r="R601" s="130">
        <f>SUM(R602:R609)</f>
        <v>0.21787800000000002</v>
      </c>
      <c r="T601" s="131">
        <f>SUM(T602:T609)</f>
        <v>0</v>
      </c>
      <c r="AR601" s="125" t="s">
        <v>82</v>
      </c>
      <c r="AT601" s="132" t="s">
        <v>72</v>
      </c>
      <c r="AU601" s="132" t="s">
        <v>80</v>
      </c>
      <c r="AY601" s="125" t="s">
        <v>163</v>
      </c>
      <c r="BK601" s="133">
        <f>SUM(BK602:BK609)</f>
        <v>0</v>
      </c>
    </row>
    <row r="602" spans="2:65" s="1" customFormat="1" ht="37.9" customHeight="1">
      <c r="B602" s="136"/>
      <c r="C602" s="137" t="s">
        <v>539</v>
      </c>
      <c r="D602" s="137" t="s">
        <v>165</v>
      </c>
      <c r="E602" s="138" t="s">
        <v>860</v>
      </c>
      <c r="F602" s="139" t="s">
        <v>861</v>
      </c>
      <c r="G602" s="140" t="s">
        <v>168</v>
      </c>
      <c r="H602" s="141">
        <v>28.763000000000002</v>
      </c>
      <c r="I602" s="142"/>
      <c r="J602" s="143">
        <f>ROUND(I602*H602,2)</f>
        <v>0</v>
      </c>
      <c r="K602" s="139" t="s">
        <v>169</v>
      </c>
      <c r="L602" s="32"/>
      <c r="M602" s="144" t="s">
        <v>1</v>
      </c>
      <c r="N602" s="145" t="s">
        <v>38</v>
      </c>
      <c r="P602" s="146">
        <f>O602*H602</f>
        <v>0</v>
      </c>
      <c r="Q602" s="146">
        <v>6.0000000000000001E-3</v>
      </c>
      <c r="R602" s="146">
        <f>Q602*H602</f>
        <v>0.17257800000000001</v>
      </c>
      <c r="S602" s="146">
        <v>0</v>
      </c>
      <c r="T602" s="147">
        <f>S602*H602</f>
        <v>0</v>
      </c>
      <c r="AR602" s="148" t="s">
        <v>249</v>
      </c>
      <c r="AT602" s="148" t="s">
        <v>165</v>
      </c>
      <c r="AU602" s="148" t="s">
        <v>82</v>
      </c>
      <c r="AY602" s="17" t="s">
        <v>163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80</v>
      </c>
      <c r="BK602" s="149">
        <f>ROUND(I602*H602,2)</f>
        <v>0</v>
      </c>
      <c r="BL602" s="17" t="s">
        <v>249</v>
      </c>
      <c r="BM602" s="148" t="s">
        <v>862</v>
      </c>
    </row>
    <row r="603" spans="2:65" s="12" customFormat="1" ht="11.25">
      <c r="B603" s="150"/>
      <c r="D603" s="151" t="s">
        <v>180</v>
      </c>
      <c r="E603" s="152" t="s">
        <v>1</v>
      </c>
      <c r="F603" s="153" t="s">
        <v>863</v>
      </c>
      <c r="H603" s="152" t="s">
        <v>1</v>
      </c>
      <c r="I603" s="154"/>
      <c r="L603" s="150"/>
      <c r="M603" s="155"/>
      <c r="T603" s="156"/>
      <c r="AT603" s="152" t="s">
        <v>180</v>
      </c>
      <c r="AU603" s="152" t="s">
        <v>82</v>
      </c>
      <c r="AV603" s="12" t="s">
        <v>80</v>
      </c>
      <c r="AW603" s="12" t="s">
        <v>30</v>
      </c>
      <c r="AX603" s="12" t="s">
        <v>73</v>
      </c>
      <c r="AY603" s="152" t="s">
        <v>163</v>
      </c>
    </row>
    <row r="604" spans="2:65" s="13" customFormat="1" ht="22.5">
      <c r="B604" s="157"/>
      <c r="D604" s="151" t="s">
        <v>180</v>
      </c>
      <c r="E604" s="158" t="s">
        <v>1</v>
      </c>
      <c r="F604" s="159" t="s">
        <v>864</v>
      </c>
      <c r="H604" s="160">
        <v>28.763000000000002</v>
      </c>
      <c r="I604" s="161"/>
      <c r="L604" s="157"/>
      <c r="M604" s="162"/>
      <c r="T604" s="163"/>
      <c r="AT604" s="158" t="s">
        <v>180</v>
      </c>
      <c r="AU604" s="158" t="s">
        <v>82</v>
      </c>
      <c r="AV604" s="13" t="s">
        <v>82</v>
      </c>
      <c r="AW604" s="13" t="s">
        <v>30</v>
      </c>
      <c r="AX604" s="13" t="s">
        <v>73</v>
      </c>
      <c r="AY604" s="158" t="s">
        <v>163</v>
      </c>
    </row>
    <row r="605" spans="2:65" s="14" customFormat="1" ht="11.25">
      <c r="B605" s="164"/>
      <c r="D605" s="151" t="s">
        <v>180</v>
      </c>
      <c r="E605" s="165" t="s">
        <v>1</v>
      </c>
      <c r="F605" s="166" t="s">
        <v>218</v>
      </c>
      <c r="H605" s="167">
        <v>28.763000000000002</v>
      </c>
      <c r="I605" s="168"/>
      <c r="L605" s="164"/>
      <c r="M605" s="169"/>
      <c r="T605" s="170"/>
      <c r="AT605" s="165" t="s">
        <v>180</v>
      </c>
      <c r="AU605" s="165" t="s">
        <v>82</v>
      </c>
      <c r="AV605" s="14" t="s">
        <v>170</v>
      </c>
      <c r="AW605" s="14" t="s">
        <v>30</v>
      </c>
      <c r="AX605" s="14" t="s">
        <v>80</v>
      </c>
      <c r="AY605" s="165" t="s">
        <v>163</v>
      </c>
    </row>
    <row r="606" spans="2:65" s="1" customFormat="1" ht="24.2" customHeight="1">
      <c r="B606" s="136"/>
      <c r="C606" s="171" t="s">
        <v>865</v>
      </c>
      <c r="D606" s="171" t="s">
        <v>298</v>
      </c>
      <c r="E606" s="172" t="s">
        <v>866</v>
      </c>
      <c r="F606" s="173" t="s">
        <v>867</v>
      </c>
      <c r="G606" s="174" t="s">
        <v>204</v>
      </c>
      <c r="H606" s="175">
        <v>1.51</v>
      </c>
      <c r="I606" s="176"/>
      <c r="J606" s="177">
        <f>ROUND(I606*H606,2)</f>
        <v>0</v>
      </c>
      <c r="K606" s="173" t="s">
        <v>169</v>
      </c>
      <c r="L606" s="178"/>
      <c r="M606" s="179" t="s">
        <v>1</v>
      </c>
      <c r="N606" s="180" t="s">
        <v>38</v>
      </c>
      <c r="P606" s="146">
        <f>O606*H606</f>
        <v>0</v>
      </c>
      <c r="Q606" s="146">
        <v>0.03</v>
      </c>
      <c r="R606" s="146">
        <f>Q606*H606</f>
        <v>4.53E-2</v>
      </c>
      <c r="S606" s="146">
        <v>0</v>
      </c>
      <c r="T606" s="147">
        <f>S606*H606</f>
        <v>0</v>
      </c>
      <c r="AR606" s="148" t="s">
        <v>337</v>
      </c>
      <c r="AT606" s="148" t="s">
        <v>298</v>
      </c>
      <c r="AU606" s="148" t="s">
        <v>82</v>
      </c>
      <c r="AY606" s="17" t="s">
        <v>163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7" t="s">
        <v>80</v>
      </c>
      <c r="BK606" s="149">
        <f>ROUND(I606*H606,2)</f>
        <v>0</v>
      </c>
      <c r="BL606" s="17" t="s">
        <v>249</v>
      </c>
      <c r="BM606" s="148" t="s">
        <v>868</v>
      </c>
    </row>
    <row r="607" spans="2:65" s="13" customFormat="1" ht="11.25">
      <c r="B607" s="157"/>
      <c r="D607" s="151" t="s">
        <v>180</v>
      </c>
      <c r="E607" s="158" t="s">
        <v>1</v>
      </c>
      <c r="F607" s="159" t="s">
        <v>869</v>
      </c>
      <c r="H607" s="160">
        <v>1.51</v>
      </c>
      <c r="I607" s="161"/>
      <c r="L607" s="157"/>
      <c r="M607" s="162"/>
      <c r="T607" s="163"/>
      <c r="AT607" s="158" t="s">
        <v>180</v>
      </c>
      <c r="AU607" s="158" t="s">
        <v>82</v>
      </c>
      <c r="AV607" s="13" t="s">
        <v>82</v>
      </c>
      <c r="AW607" s="13" t="s">
        <v>30</v>
      </c>
      <c r="AX607" s="13" t="s">
        <v>73</v>
      </c>
      <c r="AY607" s="158" t="s">
        <v>163</v>
      </c>
    </row>
    <row r="608" spans="2:65" s="14" customFormat="1" ht="11.25">
      <c r="B608" s="164"/>
      <c r="D608" s="151" t="s">
        <v>180</v>
      </c>
      <c r="E608" s="165" t="s">
        <v>1</v>
      </c>
      <c r="F608" s="166" t="s">
        <v>218</v>
      </c>
      <c r="H608" s="167">
        <v>1.51</v>
      </c>
      <c r="I608" s="168"/>
      <c r="L608" s="164"/>
      <c r="M608" s="169"/>
      <c r="T608" s="170"/>
      <c r="AT608" s="165" t="s">
        <v>180</v>
      </c>
      <c r="AU608" s="165" t="s">
        <v>82</v>
      </c>
      <c r="AV608" s="14" t="s">
        <v>170</v>
      </c>
      <c r="AW608" s="14" t="s">
        <v>30</v>
      </c>
      <c r="AX608" s="14" t="s">
        <v>80</v>
      </c>
      <c r="AY608" s="165" t="s">
        <v>163</v>
      </c>
    </row>
    <row r="609" spans="2:65" s="1" customFormat="1" ht="44.25" customHeight="1">
      <c r="B609" s="136"/>
      <c r="C609" s="137" t="s">
        <v>543</v>
      </c>
      <c r="D609" s="137" t="s">
        <v>165</v>
      </c>
      <c r="E609" s="138" t="s">
        <v>870</v>
      </c>
      <c r="F609" s="139" t="s">
        <v>871</v>
      </c>
      <c r="G609" s="140" t="s">
        <v>264</v>
      </c>
      <c r="H609" s="141">
        <v>0.218</v>
      </c>
      <c r="I609" s="142"/>
      <c r="J609" s="143">
        <f>ROUND(I609*H609,2)</f>
        <v>0</v>
      </c>
      <c r="K609" s="139" t="s">
        <v>169</v>
      </c>
      <c r="L609" s="32"/>
      <c r="M609" s="144" t="s">
        <v>1</v>
      </c>
      <c r="N609" s="145" t="s">
        <v>38</v>
      </c>
      <c r="P609" s="146">
        <f>O609*H609</f>
        <v>0</v>
      </c>
      <c r="Q609" s="146">
        <v>0</v>
      </c>
      <c r="R609" s="146">
        <f>Q609*H609</f>
        <v>0</v>
      </c>
      <c r="S609" s="146">
        <v>0</v>
      </c>
      <c r="T609" s="147">
        <f>S609*H609</f>
        <v>0</v>
      </c>
      <c r="AR609" s="148" t="s">
        <v>249</v>
      </c>
      <c r="AT609" s="148" t="s">
        <v>165</v>
      </c>
      <c r="AU609" s="148" t="s">
        <v>82</v>
      </c>
      <c r="AY609" s="17" t="s">
        <v>163</v>
      </c>
      <c r="BE609" s="149">
        <f>IF(N609="základní",J609,0)</f>
        <v>0</v>
      </c>
      <c r="BF609" s="149">
        <f>IF(N609="snížená",J609,0)</f>
        <v>0</v>
      </c>
      <c r="BG609" s="149">
        <f>IF(N609="zákl. přenesená",J609,0)</f>
        <v>0</v>
      </c>
      <c r="BH609" s="149">
        <f>IF(N609="sníž. přenesená",J609,0)</f>
        <v>0</v>
      </c>
      <c r="BI609" s="149">
        <f>IF(N609="nulová",J609,0)</f>
        <v>0</v>
      </c>
      <c r="BJ609" s="17" t="s">
        <v>80</v>
      </c>
      <c r="BK609" s="149">
        <f>ROUND(I609*H609,2)</f>
        <v>0</v>
      </c>
      <c r="BL609" s="17" t="s">
        <v>249</v>
      </c>
      <c r="BM609" s="148" t="s">
        <v>872</v>
      </c>
    </row>
    <row r="610" spans="2:65" s="11" customFormat="1" ht="22.9" customHeight="1">
      <c r="B610" s="124"/>
      <c r="D610" s="125" t="s">
        <v>72</v>
      </c>
      <c r="E610" s="134" t="s">
        <v>873</v>
      </c>
      <c r="F610" s="134" t="s">
        <v>874</v>
      </c>
      <c r="I610" s="127"/>
      <c r="J610" s="135">
        <f>BK610</f>
        <v>0</v>
      </c>
      <c r="L610" s="124"/>
      <c r="M610" s="129"/>
      <c r="P610" s="130">
        <f>SUM(P611:P627)</f>
        <v>0</v>
      </c>
      <c r="R610" s="130">
        <f>SUM(R611:R627)</f>
        <v>2.9798819999999999</v>
      </c>
      <c r="T610" s="131">
        <f>SUM(T611:T627)</f>
        <v>0</v>
      </c>
      <c r="AR610" s="125" t="s">
        <v>82</v>
      </c>
      <c r="AT610" s="132" t="s">
        <v>72</v>
      </c>
      <c r="AU610" s="132" t="s">
        <v>80</v>
      </c>
      <c r="AY610" s="125" t="s">
        <v>163</v>
      </c>
      <c r="BK610" s="133">
        <f>SUM(BK611:BK627)</f>
        <v>0</v>
      </c>
    </row>
    <row r="611" spans="2:65" s="1" customFormat="1" ht="49.15" customHeight="1">
      <c r="B611" s="136"/>
      <c r="C611" s="137" t="s">
        <v>875</v>
      </c>
      <c r="D611" s="137" t="s">
        <v>165</v>
      </c>
      <c r="E611" s="138" t="s">
        <v>876</v>
      </c>
      <c r="F611" s="139" t="s">
        <v>877</v>
      </c>
      <c r="G611" s="140" t="s">
        <v>168</v>
      </c>
      <c r="H611" s="141">
        <v>300.99799999999999</v>
      </c>
      <c r="I611" s="142"/>
      <c r="J611" s="143">
        <f>ROUND(I611*H611,2)</f>
        <v>0</v>
      </c>
      <c r="K611" s="139" t="s">
        <v>169</v>
      </c>
      <c r="L611" s="32"/>
      <c r="M611" s="144" t="s">
        <v>1</v>
      </c>
      <c r="N611" s="145" t="s">
        <v>38</v>
      </c>
      <c r="P611" s="146">
        <f>O611*H611</f>
        <v>0</v>
      </c>
      <c r="Q611" s="146">
        <v>0</v>
      </c>
      <c r="R611" s="146">
        <f>Q611*H611</f>
        <v>0</v>
      </c>
      <c r="S611" s="146">
        <v>0</v>
      </c>
      <c r="T611" s="147">
        <f>S611*H611</f>
        <v>0</v>
      </c>
      <c r="AR611" s="148" t="s">
        <v>249</v>
      </c>
      <c r="AT611" s="148" t="s">
        <v>165</v>
      </c>
      <c r="AU611" s="148" t="s">
        <v>82</v>
      </c>
      <c r="AY611" s="17" t="s">
        <v>163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80</v>
      </c>
      <c r="BK611" s="149">
        <f>ROUND(I611*H611,2)</f>
        <v>0</v>
      </c>
      <c r="BL611" s="17" t="s">
        <v>249</v>
      </c>
      <c r="BM611" s="148" t="s">
        <v>878</v>
      </c>
    </row>
    <row r="612" spans="2:65" s="12" customFormat="1" ht="11.25">
      <c r="B612" s="150"/>
      <c r="D612" s="151" t="s">
        <v>180</v>
      </c>
      <c r="E612" s="152" t="s">
        <v>1</v>
      </c>
      <c r="F612" s="153" t="s">
        <v>879</v>
      </c>
      <c r="H612" s="152" t="s">
        <v>1</v>
      </c>
      <c r="I612" s="154"/>
      <c r="L612" s="150"/>
      <c r="M612" s="155"/>
      <c r="T612" s="156"/>
      <c r="AT612" s="152" t="s">
        <v>180</v>
      </c>
      <c r="AU612" s="152" t="s">
        <v>82</v>
      </c>
      <c r="AV612" s="12" t="s">
        <v>80</v>
      </c>
      <c r="AW612" s="12" t="s">
        <v>30</v>
      </c>
      <c r="AX612" s="12" t="s">
        <v>73</v>
      </c>
      <c r="AY612" s="152" t="s">
        <v>163</v>
      </c>
    </row>
    <row r="613" spans="2:65" s="12" customFormat="1" ht="11.25">
      <c r="B613" s="150"/>
      <c r="D613" s="151" t="s">
        <v>180</v>
      </c>
      <c r="E613" s="152" t="s">
        <v>1</v>
      </c>
      <c r="F613" s="153" t="s">
        <v>817</v>
      </c>
      <c r="H613" s="152" t="s">
        <v>1</v>
      </c>
      <c r="I613" s="154"/>
      <c r="L613" s="150"/>
      <c r="M613" s="155"/>
      <c r="T613" s="156"/>
      <c r="AT613" s="152" t="s">
        <v>180</v>
      </c>
      <c r="AU613" s="152" t="s">
        <v>82</v>
      </c>
      <c r="AV613" s="12" t="s">
        <v>80</v>
      </c>
      <c r="AW613" s="12" t="s">
        <v>30</v>
      </c>
      <c r="AX613" s="12" t="s">
        <v>73</v>
      </c>
      <c r="AY613" s="152" t="s">
        <v>163</v>
      </c>
    </row>
    <row r="614" spans="2:65" s="13" customFormat="1" ht="11.25">
      <c r="B614" s="157"/>
      <c r="D614" s="151" t="s">
        <v>180</v>
      </c>
      <c r="E614" s="158" t="s">
        <v>1</v>
      </c>
      <c r="F614" s="159" t="s">
        <v>818</v>
      </c>
      <c r="H614" s="160">
        <v>157.221</v>
      </c>
      <c r="I614" s="161"/>
      <c r="L614" s="157"/>
      <c r="M614" s="162"/>
      <c r="T614" s="163"/>
      <c r="AT614" s="158" t="s">
        <v>180</v>
      </c>
      <c r="AU614" s="158" t="s">
        <v>82</v>
      </c>
      <c r="AV614" s="13" t="s">
        <v>82</v>
      </c>
      <c r="AW614" s="13" t="s">
        <v>30</v>
      </c>
      <c r="AX614" s="13" t="s">
        <v>73</v>
      </c>
      <c r="AY614" s="158" t="s">
        <v>163</v>
      </c>
    </row>
    <row r="615" spans="2:65" s="12" customFormat="1" ht="11.25">
      <c r="B615" s="150"/>
      <c r="D615" s="151" t="s">
        <v>180</v>
      </c>
      <c r="E615" s="152" t="s">
        <v>1</v>
      </c>
      <c r="F615" s="153" t="s">
        <v>474</v>
      </c>
      <c r="H615" s="152" t="s">
        <v>1</v>
      </c>
      <c r="I615" s="154"/>
      <c r="L615" s="150"/>
      <c r="M615" s="155"/>
      <c r="T615" s="156"/>
      <c r="AT615" s="152" t="s">
        <v>180</v>
      </c>
      <c r="AU615" s="152" t="s">
        <v>82</v>
      </c>
      <c r="AV615" s="12" t="s">
        <v>80</v>
      </c>
      <c r="AW615" s="12" t="s">
        <v>30</v>
      </c>
      <c r="AX615" s="12" t="s">
        <v>73</v>
      </c>
      <c r="AY615" s="152" t="s">
        <v>163</v>
      </c>
    </row>
    <row r="616" spans="2:65" s="13" customFormat="1" ht="11.25">
      <c r="B616" s="157"/>
      <c r="D616" s="151" t="s">
        <v>180</v>
      </c>
      <c r="E616" s="158" t="s">
        <v>1</v>
      </c>
      <c r="F616" s="159" t="s">
        <v>819</v>
      </c>
      <c r="H616" s="160">
        <v>11.83</v>
      </c>
      <c r="I616" s="161"/>
      <c r="L616" s="157"/>
      <c r="M616" s="162"/>
      <c r="T616" s="163"/>
      <c r="AT616" s="158" t="s">
        <v>180</v>
      </c>
      <c r="AU616" s="158" t="s">
        <v>82</v>
      </c>
      <c r="AV616" s="13" t="s">
        <v>82</v>
      </c>
      <c r="AW616" s="13" t="s">
        <v>30</v>
      </c>
      <c r="AX616" s="13" t="s">
        <v>73</v>
      </c>
      <c r="AY616" s="158" t="s">
        <v>163</v>
      </c>
    </row>
    <row r="617" spans="2:65" s="12" customFormat="1" ht="11.25">
      <c r="B617" s="150"/>
      <c r="D617" s="151" t="s">
        <v>180</v>
      </c>
      <c r="E617" s="152" t="s">
        <v>1</v>
      </c>
      <c r="F617" s="153" t="s">
        <v>476</v>
      </c>
      <c r="H617" s="152" t="s">
        <v>1</v>
      </c>
      <c r="I617" s="154"/>
      <c r="L617" s="150"/>
      <c r="M617" s="155"/>
      <c r="T617" s="156"/>
      <c r="AT617" s="152" t="s">
        <v>180</v>
      </c>
      <c r="AU617" s="152" t="s">
        <v>82</v>
      </c>
      <c r="AV617" s="12" t="s">
        <v>80</v>
      </c>
      <c r="AW617" s="12" t="s">
        <v>30</v>
      </c>
      <c r="AX617" s="12" t="s">
        <v>73</v>
      </c>
      <c r="AY617" s="152" t="s">
        <v>163</v>
      </c>
    </row>
    <row r="618" spans="2:65" s="13" customFormat="1" ht="11.25">
      <c r="B618" s="157"/>
      <c r="D618" s="151" t="s">
        <v>180</v>
      </c>
      <c r="E618" s="158" t="s">
        <v>1</v>
      </c>
      <c r="F618" s="159" t="s">
        <v>820</v>
      </c>
      <c r="H618" s="160">
        <v>38.545000000000002</v>
      </c>
      <c r="I618" s="161"/>
      <c r="L618" s="157"/>
      <c r="M618" s="162"/>
      <c r="T618" s="163"/>
      <c r="AT618" s="158" t="s">
        <v>180</v>
      </c>
      <c r="AU618" s="158" t="s">
        <v>82</v>
      </c>
      <c r="AV618" s="13" t="s">
        <v>82</v>
      </c>
      <c r="AW618" s="13" t="s">
        <v>30</v>
      </c>
      <c r="AX618" s="13" t="s">
        <v>73</v>
      </c>
      <c r="AY618" s="158" t="s">
        <v>163</v>
      </c>
    </row>
    <row r="619" spans="2:65" s="12" customFormat="1" ht="11.25">
      <c r="B619" s="150"/>
      <c r="D619" s="151" t="s">
        <v>180</v>
      </c>
      <c r="E619" s="152" t="s">
        <v>1</v>
      </c>
      <c r="F619" s="153" t="s">
        <v>792</v>
      </c>
      <c r="H619" s="152" t="s">
        <v>1</v>
      </c>
      <c r="I619" s="154"/>
      <c r="L619" s="150"/>
      <c r="M619" s="155"/>
      <c r="T619" s="156"/>
      <c r="AT619" s="152" t="s">
        <v>180</v>
      </c>
      <c r="AU619" s="152" t="s">
        <v>82</v>
      </c>
      <c r="AV619" s="12" t="s">
        <v>80</v>
      </c>
      <c r="AW619" s="12" t="s">
        <v>30</v>
      </c>
      <c r="AX619" s="12" t="s">
        <v>73</v>
      </c>
      <c r="AY619" s="152" t="s">
        <v>163</v>
      </c>
    </row>
    <row r="620" spans="2:65" s="13" customFormat="1" ht="22.5">
      <c r="B620" s="157"/>
      <c r="D620" s="151" t="s">
        <v>180</v>
      </c>
      <c r="E620" s="158" t="s">
        <v>1</v>
      </c>
      <c r="F620" s="159" t="s">
        <v>793</v>
      </c>
      <c r="H620" s="160">
        <v>64.518000000000001</v>
      </c>
      <c r="I620" s="161"/>
      <c r="L620" s="157"/>
      <c r="M620" s="162"/>
      <c r="T620" s="163"/>
      <c r="AT620" s="158" t="s">
        <v>180</v>
      </c>
      <c r="AU620" s="158" t="s">
        <v>82</v>
      </c>
      <c r="AV620" s="13" t="s">
        <v>82</v>
      </c>
      <c r="AW620" s="13" t="s">
        <v>30</v>
      </c>
      <c r="AX620" s="13" t="s">
        <v>73</v>
      </c>
      <c r="AY620" s="158" t="s">
        <v>163</v>
      </c>
    </row>
    <row r="621" spans="2:65" s="12" customFormat="1" ht="11.25">
      <c r="B621" s="150"/>
      <c r="D621" s="151" t="s">
        <v>180</v>
      </c>
      <c r="E621" s="152" t="s">
        <v>1</v>
      </c>
      <c r="F621" s="153" t="s">
        <v>821</v>
      </c>
      <c r="H621" s="152" t="s">
        <v>1</v>
      </c>
      <c r="I621" s="154"/>
      <c r="L621" s="150"/>
      <c r="M621" s="155"/>
      <c r="T621" s="156"/>
      <c r="AT621" s="152" t="s">
        <v>180</v>
      </c>
      <c r="AU621" s="152" t="s">
        <v>82</v>
      </c>
      <c r="AV621" s="12" t="s">
        <v>80</v>
      </c>
      <c r="AW621" s="12" t="s">
        <v>30</v>
      </c>
      <c r="AX621" s="12" t="s">
        <v>73</v>
      </c>
      <c r="AY621" s="152" t="s">
        <v>163</v>
      </c>
    </row>
    <row r="622" spans="2:65" s="13" customFormat="1" ht="22.5">
      <c r="B622" s="157"/>
      <c r="D622" s="151" t="s">
        <v>180</v>
      </c>
      <c r="E622" s="158" t="s">
        <v>1</v>
      </c>
      <c r="F622" s="159" t="s">
        <v>822</v>
      </c>
      <c r="H622" s="160">
        <v>28.884</v>
      </c>
      <c r="I622" s="161"/>
      <c r="L622" s="157"/>
      <c r="M622" s="162"/>
      <c r="T622" s="163"/>
      <c r="AT622" s="158" t="s">
        <v>180</v>
      </c>
      <c r="AU622" s="158" t="s">
        <v>82</v>
      </c>
      <c r="AV622" s="13" t="s">
        <v>82</v>
      </c>
      <c r="AW622" s="13" t="s">
        <v>30</v>
      </c>
      <c r="AX622" s="13" t="s">
        <v>73</v>
      </c>
      <c r="AY622" s="158" t="s">
        <v>163</v>
      </c>
    </row>
    <row r="623" spans="2:65" s="14" customFormat="1" ht="11.25">
      <c r="B623" s="164"/>
      <c r="D623" s="151" t="s">
        <v>180</v>
      </c>
      <c r="E623" s="165" t="s">
        <v>1</v>
      </c>
      <c r="F623" s="166" t="s">
        <v>218</v>
      </c>
      <c r="H623" s="167">
        <v>300.99799999999999</v>
      </c>
      <c r="I623" s="168"/>
      <c r="L623" s="164"/>
      <c r="M623" s="169"/>
      <c r="T623" s="170"/>
      <c r="AT623" s="165" t="s">
        <v>180</v>
      </c>
      <c r="AU623" s="165" t="s">
        <v>82</v>
      </c>
      <c r="AV623" s="14" t="s">
        <v>170</v>
      </c>
      <c r="AW623" s="14" t="s">
        <v>30</v>
      </c>
      <c r="AX623" s="14" t="s">
        <v>80</v>
      </c>
      <c r="AY623" s="165" t="s">
        <v>163</v>
      </c>
    </row>
    <row r="624" spans="2:65" s="1" customFormat="1" ht="21.75" customHeight="1">
      <c r="B624" s="136"/>
      <c r="C624" s="171" t="s">
        <v>547</v>
      </c>
      <c r="D624" s="171" t="s">
        <v>298</v>
      </c>
      <c r="E624" s="172" t="s">
        <v>880</v>
      </c>
      <c r="F624" s="173" t="s">
        <v>881</v>
      </c>
      <c r="G624" s="174" t="s">
        <v>168</v>
      </c>
      <c r="H624" s="175">
        <v>331.09800000000001</v>
      </c>
      <c r="I624" s="176"/>
      <c r="J624" s="177">
        <f>ROUND(I624*H624,2)</f>
        <v>0</v>
      </c>
      <c r="K624" s="173" t="s">
        <v>169</v>
      </c>
      <c r="L624" s="178"/>
      <c r="M624" s="179" t="s">
        <v>1</v>
      </c>
      <c r="N624" s="180" t="s">
        <v>38</v>
      </c>
      <c r="P624" s="146">
        <f>O624*H624</f>
        <v>0</v>
      </c>
      <c r="Q624" s="146">
        <v>8.9999999999999993E-3</v>
      </c>
      <c r="R624" s="146">
        <f>Q624*H624</f>
        <v>2.9798819999999999</v>
      </c>
      <c r="S624" s="146">
        <v>0</v>
      </c>
      <c r="T624" s="147">
        <f>S624*H624</f>
        <v>0</v>
      </c>
      <c r="AR624" s="148" t="s">
        <v>337</v>
      </c>
      <c r="AT624" s="148" t="s">
        <v>298</v>
      </c>
      <c r="AU624" s="148" t="s">
        <v>82</v>
      </c>
      <c r="AY624" s="17" t="s">
        <v>163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7" t="s">
        <v>80</v>
      </c>
      <c r="BK624" s="149">
        <f>ROUND(I624*H624,2)</f>
        <v>0</v>
      </c>
      <c r="BL624" s="17" t="s">
        <v>249</v>
      </c>
      <c r="BM624" s="148" t="s">
        <v>882</v>
      </c>
    </row>
    <row r="625" spans="2:65" s="13" customFormat="1" ht="11.25">
      <c r="B625" s="157"/>
      <c r="D625" s="151" t="s">
        <v>180</v>
      </c>
      <c r="E625" s="158" t="s">
        <v>1</v>
      </c>
      <c r="F625" s="159" t="s">
        <v>883</v>
      </c>
      <c r="H625" s="160">
        <v>331.09800000000001</v>
      </c>
      <c r="I625" s="161"/>
      <c r="L625" s="157"/>
      <c r="M625" s="162"/>
      <c r="T625" s="163"/>
      <c r="AT625" s="158" t="s">
        <v>180</v>
      </c>
      <c r="AU625" s="158" t="s">
        <v>82</v>
      </c>
      <c r="AV625" s="13" t="s">
        <v>82</v>
      </c>
      <c r="AW625" s="13" t="s">
        <v>30</v>
      </c>
      <c r="AX625" s="13" t="s">
        <v>73</v>
      </c>
      <c r="AY625" s="158" t="s">
        <v>163</v>
      </c>
    </row>
    <row r="626" spans="2:65" s="14" customFormat="1" ht="11.25">
      <c r="B626" s="164"/>
      <c r="D626" s="151" t="s">
        <v>180</v>
      </c>
      <c r="E626" s="165" t="s">
        <v>1</v>
      </c>
      <c r="F626" s="166" t="s">
        <v>218</v>
      </c>
      <c r="H626" s="167">
        <v>331.09800000000001</v>
      </c>
      <c r="I626" s="168"/>
      <c r="L626" s="164"/>
      <c r="M626" s="169"/>
      <c r="T626" s="170"/>
      <c r="AT626" s="165" t="s">
        <v>180</v>
      </c>
      <c r="AU626" s="165" t="s">
        <v>82</v>
      </c>
      <c r="AV626" s="14" t="s">
        <v>170</v>
      </c>
      <c r="AW626" s="14" t="s">
        <v>30</v>
      </c>
      <c r="AX626" s="14" t="s">
        <v>80</v>
      </c>
      <c r="AY626" s="165" t="s">
        <v>163</v>
      </c>
    </row>
    <row r="627" spans="2:65" s="1" customFormat="1" ht="44.25" customHeight="1">
      <c r="B627" s="136"/>
      <c r="C627" s="137" t="s">
        <v>884</v>
      </c>
      <c r="D627" s="137" t="s">
        <v>165</v>
      </c>
      <c r="E627" s="138" t="s">
        <v>885</v>
      </c>
      <c r="F627" s="139" t="s">
        <v>886</v>
      </c>
      <c r="G627" s="140" t="s">
        <v>264</v>
      </c>
      <c r="H627" s="141">
        <v>2.98</v>
      </c>
      <c r="I627" s="142"/>
      <c r="J627" s="143">
        <f>ROUND(I627*H627,2)</f>
        <v>0</v>
      </c>
      <c r="K627" s="139" t="s">
        <v>169</v>
      </c>
      <c r="L627" s="32"/>
      <c r="M627" s="144" t="s">
        <v>1</v>
      </c>
      <c r="N627" s="145" t="s">
        <v>38</v>
      </c>
      <c r="P627" s="146">
        <f>O627*H627</f>
        <v>0</v>
      </c>
      <c r="Q627" s="146">
        <v>0</v>
      </c>
      <c r="R627" s="146">
        <f>Q627*H627</f>
        <v>0</v>
      </c>
      <c r="S627" s="146">
        <v>0</v>
      </c>
      <c r="T627" s="147">
        <f>S627*H627</f>
        <v>0</v>
      </c>
      <c r="AR627" s="148" t="s">
        <v>249</v>
      </c>
      <c r="AT627" s="148" t="s">
        <v>165</v>
      </c>
      <c r="AU627" s="148" t="s">
        <v>82</v>
      </c>
      <c r="AY627" s="17" t="s">
        <v>163</v>
      </c>
      <c r="BE627" s="149">
        <f>IF(N627="základní",J627,0)</f>
        <v>0</v>
      </c>
      <c r="BF627" s="149">
        <f>IF(N627="snížená",J627,0)</f>
        <v>0</v>
      </c>
      <c r="BG627" s="149">
        <f>IF(N627="zákl. přenesená",J627,0)</f>
        <v>0</v>
      </c>
      <c r="BH627" s="149">
        <f>IF(N627="sníž. přenesená",J627,0)</f>
        <v>0</v>
      </c>
      <c r="BI627" s="149">
        <f>IF(N627="nulová",J627,0)</f>
        <v>0</v>
      </c>
      <c r="BJ627" s="17" t="s">
        <v>80</v>
      </c>
      <c r="BK627" s="149">
        <f>ROUND(I627*H627,2)</f>
        <v>0</v>
      </c>
      <c r="BL627" s="17" t="s">
        <v>249</v>
      </c>
      <c r="BM627" s="148" t="s">
        <v>887</v>
      </c>
    </row>
    <row r="628" spans="2:65" s="11" customFormat="1" ht="22.9" customHeight="1">
      <c r="B628" s="124"/>
      <c r="D628" s="125" t="s">
        <v>72</v>
      </c>
      <c r="E628" s="134" t="s">
        <v>888</v>
      </c>
      <c r="F628" s="134" t="s">
        <v>889</v>
      </c>
      <c r="I628" s="127"/>
      <c r="J628" s="135">
        <f>BK628</f>
        <v>0</v>
      </c>
      <c r="L628" s="124"/>
      <c r="M628" s="129"/>
      <c r="P628" s="130">
        <f>SUM(P629:P636)</f>
        <v>0</v>
      </c>
      <c r="R628" s="130">
        <f>SUM(R629:R636)</f>
        <v>0</v>
      </c>
      <c r="T628" s="131">
        <f>SUM(T629:T636)</f>
        <v>0</v>
      </c>
      <c r="AR628" s="125" t="s">
        <v>82</v>
      </c>
      <c r="AT628" s="132" t="s">
        <v>72</v>
      </c>
      <c r="AU628" s="132" t="s">
        <v>80</v>
      </c>
      <c r="AY628" s="125" t="s">
        <v>163</v>
      </c>
      <c r="BK628" s="133">
        <f>SUM(BK629:BK636)</f>
        <v>0</v>
      </c>
    </row>
    <row r="629" spans="2:65" s="1" customFormat="1" ht="24.2" customHeight="1">
      <c r="B629" s="136"/>
      <c r="C629" s="137" t="s">
        <v>551</v>
      </c>
      <c r="D629" s="137" t="s">
        <v>165</v>
      </c>
      <c r="E629" s="138" t="s">
        <v>890</v>
      </c>
      <c r="F629" s="139" t="s">
        <v>891</v>
      </c>
      <c r="G629" s="140" t="s">
        <v>196</v>
      </c>
      <c r="H629" s="141">
        <v>127.5</v>
      </c>
      <c r="I629" s="142"/>
      <c r="J629" s="143">
        <f>ROUND(I629*H629,2)</f>
        <v>0</v>
      </c>
      <c r="K629" s="139" t="s">
        <v>1</v>
      </c>
      <c r="L629" s="32"/>
      <c r="M629" s="144" t="s">
        <v>1</v>
      </c>
      <c r="N629" s="145" t="s">
        <v>38</v>
      </c>
      <c r="P629" s="146">
        <f>O629*H629</f>
        <v>0</v>
      </c>
      <c r="Q629" s="146">
        <v>0</v>
      </c>
      <c r="R629" s="146">
        <f>Q629*H629</f>
        <v>0</v>
      </c>
      <c r="S629" s="146">
        <v>0</v>
      </c>
      <c r="T629" s="147">
        <f>S629*H629</f>
        <v>0</v>
      </c>
      <c r="AR629" s="148" t="s">
        <v>249</v>
      </c>
      <c r="AT629" s="148" t="s">
        <v>165</v>
      </c>
      <c r="AU629" s="148" t="s">
        <v>82</v>
      </c>
      <c r="AY629" s="17" t="s">
        <v>163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7" t="s">
        <v>80</v>
      </c>
      <c r="BK629" s="149">
        <f>ROUND(I629*H629,2)</f>
        <v>0</v>
      </c>
      <c r="BL629" s="17" t="s">
        <v>249</v>
      </c>
      <c r="BM629" s="148" t="s">
        <v>892</v>
      </c>
    </row>
    <row r="630" spans="2:65" s="1" customFormat="1" ht="24.2" customHeight="1">
      <c r="B630" s="136"/>
      <c r="C630" s="137" t="s">
        <v>893</v>
      </c>
      <c r="D630" s="137" t="s">
        <v>165</v>
      </c>
      <c r="E630" s="138" t="s">
        <v>894</v>
      </c>
      <c r="F630" s="139" t="s">
        <v>895</v>
      </c>
      <c r="G630" s="140" t="s">
        <v>196</v>
      </c>
      <c r="H630" s="141">
        <v>8.35</v>
      </c>
      <c r="I630" s="142"/>
      <c r="J630" s="143">
        <f>ROUND(I630*H630,2)</f>
        <v>0</v>
      </c>
      <c r="K630" s="139" t="s">
        <v>1</v>
      </c>
      <c r="L630" s="32"/>
      <c r="M630" s="144" t="s">
        <v>1</v>
      </c>
      <c r="N630" s="145" t="s">
        <v>38</v>
      </c>
      <c r="P630" s="146">
        <f>O630*H630</f>
        <v>0</v>
      </c>
      <c r="Q630" s="146">
        <v>0</v>
      </c>
      <c r="R630" s="146">
        <f>Q630*H630</f>
        <v>0</v>
      </c>
      <c r="S630" s="146">
        <v>0</v>
      </c>
      <c r="T630" s="147">
        <f>S630*H630</f>
        <v>0</v>
      </c>
      <c r="AR630" s="148" t="s">
        <v>249</v>
      </c>
      <c r="AT630" s="148" t="s">
        <v>165</v>
      </c>
      <c r="AU630" s="148" t="s">
        <v>82</v>
      </c>
      <c r="AY630" s="17" t="s">
        <v>163</v>
      </c>
      <c r="BE630" s="149">
        <f>IF(N630="základní",J630,0)</f>
        <v>0</v>
      </c>
      <c r="BF630" s="149">
        <f>IF(N630="snížená",J630,0)</f>
        <v>0</v>
      </c>
      <c r="BG630" s="149">
        <f>IF(N630="zákl. přenesená",J630,0)</f>
        <v>0</v>
      </c>
      <c r="BH630" s="149">
        <f>IF(N630="sníž. přenesená",J630,0)</f>
        <v>0</v>
      </c>
      <c r="BI630" s="149">
        <f>IF(N630="nulová",J630,0)</f>
        <v>0</v>
      </c>
      <c r="BJ630" s="17" t="s">
        <v>80</v>
      </c>
      <c r="BK630" s="149">
        <f>ROUND(I630*H630,2)</f>
        <v>0</v>
      </c>
      <c r="BL630" s="17" t="s">
        <v>249</v>
      </c>
      <c r="BM630" s="148" t="s">
        <v>896</v>
      </c>
    </row>
    <row r="631" spans="2:65" s="13" customFormat="1" ht="11.25">
      <c r="B631" s="157"/>
      <c r="D631" s="151" t="s">
        <v>180</v>
      </c>
      <c r="E631" s="158" t="s">
        <v>1</v>
      </c>
      <c r="F631" s="159" t="s">
        <v>897</v>
      </c>
      <c r="H631" s="160">
        <v>8.35</v>
      </c>
      <c r="I631" s="161"/>
      <c r="L631" s="157"/>
      <c r="M631" s="162"/>
      <c r="T631" s="163"/>
      <c r="AT631" s="158" t="s">
        <v>180</v>
      </c>
      <c r="AU631" s="158" t="s">
        <v>82</v>
      </c>
      <c r="AV631" s="13" t="s">
        <v>82</v>
      </c>
      <c r="AW631" s="13" t="s">
        <v>30</v>
      </c>
      <c r="AX631" s="13" t="s">
        <v>73</v>
      </c>
      <c r="AY631" s="158" t="s">
        <v>163</v>
      </c>
    </row>
    <row r="632" spans="2:65" s="14" customFormat="1" ht="11.25">
      <c r="B632" s="164"/>
      <c r="D632" s="151" t="s">
        <v>180</v>
      </c>
      <c r="E632" s="165" t="s">
        <v>1</v>
      </c>
      <c r="F632" s="166" t="s">
        <v>218</v>
      </c>
      <c r="H632" s="167">
        <v>8.35</v>
      </c>
      <c r="I632" s="168"/>
      <c r="L632" s="164"/>
      <c r="M632" s="169"/>
      <c r="T632" s="170"/>
      <c r="AT632" s="165" t="s">
        <v>180</v>
      </c>
      <c r="AU632" s="165" t="s">
        <v>82</v>
      </c>
      <c r="AV632" s="14" t="s">
        <v>170</v>
      </c>
      <c r="AW632" s="14" t="s">
        <v>30</v>
      </c>
      <c r="AX632" s="14" t="s">
        <v>80</v>
      </c>
      <c r="AY632" s="165" t="s">
        <v>163</v>
      </c>
    </row>
    <row r="633" spans="2:65" s="1" customFormat="1" ht="16.5" customHeight="1">
      <c r="B633" s="136"/>
      <c r="C633" s="137" t="s">
        <v>555</v>
      </c>
      <c r="D633" s="137" t="s">
        <v>165</v>
      </c>
      <c r="E633" s="138" t="s">
        <v>898</v>
      </c>
      <c r="F633" s="139" t="s">
        <v>899</v>
      </c>
      <c r="G633" s="140" t="s">
        <v>196</v>
      </c>
      <c r="H633" s="141">
        <v>12.25</v>
      </c>
      <c r="I633" s="142"/>
      <c r="J633" s="143">
        <f>ROUND(I633*H633,2)</f>
        <v>0</v>
      </c>
      <c r="K633" s="139" t="s">
        <v>1</v>
      </c>
      <c r="L633" s="32"/>
      <c r="M633" s="144" t="s">
        <v>1</v>
      </c>
      <c r="N633" s="145" t="s">
        <v>38</v>
      </c>
      <c r="P633" s="146">
        <f>O633*H633</f>
        <v>0</v>
      </c>
      <c r="Q633" s="146">
        <v>0</v>
      </c>
      <c r="R633" s="146">
        <f>Q633*H633</f>
        <v>0</v>
      </c>
      <c r="S633" s="146">
        <v>0</v>
      </c>
      <c r="T633" s="147">
        <f>S633*H633</f>
        <v>0</v>
      </c>
      <c r="AR633" s="148" t="s">
        <v>249</v>
      </c>
      <c r="AT633" s="148" t="s">
        <v>165</v>
      </c>
      <c r="AU633" s="148" t="s">
        <v>82</v>
      </c>
      <c r="AY633" s="17" t="s">
        <v>163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80</v>
      </c>
      <c r="BK633" s="149">
        <f>ROUND(I633*H633,2)</f>
        <v>0</v>
      </c>
      <c r="BL633" s="17" t="s">
        <v>249</v>
      </c>
      <c r="BM633" s="148" t="s">
        <v>900</v>
      </c>
    </row>
    <row r="634" spans="2:65" s="13" customFormat="1" ht="11.25">
      <c r="B634" s="157"/>
      <c r="D634" s="151" t="s">
        <v>180</v>
      </c>
      <c r="E634" s="158" t="s">
        <v>1</v>
      </c>
      <c r="F634" s="159" t="s">
        <v>901</v>
      </c>
      <c r="H634" s="160">
        <v>12.25</v>
      </c>
      <c r="I634" s="161"/>
      <c r="L634" s="157"/>
      <c r="M634" s="162"/>
      <c r="T634" s="163"/>
      <c r="AT634" s="158" t="s">
        <v>180</v>
      </c>
      <c r="AU634" s="158" t="s">
        <v>82</v>
      </c>
      <c r="AV634" s="13" t="s">
        <v>82</v>
      </c>
      <c r="AW634" s="13" t="s">
        <v>30</v>
      </c>
      <c r="AX634" s="13" t="s">
        <v>73</v>
      </c>
      <c r="AY634" s="158" t="s">
        <v>163</v>
      </c>
    </row>
    <row r="635" spans="2:65" s="14" customFormat="1" ht="11.25">
      <c r="B635" s="164"/>
      <c r="D635" s="151" t="s">
        <v>180</v>
      </c>
      <c r="E635" s="165" t="s">
        <v>1</v>
      </c>
      <c r="F635" s="166" t="s">
        <v>218</v>
      </c>
      <c r="H635" s="167">
        <v>12.25</v>
      </c>
      <c r="I635" s="168"/>
      <c r="L635" s="164"/>
      <c r="M635" s="169"/>
      <c r="T635" s="170"/>
      <c r="AT635" s="165" t="s">
        <v>180</v>
      </c>
      <c r="AU635" s="165" t="s">
        <v>82</v>
      </c>
      <c r="AV635" s="14" t="s">
        <v>170</v>
      </c>
      <c r="AW635" s="14" t="s">
        <v>30</v>
      </c>
      <c r="AX635" s="14" t="s">
        <v>80</v>
      </c>
      <c r="AY635" s="165" t="s">
        <v>163</v>
      </c>
    </row>
    <row r="636" spans="2:65" s="1" customFormat="1" ht="44.25" customHeight="1">
      <c r="B636" s="136"/>
      <c r="C636" s="137" t="s">
        <v>902</v>
      </c>
      <c r="D636" s="137" t="s">
        <v>165</v>
      </c>
      <c r="E636" s="138" t="s">
        <v>903</v>
      </c>
      <c r="F636" s="139" t="s">
        <v>904</v>
      </c>
      <c r="G636" s="140" t="s">
        <v>264</v>
      </c>
      <c r="H636" s="141">
        <v>2.1000000000000001E-2</v>
      </c>
      <c r="I636" s="142"/>
      <c r="J636" s="143">
        <f>ROUND(I636*H636,2)</f>
        <v>0</v>
      </c>
      <c r="K636" s="139" t="s">
        <v>169</v>
      </c>
      <c r="L636" s="32"/>
      <c r="M636" s="144" t="s">
        <v>1</v>
      </c>
      <c r="N636" s="145" t="s">
        <v>38</v>
      </c>
      <c r="P636" s="146">
        <f>O636*H636</f>
        <v>0</v>
      </c>
      <c r="Q636" s="146">
        <v>0</v>
      </c>
      <c r="R636" s="146">
        <f>Q636*H636</f>
        <v>0</v>
      </c>
      <c r="S636" s="146">
        <v>0</v>
      </c>
      <c r="T636" s="147">
        <f>S636*H636</f>
        <v>0</v>
      </c>
      <c r="AR636" s="148" t="s">
        <v>249</v>
      </c>
      <c r="AT636" s="148" t="s">
        <v>165</v>
      </c>
      <c r="AU636" s="148" t="s">
        <v>82</v>
      </c>
      <c r="AY636" s="17" t="s">
        <v>163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7" t="s">
        <v>80</v>
      </c>
      <c r="BK636" s="149">
        <f>ROUND(I636*H636,2)</f>
        <v>0</v>
      </c>
      <c r="BL636" s="17" t="s">
        <v>249</v>
      </c>
      <c r="BM636" s="148" t="s">
        <v>905</v>
      </c>
    </row>
    <row r="637" spans="2:65" s="11" customFormat="1" ht="22.9" customHeight="1">
      <c r="B637" s="124"/>
      <c r="D637" s="125" t="s">
        <v>72</v>
      </c>
      <c r="E637" s="134" t="s">
        <v>906</v>
      </c>
      <c r="F637" s="134" t="s">
        <v>907</v>
      </c>
      <c r="I637" s="127"/>
      <c r="J637" s="135">
        <f>BK637</f>
        <v>0</v>
      </c>
      <c r="L637" s="124"/>
      <c r="M637" s="129"/>
      <c r="P637" s="130">
        <f>SUM(P638:P648)</f>
        <v>0</v>
      </c>
      <c r="R637" s="130">
        <f>SUM(R638:R648)</f>
        <v>0</v>
      </c>
      <c r="T637" s="131">
        <f>SUM(T638:T648)</f>
        <v>0</v>
      </c>
      <c r="AR637" s="125" t="s">
        <v>82</v>
      </c>
      <c r="AT637" s="132" t="s">
        <v>72</v>
      </c>
      <c r="AU637" s="132" t="s">
        <v>80</v>
      </c>
      <c r="AY637" s="125" t="s">
        <v>163</v>
      </c>
      <c r="BK637" s="133">
        <f>SUM(BK638:BK648)</f>
        <v>0</v>
      </c>
    </row>
    <row r="638" spans="2:65" s="1" customFormat="1" ht="49.15" customHeight="1">
      <c r="B638" s="136"/>
      <c r="C638" s="137" t="s">
        <v>559</v>
      </c>
      <c r="D638" s="137" t="s">
        <v>165</v>
      </c>
      <c r="E638" s="138" t="s">
        <v>908</v>
      </c>
      <c r="F638" s="139" t="s">
        <v>909</v>
      </c>
      <c r="G638" s="140" t="s">
        <v>313</v>
      </c>
      <c r="H638" s="141">
        <v>1</v>
      </c>
      <c r="I638" s="142"/>
      <c r="J638" s="143">
        <f>ROUND(I638*H638,2)</f>
        <v>0</v>
      </c>
      <c r="K638" s="139" t="s">
        <v>1</v>
      </c>
      <c r="L638" s="32"/>
      <c r="M638" s="144" t="s">
        <v>1</v>
      </c>
      <c r="N638" s="145" t="s">
        <v>38</v>
      </c>
      <c r="P638" s="146">
        <f>O638*H638</f>
        <v>0</v>
      </c>
      <c r="Q638" s="146">
        <v>0</v>
      </c>
      <c r="R638" s="146">
        <f>Q638*H638</f>
        <v>0</v>
      </c>
      <c r="S638" s="146">
        <v>0</v>
      </c>
      <c r="T638" s="147">
        <f>S638*H638</f>
        <v>0</v>
      </c>
      <c r="AR638" s="148" t="s">
        <v>249</v>
      </c>
      <c r="AT638" s="148" t="s">
        <v>165</v>
      </c>
      <c r="AU638" s="148" t="s">
        <v>82</v>
      </c>
      <c r="AY638" s="17" t="s">
        <v>163</v>
      </c>
      <c r="BE638" s="149">
        <f>IF(N638="základní",J638,0)</f>
        <v>0</v>
      </c>
      <c r="BF638" s="149">
        <f>IF(N638="snížená",J638,0)</f>
        <v>0</v>
      </c>
      <c r="BG638" s="149">
        <f>IF(N638="zákl. přenesená",J638,0)</f>
        <v>0</v>
      </c>
      <c r="BH638" s="149">
        <f>IF(N638="sníž. přenesená",J638,0)</f>
        <v>0</v>
      </c>
      <c r="BI638" s="149">
        <f>IF(N638="nulová",J638,0)</f>
        <v>0</v>
      </c>
      <c r="BJ638" s="17" t="s">
        <v>80</v>
      </c>
      <c r="BK638" s="149">
        <f>ROUND(I638*H638,2)</f>
        <v>0</v>
      </c>
      <c r="BL638" s="17" t="s">
        <v>249</v>
      </c>
      <c r="BM638" s="148" t="s">
        <v>910</v>
      </c>
    </row>
    <row r="639" spans="2:65" s="1" customFormat="1" ht="49.15" customHeight="1">
      <c r="B639" s="136"/>
      <c r="C639" s="137" t="s">
        <v>911</v>
      </c>
      <c r="D639" s="137" t="s">
        <v>165</v>
      </c>
      <c r="E639" s="138" t="s">
        <v>912</v>
      </c>
      <c r="F639" s="139" t="s">
        <v>913</v>
      </c>
      <c r="G639" s="140" t="s">
        <v>313</v>
      </c>
      <c r="H639" s="141">
        <v>5</v>
      </c>
      <c r="I639" s="142"/>
      <c r="J639" s="143">
        <f>ROUND(I639*H639,2)</f>
        <v>0</v>
      </c>
      <c r="K639" s="139" t="s">
        <v>1</v>
      </c>
      <c r="L639" s="32"/>
      <c r="M639" s="144" t="s">
        <v>1</v>
      </c>
      <c r="N639" s="145" t="s">
        <v>38</v>
      </c>
      <c r="P639" s="146">
        <f>O639*H639</f>
        <v>0</v>
      </c>
      <c r="Q639" s="146">
        <v>0</v>
      </c>
      <c r="R639" s="146">
        <f>Q639*H639</f>
        <v>0</v>
      </c>
      <c r="S639" s="146">
        <v>0</v>
      </c>
      <c r="T639" s="147">
        <f>S639*H639</f>
        <v>0</v>
      </c>
      <c r="AR639" s="148" t="s">
        <v>249</v>
      </c>
      <c r="AT639" s="148" t="s">
        <v>165</v>
      </c>
      <c r="AU639" s="148" t="s">
        <v>82</v>
      </c>
      <c r="AY639" s="17" t="s">
        <v>163</v>
      </c>
      <c r="BE639" s="149">
        <f>IF(N639="základní",J639,0)</f>
        <v>0</v>
      </c>
      <c r="BF639" s="149">
        <f>IF(N639="snížená",J639,0)</f>
        <v>0</v>
      </c>
      <c r="BG639" s="149">
        <f>IF(N639="zákl. přenesená",J639,0)</f>
        <v>0</v>
      </c>
      <c r="BH639" s="149">
        <f>IF(N639="sníž. přenesená",J639,0)</f>
        <v>0</v>
      </c>
      <c r="BI639" s="149">
        <f>IF(N639="nulová",J639,0)</f>
        <v>0</v>
      </c>
      <c r="BJ639" s="17" t="s">
        <v>80</v>
      </c>
      <c r="BK639" s="149">
        <f>ROUND(I639*H639,2)</f>
        <v>0</v>
      </c>
      <c r="BL639" s="17" t="s">
        <v>249</v>
      </c>
      <c r="BM639" s="148" t="s">
        <v>914</v>
      </c>
    </row>
    <row r="640" spans="2:65" s="1" customFormat="1" ht="49.15" customHeight="1">
      <c r="B640" s="136"/>
      <c r="C640" s="137" t="s">
        <v>564</v>
      </c>
      <c r="D640" s="137" t="s">
        <v>165</v>
      </c>
      <c r="E640" s="138" t="s">
        <v>915</v>
      </c>
      <c r="F640" s="139" t="s">
        <v>916</v>
      </c>
      <c r="G640" s="140" t="s">
        <v>313</v>
      </c>
      <c r="H640" s="141">
        <v>2</v>
      </c>
      <c r="I640" s="142"/>
      <c r="J640" s="143">
        <f>ROUND(I640*H640,2)</f>
        <v>0</v>
      </c>
      <c r="K640" s="139" t="s">
        <v>1</v>
      </c>
      <c r="L640" s="32"/>
      <c r="M640" s="144" t="s">
        <v>1</v>
      </c>
      <c r="N640" s="145" t="s">
        <v>38</v>
      </c>
      <c r="P640" s="146">
        <f>O640*H640</f>
        <v>0</v>
      </c>
      <c r="Q640" s="146">
        <v>0</v>
      </c>
      <c r="R640" s="146">
        <f>Q640*H640</f>
        <v>0</v>
      </c>
      <c r="S640" s="146">
        <v>0</v>
      </c>
      <c r="T640" s="147">
        <f>S640*H640</f>
        <v>0</v>
      </c>
      <c r="AR640" s="148" t="s">
        <v>249</v>
      </c>
      <c r="AT640" s="148" t="s">
        <v>165</v>
      </c>
      <c r="AU640" s="148" t="s">
        <v>82</v>
      </c>
      <c r="AY640" s="17" t="s">
        <v>163</v>
      </c>
      <c r="BE640" s="149">
        <f>IF(N640="základní",J640,0)</f>
        <v>0</v>
      </c>
      <c r="BF640" s="149">
        <f>IF(N640="snížená",J640,0)</f>
        <v>0</v>
      </c>
      <c r="BG640" s="149">
        <f>IF(N640="zákl. přenesená",J640,0)</f>
        <v>0</v>
      </c>
      <c r="BH640" s="149">
        <f>IF(N640="sníž. přenesená",J640,0)</f>
        <v>0</v>
      </c>
      <c r="BI640" s="149">
        <f>IF(N640="nulová",J640,0)</f>
        <v>0</v>
      </c>
      <c r="BJ640" s="17" t="s">
        <v>80</v>
      </c>
      <c r="BK640" s="149">
        <f>ROUND(I640*H640,2)</f>
        <v>0</v>
      </c>
      <c r="BL640" s="17" t="s">
        <v>249</v>
      </c>
      <c r="BM640" s="148" t="s">
        <v>917</v>
      </c>
    </row>
    <row r="641" spans="2:65" s="1" customFormat="1" ht="37.9" customHeight="1">
      <c r="B641" s="136"/>
      <c r="C641" s="137" t="s">
        <v>918</v>
      </c>
      <c r="D641" s="137" t="s">
        <v>165</v>
      </c>
      <c r="E641" s="138" t="s">
        <v>919</v>
      </c>
      <c r="F641" s="139" t="s">
        <v>920</v>
      </c>
      <c r="G641" s="140" t="s">
        <v>921</v>
      </c>
      <c r="H641" s="141">
        <v>187.43</v>
      </c>
      <c r="I641" s="142"/>
      <c r="J641" s="143">
        <f>ROUND(I641*H641,2)</f>
        <v>0</v>
      </c>
      <c r="K641" s="139" t="s">
        <v>1</v>
      </c>
      <c r="L641" s="32"/>
      <c r="M641" s="144" t="s">
        <v>1</v>
      </c>
      <c r="N641" s="145" t="s">
        <v>38</v>
      </c>
      <c r="P641" s="146">
        <f>O641*H641</f>
        <v>0</v>
      </c>
      <c r="Q641" s="146">
        <v>0</v>
      </c>
      <c r="R641" s="146">
        <f>Q641*H641</f>
        <v>0</v>
      </c>
      <c r="S641" s="146">
        <v>0</v>
      </c>
      <c r="T641" s="147">
        <f>S641*H641</f>
        <v>0</v>
      </c>
      <c r="AR641" s="148" t="s">
        <v>249</v>
      </c>
      <c r="AT641" s="148" t="s">
        <v>165</v>
      </c>
      <c r="AU641" s="148" t="s">
        <v>82</v>
      </c>
      <c r="AY641" s="17" t="s">
        <v>163</v>
      </c>
      <c r="BE641" s="149">
        <f>IF(N641="základní",J641,0)</f>
        <v>0</v>
      </c>
      <c r="BF641" s="149">
        <f>IF(N641="snížená",J641,0)</f>
        <v>0</v>
      </c>
      <c r="BG641" s="149">
        <f>IF(N641="zákl. přenesená",J641,0)</f>
        <v>0</v>
      </c>
      <c r="BH641" s="149">
        <f>IF(N641="sníž. přenesená",J641,0)</f>
        <v>0</v>
      </c>
      <c r="BI641" s="149">
        <f>IF(N641="nulová",J641,0)</f>
        <v>0</v>
      </c>
      <c r="BJ641" s="17" t="s">
        <v>80</v>
      </c>
      <c r="BK641" s="149">
        <f>ROUND(I641*H641,2)</f>
        <v>0</v>
      </c>
      <c r="BL641" s="17" t="s">
        <v>249</v>
      </c>
      <c r="BM641" s="148" t="s">
        <v>922</v>
      </c>
    </row>
    <row r="642" spans="2:65" s="13" customFormat="1" ht="11.25">
      <c r="B642" s="157"/>
      <c r="D642" s="151" t="s">
        <v>180</v>
      </c>
      <c r="E642" s="158" t="s">
        <v>1</v>
      </c>
      <c r="F642" s="159" t="s">
        <v>923</v>
      </c>
      <c r="H642" s="160">
        <v>187.43</v>
      </c>
      <c r="I642" s="161"/>
      <c r="L642" s="157"/>
      <c r="M642" s="162"/>
      <c r="T642" s="163"/>
      <c r="AT642" s="158" t="s">
        <v>180</v>
      </c>
      <c r="AU642" s="158" t="s">
        <v>82</v>
      </c>
      <c r="AV642" s="13" t="s">
        <v>82</v>
      </c>
      <c r="AW642" s="13" t="s">
        <v>30</v>
      </c>
      <c r="AX642" s="13" t="s">
        <v>73</v>
      </c>
      <c r="AY642" s="158" t="s">
        <v>163</v>
      </c>
    </row>
    <row r="643" spans="2:65" s="14" customFormat="1" ht="11.25">
      <c r="B643" s="164"/>
      <c r="D643" s="151" t="s">
        <v>180</v>
      </c>
      <c r="E643" s="165" t="s">
        <v>1</v>
      </c>
      <c r="F643" s="166" t="s">
        <v>218</v>
      </c>
      <c r="H643" s="167">
        <v>187.43</v>
      </c>
      <c r="I643" s="168"/>
      <c r="L643" s="164"/>
      <c r="M643" s="169"/>
      <c r="T643" s="170"/>
      <c r="AT643" s="165" t="s">
        <v>180</v>
      </c>
      <c r="AU643" s="165" t="s">
        <v>82</v>
      </c>
      <c r="AV643" s="14" t="s">
        <v>170</v>
      </c>
      <c r="AW643" s="14" t="s">
        <v>30</v>
      </c>
      <c r="AX643" s="14" t="s">
        <v>80</v>
      </c>
      <c r="AY643" s="165" t="s">
        <v>163</v>
      </c>
    </row>
    <row r="644" spans="2:65" s="1" customFormat="1" ht="37.9" customHeight="1">
      <c r="B644" s="136"/>
      <c r="C644" s="137" t="s">
        <v>568</v>
      </c>
      <c r="D644" s="137" t="s">
        <v>165</v>
      </c>
      <c r="E644" s="138" t="s">
        <v>924</v>
      </c>
      <c r="F644" s="139" t="s">
        <v>925</v>
      </c>
      <c r="G644" s="140" t="s">
        <v>196</v>
      </c>
      <c r="H644" s="141">
        <v>16.193999999999999</v>
      </c>
      <c r="I644" s="142"/>
      <c r="J644" s="143">
        <f>ROUND(I644*H644,2)</f>
        <v>0</v>
      </c>
      <c r="K644" s="139" t="s">
        <v>1</v>
      </c>
      <c r="L644" s="32"/>
      <c r="M644" s="144" t="s">
        <v>1</v>
      </c>
      <c r="N644" s="145" t="s">
        <v>38</v>
      </c>
      <c r="P644" s="146">
        <f>O644*H644</f>
        <v>0</v>
      </c>
      <c r="Q644" s="146">
        <v>0</v>
      </c>
      <c r="R644" s="146">
        <f>Q644*H644</f>
        <v>0</v>
      </c>
      <c r="S644" s="146">
        <v>0</v>
      </c>
      <c r="T644" s="147">
        <f>S644*H644</f>
        <v>0</v>
      </c>
      <c r="AR644" s="148" t="s">
        <v>249</v>
      </c>
      <c r="AT644" s="148" t="s">
        <v>165</v>
      </c>
      <c r="AU644" s="148" t="s">
        <v>82</v>
      </c>
      <c r="AY644" s="17" t="s">
        <v>163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7" t="s">
        <v>80</v>
      </c>
      <c r="BK644" s="149">
        <f>ROUND(I644*H644,2)</f>
        <v>0</v>
      </c>
      <c r="BL644" s="17" t="s">
        <v>249</v>
      </c>
      <c r="BM644" s="148" t="s">
        <v>926</v>
      </c>
    </row>
    <row r="645" spans="2:65" s="13" customFormat="1" ht="11.25">
      <c r="B645" s="157"/>
      <c r="D645" s="151" t="s">
        <v>180</v>
      </c>
      <c r="E645" s="158" t="s">
        <v>1</v>
      </c>
      <c r="F645" s="159" t="s">
        <v>927</v>
      </c>
      <c r="H645" s="160">
        <v>16.193999999999999</v>
      </c>
      <c r="I645" s="161"/>
      <c r="L645" s="157"/>
      <c r="M645" s="162"/>
      <c r="T645" s="163"/>
      <c r="AT645" s="158" t="s">
        <v>180</v>
      </c>
      <c r="AU645" s="158" t="s">
        <v>82</v>
      </c>
      <c r="AV645" s="13" t="s">
        <v>82</v>
      </c>
      <c r="AW645" s="13" t="s">
        <v>30</v>
      </c>
      <c r="AX645" s="13" t="s">
        <v>73</v>
      </c>
      <c r="AY645" s="158" t="s">
        <v>163</v>
      </c>
    </row>
    <row r="646" spans="2:65" s="14" customFormat="1" ht="11.25">
      <c r="B646" s="164"/>
      <c r="D646" s="151" t="s">
        <v>180</v>
      </c>
      <c r="E646" s="165" t="s">
        <v>1</v>
      </c>
      <c r="F646" s="166" t="s">
        <v>218</v>
      </c>
      <c r="H646" s="167">
        <v>16.193999999999999</v>
      </c>
      <c r="I646" s="168"/>
      <c r="L646" s="164"/>
      <c r="M646" s="169"/>
      <c r="T646" s="170"/>
      <c r="AT646" s="165" t="s">
        <v>180</v>
      </c>
      <c r="AU646" s="165" t="s">
        <v>82</v>
      </c>
      <c r="AV646" s="14" t="s">
        <v>170</v>
      </c>
      <c r="AW646" s="14" t="s">
        <v>30</v>
      </c>
      <c r="AX646" s="14" t="s">
        <v>80</v>
      </c>
      <c r="AY646" s="165" t="s">
        <v>163</v>
      </c>
    </row>
    <row r="647" spans="2:65" s="1" customFormat="1" ht="37.9" customHeight="1">
      <c r="B647" s="136"/>
      <c r="C647" s="137" t="s">
        <v>928</v>
      </c>
      <c r="D647" s="137" t="s">
        <v>165</v>
      </c>
      <c r="E647" s="138" t="s">
        <v>929</v>
      </c>
      <c r="F647" s="139" t="s">
        <v>930</v>
      </c>
      <c r="G647" s="140" t="s">
        <v>921</v>
      </c>
      <c r="H647" s="141">
        <v>101.71</v>
      </c>
      <c r="I647" s="142"/>
      <c r="J647" s="143">
        <f>ROUND(I647*H647,2)</f>
        <v>0</v>
      </c>
      <c r="K647" s="139" t="s">
        <v>1</v>
      </c>
      <c r="L647" s="32"/>
      <c r="M647" s="144" t="s">
        <v>1</v>
      </c>
      <c r="N647" s="145" t="s">
        <v>38</v>
      </c>
      <c r="P647" s="146">
        <f>O647*H647</f>
        <v>0</v>
      </c>
      <c r="Q647" s="146">
        <v>0</v>
      </c>
      <c r="R647" s="146">
        <f>Q647*H647</f>
        <v>0</v>
      </c>
      <c r="S647" s="146">
        <v>0</v>
      </c>
      <c r="T647" s="147">
        <f>S647*H647</f>
        <v>0</v>
      </c>
      <c r="AR647" s="148" t="s">
        <v>249</v>
      </c>
      <c r="AT647" s="148" t="s">
        <v>165</v>
      </c>
      <c r="AU647" s="148" t="s">
        <v>82</v>
      </c>
      <c r="AY647" s="17" t="s">
        <v>163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7" t="s">
        <v>80</v>
      </c>
      <c r="BK647" s="149">
        <f>ROUND(I647*H647,2)</f>
        <v>0</v>
      </c>
      <c r="BL647" s="17" t="s">
        <v>249</v>
      </c>
      <c r="BM647" s="148" t="s">
        <v>931</v>
      </c>
    </row>
    <row r="648" spans="2:65" s="1" customFormat="1" ht="49.15" customHeight="1">
      <c r="B648" s="136"/>
      <c r="C648" s="137" t="s">
        <v>572</v>
      </c>
      <c r="D648" s="137" t="s">
        <v>165</v>
      </c>
      <c r="E648" s="138" t="s">
        <v>932</v>
      </c>
      <c r="F648" s="139" t="s">
        <v>933</v>
      </c>
      <c r="G648" s="140" t="s">
        <v>921</v>
      </c>
      <c r="H648" s="141">
        <v>24.2</v>
      </c>
      <c r="I648" s="142"/>
      <c r="J648" s="143">
        <f>ROUND(I648*H648,2)</f>
        <v>0</v>
      </c>
      <c r="K648" s="139" t="s">
        <v>1</v>
      </c>
      <c r="L648" s="32"/>
      <c r="M648" s="144" t="s">
        <v>1</v>
      </c>
      <c r="N648" s="145" t="s">
        <v>38</v>
      </c>
      <c r="P648" s="146">
        <f>O648*H648</f>
        <v>0</v>
      </c>
      <c r="Q648" s="146">
        <v>0</v>
      </c>
      <c r="R648" s="146">
        <f>Q648*H648</f>
        <v>0</v>
      </c>
      <c r="S648" s="146">
        <v>0</v>
      </c>
      <c r="T648" s="147">
        <f>S648*H648</f>
        <v>0</v>
      </c>
      <c r="AR648" s="148" t="s">
        <v>249</v>
      </c>
      <c r="AT648" s="148" t="s">
        <v>165</v>
      </c>
      <c r="AU648" s="148" t="s">
        <v>82</v>
      </c>
      <c r="AY648" s="17" t="s">
        <v>163</v>
      </c>
      <c r="BE648" s="149">
        <f>IF(N648="základní",J648,0)</f>
        <v>0</v>
      </c>
      <c r="BF648" s="149">
        <f>IF(N648="snížená",J648,0)</f>
        <v>0</v>
      </c>
      <c r="BG648" s="149">
        <f>IF(N648="zákl. přenesená",J648,0)</f>
        <v>0</v>
      </c>
      <c r="BH648" s="149">
        <f>IF(N648="sníž. přenesená",J648,0)</f>
        <v>0</v>
      </c>
      <c r="BI648" s="149">
        <f>IF(N648="nulová",J648,0)</f>
        <v>0</v>
      </c>
      <c r="BJ648" s="17" t="s">
        <v>80</v>
      </c>
      <c r="BK648" s="149">
        <f>ROUND(I648*H648,2)</f>
        <v>0</v>
      </c>
      <c r="BL648" s="17" t="s">
        <v>249</v>
      </c>
      <c r="BM648" s="148" t="s">
        <v>934</v>
      </c>
    </row>
    <row r="649" spans="2:65" s="11" customFormat="1" ht="22.9" customHeight="1">
      <c r="B649" s="124"/>
      <c r="D649" s="125" t="s">
        <v>72</v>
      </c>
      <c r="E649" s="134" t="s">
        <v>935</v>
      </c>
      <c r="F649" s="134" t="s">
        <v>936</v>
      </c>
      <c r="I649" s="127"/>
      <c r="J649" s="135">
        <f>BK649</f>
        <v>0</v>
      </c>
      <c r="L649" s="124"/>
      <c r="M649" s="129"/>
      <c r="P649" s="130">
        <f>SUM(P650:P659)</f>
        <v>0</v>
      </c>
      <c r="R649" s="130">
        <f>SUM(R650:R659)</f>
        <v>0</v>
      </c>
      <c r="T649" s="131">
        <f>SUM(T650:T659)</f>
        <v>0</v>
      </c>
      <c r="AR649" s="125" t="s">
        <v>82</v>
      </c>
      <c r="AT649" s="132" t="s">
        <v>72</v>
      </c>
      <c r="AU649" s="132" t="s">
        <v>80</v>
      </c>
      <c r="AY649" s="125" t="s">
        <v>163</v>
      </c>
      <c r="BK649" s="133">
        <f>SUM(BK650:BK659)</f>
        <v>0</v>
      </c>
    </row>
    <row r="650" spans="2:65" s="1" customFormat="1" ht="55.5" customHeight="1">
      <c r="B650" s="136"/>
      <c r="C650" s="137" t="s">
        <v>937</v>
      </c>
      <c r="D650" s="137" t="s">
        <v>165</v>
      </c>
      <c r="E650" s="138" t="s">
        <v>938</v>
      </c>
      <c r="F650" s="139" t="s">
        <v>939</v>
      </c>
      <c r="G650" s="140" t="s">
        <v>168</v>
      </c>
      <c r="H650" s="141">
        <v>854.87199999999996</v>
      </c>
      <c r="I650" s="142"/>
      <c r="J650" s="143">
        <f>ROUND(I650*H650,2)</f>
        <v>0</v>
      </c>
      <c r="K650" s="139" t="s">
        <v>1</v>
      </c>
      <c r="L650" s="32"/>
      <c r="M650" s="144" t="s">
        <v>1</v>
      </c>
      <c r="N650" s="145" t="s">
        <v>38</v>
      </c>
      <c r="P650" s="146">
        <f>O650*H650</f>
        <v>0</v>
      </c>
      <c r="Q650" s="146">
        <v>0</v>
      </c>
      <c r="R650" s="146">
        <f>Q650*H650</f>
        <v>0</v>
      </c>
      <c r="S650" s="146">
        <v>0</v>
      </c>
      <c r="T650" s="147">
        <f>S650*H650</f>
        <v>0</v>
      </c>
      <c r="AR650" s="148" t="s">
        <v>249</v>
      </c>
      <c r="AT650" s="148" t="s">
        <v>165</v>
      </c>
      <c r="AU650" s="148" t="s">
        <v>82</v>
      </c>
      <c r="AY650" s="17" t="s">
        <v>163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80</v>
      </c>
      <c r="BK650" s="149">
        <f>ROUND(I650*H650,2)</f>
        <v>0</v>
      </c>
      <c r="BL650" s="17" t="s">
        <v>249</v>
      </c>
      <c r="BM650" s="148" t="s">
        <v>940</v>
      </c>
    </row>
    <row r="651" spans="2:65" s="13" customFormat="1" ht="11.25">
      <c r="B651" s="157"/>
      <c r="D651" s="151" t="s">
        <v>180</v>
      </c>
      <c r="E651" s="158" t="s">
        <v>1</v>
      </c>
      <c r="F651" s="159" t="s">
        <v>941</v>
      </c>
      <c r="H651" s="160">
        <v>854.87199999999996</v>
      </c>
      <c r="I651" s="161"/>
      <c r="L651" s="157"/>
      <c r="M651" s="162"/>
      <c r="T651" s="163"/>
      <c r="AT651" s="158" t="s">
        <v>180</v>
      </c>
      <c r="AU651" s="158" t="s">
        <v>82</v>
      </c>
      <c r="AV651" s="13" t="s">
        <v>82</v>
      </c>
      <c r="AW651" s="13" t="s">
        <v>30</v>
      </c>
      <c r="AX651" s="13" t="s">
        <v>73</v>
      </c>
      <c r="AY651" s="158" t="s">
        <v>163</v>
      </c>
    </row>
    <row r="652" spans="2:65" s="14" customFormat="1" ht="11.25">
      <c r="B652" s="164"/>
      <c r="D652" s="151" t="s">
        <v>180</v>
      </c>
      <c r="E652" s="165" t="s">
        <v>1</v>
      </c>
      <c r="F652" s="166" t="s">
        <v>218</v>
      </c>
      <c r="H652" s="167">
        <v>854.87199999999996</v>
      </c>
      <c r="I652" s="168"/>
      <c r="L652" s="164"/>
      <c r="M652" s="169"/>
      <c r="T652" s="170"/>
      <c r="AT652" s="165" t="s">
        <v>180</v>
      </c>
      <c r="AU652" s="165" t="s">
        <v>82</v>
      </c>
      <c r="AV652" s="14" t="s">
        <v>170</v>
      </c>
      <c r="AW652" s="14" t="s">
        <v>30</v>
      </c>
      <c r="AX652" s="14" t="s">
        <v>80</v>
      </c>
      <c r="AY652" s="165" t="s">
        <v>163</v>
      </c>
    </row>
    <row r="653" spans="2:65" s="1" customFormat="1" ht="37.9" customHeight="1">
      <c r="B653" s="136"/>
      <c r="C653" s="137" t="s">
        <v>575</v>
      </c>
      <c r="D653" s="137" t="s">
        <v>165</v>
      </c>
      <c r="E653" s="138" t="s">
        <v>942</v>
      </c>
      <c r="F653" s="139" t="s">
        <v>943</v>
      </c>
      <c r="G653" s="140" t="s">
        <v>168</v>
      </c>
      <c r="H653" s="141">
        <v>854.87199999999996</v>
      </c>
      <c r="I653" s="142"/>
      <c r="J653" s="143">
        <f>ROUND(I653*H653,2)</f>
        <v>0</v>
      </c>
      <c r="K653" s="139" t="s">
        <v>1</v>
      </c>
      <c r="L653" s="32"/>
      <c r="M653" s="144" t="s">
        <v>1</v>
      </c>
      <c r="N653" s="145" t="s">
        <v>38</v>
      </c>
      <c r="P653" s="146">
        <f>O653*H653</f>
        <v>0</v>
      </c>
      <c r="Q653" s="146">
        <v>0</v>
      </c>
      <c r="R653" s="146">
        <f>Q653*H653</f>
        <v>0</v>
      </c>
      <c r="S653" s="146">
        <v>0</v>
      </c>
      <c r="T653" s="147">
        <f>S653*H653</f>
        <v>0</v>
      </c>
      <c r="AR653" s="148" t="s">
        <v>249</v>
      </c>
      <c r="AT653" s="148" t="s">
        <v>165</v>
      </c>
      <c r="AU653" s="148" t="s">
        <v>82</v>
      </c>
      <c r="AY653" s="17" t="s">
        <v>163</v>
      </c>
      <c r="BE653" s="149">
        <f>IF(N653="základní",J653,0)</f>
        <v>0</v>
      </c>
      <c r="BF653" s="149">
        <f>IF(N653="snížená",J653,0)</f>
        <v>0</v>
      </c>
      <c r="BG653" s="149">
        <f>IF(N653="zákl. přenesená",J653,0)</f>
        <v>0</v>
      </c>
      <c r="BH653" s="149">
        <f>IF(N653="sníž. přenesená",J653,0)</f>
        <v>0</v>
      </c>
      <c r="BI653" s="149">
        <f>IF(N653="nulová",J653,0)</f>
        <v>0</v>
      </c>
      <c r="BJ653" s="17" t="s">
        <v>80</v>
      </c>
      <c r="BK653" s="149">
        <f>ROUND(I653*H653,2)</f>
        <v>0</v>
      </c>
      <c r="BL653" s="17" t="s">
        <v>249</v>
      </c>
      <c r="BM653" s="148" t="s">
        <v>944</v>
      </c>
    </row>
    <row r="654" spans="2:65" s="1" customFormat="1" ht="16.5" customHeight="1">
      <c r="B654" s="136"/>
      <c r="C654" s="137" t="s">
        <v>945</v>
      </c>
      <c r="D654" s="137" t="s">
        <v>165</v>
      </c>
      <c r="E654" s="138" t="s">
        <v>946</v>
      </c>
      <c r="F654" s="139" t="s">
        <v>947</v>
      </c>
      <c r="G654" s="140" t="s">
        <v>196</v>
      </c>
      <c r="H654" s="141">
        <v>128.35</v>
      </c>
      <c r="I654" s="142"/>
      <c r="J654" s="143">
        <f>ROUND(I654*H654,2)</f>
        <v>0</v>
      </c>
      <c r="K654" s="139" t="s">
        <v>1</v>
      </c>
      <c r="L654" s="32"/>
      <c r="M654" s="144" t="s">
        <v>1</v>
      </c>
      <c r="N654" s="145" t="s">
        <v>38</v>
      </c>
      <c r="P654" s="146">
        <f>O654*H654</f>
        <v>0</v>
      </c>
      <c r="Q654" s="146">
        <v>0</v>
      </c>
      <c r="R654" s="146">
        <f>Q654*H654</f>
        <v>0</v>
      </c>
      <c r="S654" s="146">
        <v>0</v>
      </c>
      <c r="T654" s="147">
        <f>S654*H654</f>
        <v>0</v>
      </c>
      <c r="AR654" s="148" t="s">
        <v>249</v>
      </c>
      <c r="AT654" s="148" t="s">
        <v>165</v>
      </c>
      <c r="AU654" s="148" t="s">
        <v>82</v>
      </c>
      <c r="AY654" s="17" t="s">
        <v>163</v>
      </c>
      <c r="BE654" s="149">
        <f>IF(N654="základní",J654,0)</f>
        <v>0</v>
      </c>
      <c r="BF654" s="149">
        <f>IF(N654="snížená",J654,0)</f>
        <v>0</v>
      </c>
      <c r="BG654" s="149">
        <f>IF(N654="zákl. přenesená",J654,0)</f>
        <v>0</v>
      </c>
      <c r="BH654" s="149">
        <f>IF(N654="sníž. přenesená",J654,0)</f>
        <v>0</v>
      </c>
      <c r="BI654" s="149">
        <f>IF(N654="nulová",J654,0)</f>
        <v>0</v>
      </c>
      <c r="BJ654" s="17" t="s">
        <v>80</v>
      </c>
      <c r="BK654" s="149">
        <f>ROUND(I654*H654,2)</f>
        <v>0</v>
      </c>
      <c r="BL654" s="17" t="s">
        <v>249</v>
      </c>
      <c r="BM654" s="148" t="s">
        <v>948</v>
      </c>
    </row>
    <row r="655" spans="2:65" s="13" customFormat="1" ht="11.25">
      <c r="B655" s="157"/>
      <c r="D655" s="151" t="s">
        <v>180</v>
      </c>
      <c r="E655" s="158" t="s">
        <v>1</v>
      </c>
      <c r="F655" s="159" t="s">
        <v>949</v>
      </c>
      <c r="H655" s="160">
        <v>128.35</v>
      </c>
      <c r="I655" s="161"/>
      <c r="L655" s="157"/>
      <c r="M655" s="162"/>
      <c r="T655" s="163"/>
      <c r="AT655" s="158" t="s">
        <v>180</v>
      </c>
      <c r="AU655" s="158" t="s">
        <v>82</v>
      </c>
      <c r="AV655" s="13" t="s">
        <v>82</v>
      </c>
      <c r="AW655" s="13" t="s">
        <v>30</v>
      </c>
      <c r="AX655" s="13" t="s">
        <v>73</v>
      </c>
      <c r="AY655" s="158" t="s">
        <v>163</v>
      </c>
    </row>
    <row r="656" spans="2:65" s="14" customFormat="1" ht="11.25">
      <c r="B656" s="164"/>
      <c r="D656" s="151" t="s">
        <v>180</v>
      </c>
      <c r="E656" s="165" t="s">
        <v>1</v>
      </c>
      <c r="F656" s="166" t="s">
        <v>218</v>
      </c>
      <c r="H656" s="167">
        <v>128.35</v>
      </c>
      <c r="I656" s="168"/>
      <c r="L656" s="164"/>
      <c r="M656" s="169"/>
      <c r="T656" s="170"/>
      <c r="AT656" s="165" t="s">
        <v>180</v>
      </c>
      <c r="AU656" s="165" t="s">
        <v>82</v>
      </c>
      <c r="AV656" s="14" t="s">
        <v>170</v>
      </c>
      <c r="AW656" s="14" t="s">
        <v>30</v>
      </c>
      <c r="AX656" s="14" t="s">
        <v>80</v>
      </c>
      <c r="AY656" s="165" t="s">
        <v>163</v>
      </c>
    </row>
    <row r="657" spans="2:65" s="1" customFormat="1" ht="21.75" customHeight="1">
      <c r="B657" s="136"/>
      <c r="C657" s="137" t="s">
        <v>581</v>
      </c>
      <c r="D657" s="137" t="s">
        <v>165</v>
      </c>
      <c r="E657" s="138" t="s">
        <v>950</v>
      </c>
      <c r="F657" s="139" t="s">
        <v>951</v>
      </c>
      <c r="G657" s="140" t="s">
        <v>168</v>
      </c>
      <c r="H657" s="141">
        <v>10.039999999999999</v>
      </c>
      <c r="I657" s="142"/>
      <c r="J657" s="143">
        <f>ROUND(I657*H657,2)</f>
        <v>0</v>
      </c>
      <c r="K657" s="139" t="s">
        <v>1</v>
      </c>
      <c r="L657" s="32"/>
      <c r="M657" s="144" t="s">
        <v>1</v>
      </c>
      <c r="N657" s="145" t="s">
        <v>38</v>
      </c>
      <c r="P657" s="146">
        <f>O657*H657</f>
        <v>0</v>
      </c>
      <c r="Q657" s="146">
        <v>0</v>
      </c>
      <c r="R657" s="146">
        <f>Q657*H657</f>
        <v>0</v>
      </c>
      <c r="S657" s="146">
        <v>0</v>
      </c>
      <c r="T657" s="147">
        <f>S657*H657</f>
        <v>0</v>
      </c>
      <c r="AR657" s="148" t="s">
        <v>249</v>
      </c>
      <c r="AT657" s="148" t="s">
        <v>165</v>
      </c>
      <c r="AU657" s="148" t="s">
        <v>82</v>
      </c>
      <c r="AY657" s="17" t="s">
        <v>163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7" t="s">
        <v>80</v>
      </c>
      <c r="BK657" s="149">
        <f>ROUND(I657*H657,2)</f>
        <v>0</v>
      </c>
      <c r="BL657" s="17" t="s">
        <v>249</v>
      </c>
      <c r="BM657" s="148" t="s">
        <v>952</v>
      </c>
    </row>
    <row r="658" spans="2:65" s="13" customFormat="1" ht="11.25">
      <c r="B658" s="157"/>
      <c r="D658" s="151" t="s">
        <v>180</v>
      </c>
      <c r="E658" s="158" t="s">
        <v>1</v>
      </c>
      <c r="F658" s="159" t="s">
        <v>953</v>
      </c>
      <c r="H658" s="160">
        <v>10.039999999999999</v>
      </c>
      <c r="I658" s="161"/>
      <c r="L658" s="157"/>
      <c r="M658" s="162"/>
      <c r="T658" s="163"/>
      <c r="AT658" s="158" t="s">
        <v>180</v>
      </c>
      <c r="AU658" s="158" t="s">
        <v>82</v>
      </c>
      <c r="AV658" s="13" t="s">
        <v>82</v>
      </c>
      <c r="AW658" s="13" t="s">
        <v>30</v>
      </c>
      <c r="AX658" s="13" t="s">
        <v>73</v>
      </c>
      <c r="AY658" s="158" t="s">
        <v>163</v>
      </c>
    </row>
    <row r="659" spans="2:65" s="14" customFormat="1" ht="11.25">
      <c r="B659" s="164"/>
      <c r="D659" s="151" t="s">
        <v>180</v>
      </c>
      <c r="E659" s="165" t="s">
        <v>1</v>
      </c>
      <c r="F659" s="166" t="s">
        <v>218</v>
      </c>
      <c r="H659" s="167">
        <v>10.039999999999999</v>
      </c>
      <c r="I659" s="168"/>
      <c r="L659" s="164"/>
      <c r="M659" s="169"/>
      <c r="T659" s="170"/>
      <c r="AT659" s="165" t="s">
        <v>180</v>
      </c>
      <c r="AU659" s="165" t="s">
        <v>82</v>
      </c>
      <c r="AV659" s="14" t="s">
        <v>170</v>
      </c>
      <c r="AW659" s="14" t="s">
        <v>30</v>
      </c>
      <c r="AX659" s="14" t="s">
        <v>80</v>
      </c>
      <c r="AY659" s="165" t="s">
        <v>163</v>
      </c>
    </row>
    <row r="660" spans="2:65" s="11" customFormat="1" ht="22.9" customHeight="1">
      <c r="B660" s="124"/>
      <c r="D660" s="125" t="s">
        <v>72</v>
      </c>
      <c r="E660" s="134" t="s">
        <v>954</v>
      </c>
      <c r="F660" s="134" t="s">
        <v>955</v>
      </c>
      <c r="I660" s="127"/>
      <c r="J660" s="135">
        <f>BK660</f>
        <v>0</v>
      </c>
      <c r="L660" s="124"/>
      <c r="M660" s="129"/>
      <c r="P660" s="130">
        <f>SUM(P661:P684)</f>
        <v>0</v>
      </c>
      <c r="R660" s="130">
        <f>SUM(R661:R684)</f>
        <v>0.17692140000000001</v>
      </c>
      <c r="T660" s="131">
        <f>SUM(T661:T684)</f>
        <v>0</v>
      </c>
      <c r="AR660" s="125" t="s">
        <v>82</v>
      </c>
      <c r="AT660" s="132" t="s">
        <v>72</v>
      </c>
      <c r="AU660" s="132" t="s">
        <v>80</v>
      </c>
      <c r="AY660" s="125" t="s">
        <v>163</v>
      </c>
      <c r="BK660" s="133">
        <f>SUM(BK661:BK684)</f>
        <v>0</v>
      </c>
    </row>
    <row r="661" spans="2:65" s="1" customFormat="1" ht="44.25" customHeight="1">
      <c r="B661" s="136"/>
      <c r="C661" s="137" t="s">
        <v>956</v>
      </c>
      <c r="D661" s="137" t="s">
        <v>165</v>
      </c>
      <c r="E661" s="138" t="s">
        <v>957</v>
      </c>
      <c r="F661" s="139" t="s">
        <v>958</v>
      </c>
      <c r="G661" s="140" t="s">
        <v>168</v>
      </c>
      <c r="H661" s="141">
        <v>1769.2139999999999</v>
      </c>
      <c r="I661" s="142"/>
      <c r="J661" s="143">
        <f>ROUND(I661*H661,2)</f>
        <v>0</v>
      </c>
      <c r="K661" s="139" t="s">
        <v>169</v>
      </c>
      <c r="L661" s="32"/>
      <c r="M661" s="144" t="s">
        <v>1</v>
      </c>
      <c r="N661" s="145" t="s">
        <v>38</v>
      </c>
      <c r="P661" s="146">
        <f>O661*H661</f>
        <v>0</v>
      </c>
      <c r="Q661" s="146">
        <v>1E-4</v>
      </c>
      <c r="R661" s="146">
        <f>Q661*H661</f>
        <v>0.17692140000000001</v>
      </c>
      <c r="S661" s="146">
        <v>0</v>
      </c>
      <c r="T661" s="147">
        <f>S661*H661</f>
        <v>0</v>
      </c>
      <c r="AR661" s="148" t="s">
        <v>249</v>
      </c>
      <c r="AT661" s="148" t="s">
        <v>165</v>
      </c>
      <c r="AU661" s="148" t="s">
        <v>82</v>
      </c>
      <c r="AY661" s="17" t="s">
        <v>163</v>
      </c>
      <c r="BE661" s="149">
        <f>IF(N661="základní",J661,0)</f>
        <v>0</v>
      </c>
      <c r="BF661" s="149">
        <f>IF(N661="snížená",J661,0)</f>
        <v>0</v>
      </c>
      <c r="BG661" s="149">
        <f>IF(N661="zákl. přenesená",J661,0)</f>
        <v>0</v>
      </c>
      <c r="BH661" s="149">
        <f>IF(N661="sníž. přenesená",J661,0)</f>
        <v>0</v>
      </c>
      <c r="BI661" s="149">
        <f>IF(N661="nulová",J661,0)</f>
        <v>0</v>
      </c>
      <c r="BJ661" s="17" t="s">
        <v>80</v>
      </c>
      <c r="BK661" s="149">
        <f>ROUND(I661*H661,2)</f>
        <v>0</v>
      </c>
      <c r="BL661" s="17" t="s">
        <v>249</v>
      </c>
      <c r="BM661" s="148" t="s">
        <v>959</v>
      </c>
    </row>
    <row r="662" spans="2:65" s="12" customFormat="1" ht="11.25">
      <c r="B662" s="150"/>
      <c r="D662" s="151" t="s">
        <v>180</v>
      </c>
      <c r="E662" s="152" t="s">
        <v>1</v>
      </c>
      <c r="F662" s="153" t="s">
        <v>960</v>
      </c>
      <c r="H662" s="152" t="s">
        <v>1</v>
      </c>
      <c r="I662" s="154"/>
      <c r="L662" s="150"/>
      <c r="M662" s="155"/>
      <c r="T662" s="156"/>
      <c r="AT662" s="152" t="s">
        <v>180</v>
      </c>
      <c r="AU662" s="152" t="s">
        <v>82</v>
      </c>
      <c r="AV662" s="12" t="s">
        <v>80</v>
      </c>
      <c r="AW662" s="12" t="s">
        <v>30</v>
      </c>
      <c r="AX662" s="12" t="s">
        <v>73</v>
      </c>
      <c r="AY662" s="152" t="s">
        <v>163</v>
      </c>
    </row>
    <row r="663" spans="2:65" s="13" customFormat="1" ht="22.5">
      <c r="B663" s="157"/>
      <c r="D663" s="151" t="s">
        <v>180</v>
      </c>
      <c r="E663" s="158" t="s">
        <v>1</v>
      </c>
      <c r="F663" s="159" t="s">
        <v>961</v>
      </c>
      <c r="H663" s="160">
        <v>17.556999999999999</v>
      </c>
      <c r="I663" s="161"/>
      <c r="L663" s="157"/>
      <c r="M663" s="162"/>
      <c r="T663" s="163"/>
      <c r="AT663" s="158" t="s">
        <v>180</v>
      </c>
      <c r="AU663" s="158" t="s">
        <v>82</v>
      </c>
      <c r="AV663" s="13" t="s">
        <v>82</v>
      </c>
      <c r="AW663" s="13" t="s">
        <v>30</v>
      </c>
      <c r="AX663" s="13" t="s">
        <v>73</v>
      </c>
      <c r="AY663" s="158" t="s">
        <v>163</v>
      </c>
    </row>
    <row r="664" spans="2:65" s="13" customFormat="1" ht="11.25">
      <c r="B664" s="157"/>
      <c r="D664" s="151" t="s">
        <v>180</v>
      </c>
      <c r="E664" s="158" t="s">
        <v>1</v>
      </c>
      <c r="F664" s="159" t="s">
        <v>962</v>
      </c>
      <c r="H664" s="160">
        <v>11.315</v>
      </c>
      <c r="I664" s="161"/>
      <c r="L664" s="157"/>
      <c r="M664" s="162"/>
      <c r="T664" s="163"/>
      <c r="AT664" s="158" t="s">
        <v>180</v>
      </c>
      <c r="AU664" s="158" t="s">
        <v>82</v>
      </c>
      <c r="AV664" s="13" t="s">
        <v>82</v>
      </c>
      <c r="AW664" s="13" t="s">
        <v>30</v>
      </c>
      <c r="AX664" s="13" t="s">
        <v>73</v>
      </c>
      <c r="AY664" s="158" t="s">
        <v>163</v>
      </c>
    </row>
    <row r="665" spans="2:65" s="15" customFormat="1" ht="11.25">
      <c r="B665" s="184"/>
      <c r="D665" s="151" t="s">
        <v>180</v>
      </c>
      <c r="E665" s="185" t="s">
        <v>1</v>
      </c>
      <c r="F665" s="186" t="s">
        <v>963</v>
      </c>
      <c r="H665" s="187">
        <v>28.872</v>
      </c>
      <c r="I665" s="188"/>
      <c r="L665" s="184"/>
      <c r="M665" s="189"/>
      <c r="T665" s="190"/>
      <c r="AT665" s="185" t="s">
        <v>180</v>
      </c>
      <c r="AU665" s="185" t="s">
        <v>82</v>
      </c>
      <c r="AV665" s="15" t="s">
        <v>175</v>
      </c>
      <c r="AW665" s="15" t="s">
        <v>30</v>
      </c>
      <c r="AX665" s="15" t="s">
        <v>73</v>
      </c>
      <c r="AY665" s="185" t="s">
        <v>163</v>
      </c>
    </row>
    <row r="666" spans="2:65" s="12" customFormat="1" ht="11.25">
      <c r="B666" s="150"/>
      <c r="D666" s="151" t="s">
        <v>180</v>
      </c>
      <c r="E666" s="152" t="s">
        <v>1</v>
      </c>
      <c r="F666" s="153" t="s">
        <v>964</v>
      </c>
      <c r="H666" s="152" t="s">
        <v>1</v>
      </c>
      <c r="I666" s="154"/>
      <c r="L666" s="150"/>
      <c r="M666" s="155"/>
      <c r="T666" s="156"/>
      <c r="AT666" s="152" t="s">
        <v>180</v>
      </c>
      <c r="AU666" s="152" t="s">
        <v>82</v>
      </c>
      <c r="AV666" s="12" t="s">
        <v>80</v>
      </c>
      <c r="AW666" s="12" t="s">
        <v>30</v>
      </c>
      <c r="AX666" s="12" t="s">
        <v>73</v>
      </c>
      <c r="AY666" s="152" t="s">
        <v>163</v>
      </c>
    </row>
    <row r="667" spans="2:65" s="13" customFormat="1" ht="22.5">
      <c r="B667" s="157"/>
      <c r="D667" s="151" t="s">
        <v>180</v>
      </c>
      <c r="E667" s="158" t="s">
        <v>1</v>
      </c>
      <c r="F667" s="159" t="s">
        <v>965</v>
      </c>
      <c r="H667" s="160">
        <v>102.571</v>
      </c>
      <c r="I667" s="161"/>
      <c r="L667" s="157"/>
      <c r="M667" s="162"/>
      <c r="T667" s="163"/>
      <c r="AT667" s="158" t="s">
        <v>180</v>
      </c>
      <c r="AU667" s="158" t="s">
        <v>82</v>
      </c>
      <c r="AV667" s="13" t="s">
        <v>82</v>
      </c>
      <c r="AW667" s="13" t="s">
        <v>30</v>
      </c>
      <c r="AX667" s="13" t="s">
        <v>73</v>
      </c>
      <c r="AY667" s="158" t="s">
        <v>163</v>
      </c>
    </row>
    <row r="668" spans="2:65" s="13" customFormat="1" ht="11.25">
      <c r="B668" s="157"/>
      <c r="D668" s="151" t="s">
        <v>180</v>
      </c>
      <c r="E668" s="158" t="s">
        <v>1</v>
      </c>
      <c r="F668" s="159" t="s">
        <v>966</v>
      </c>
      <c r="H668" s="160">
        <v>58.088999999999999</v>
      </c>
      <c r="I668" s="161"/>
      <c r="L668" s="157"/>
      <c r="M668" s="162"/>
      <c r="T668" s="163"/>
      <c r="AT668" s="158" t="s">
        <v>180</v>
      </c>
      <c r="AU668" s="158" t="s">
        <v>82</v>
      </c>
      <c r="AV668" s="13" t="s">
        <v>82</v>
      </c>
      <c r="AW668" s="13" t="s">
        <v>30</v>
      </c>
      <c r="AX668" s="13" t="s">
        <v>73</v>
      </c>
      <c r="AY668" s="158" t="s">
        <v>163</v>
      </c>
    </row>
    <row r="669" spans="2:65" s="13" customFormat="1" ht="11.25">
      <c r="B669" s="157"/>
      <c r="D669" s="151" t="s">
        <v>180</v>
      </c>
      <c r="E669" s="158" t="s">
        <v>1</v>
      </c>
      <c r="F669" s="159" t="s">
        <v>967</v>
      </c>
      <c r="H669" s="160">
        <v>106.81</v>
      </c>
      <c r="I669" s="161"/>
      <c r="L669" s="157"/>
      <c r="M669" s="162"/>
      <c r="T669" s="163"/>
      <c r="AT669" s="158" t="s">
        <v>180</v>
      </c>
      <c r="AU669" s="158" t="s">
        <v>82</v>
      </c>
      <c r="AV669" s="13" t="s">
        <v>82</v>
      </c>
      <c r="AW669" s="13" t="s">
        <v>30</v>
      </c>
      <c r="AX669" s="13" t="s">
        <v>73</v>
      </c>
      <c r="AY669" s="158" t="s">
        <v>163</v>
      </c>
    </row>
    <row r="670" spans="2:65" s="13" customFormat="1" ht="22.5">
      <c r="B670" s="157"/>
      <c r="D670" s="151" t="s">
        <v>180</v>
      </c>
      <c r="E670" s="158" t="s">
        <v>1</v>
      </c>
      <c r="F670" s="159" t="s">
        <v>968</v>
      </c>
      <c r="H670" s="160">
        <v>31.925000000000001</v>
      </c>
      <c r="I670" s="161"/>
      <c r="L670" s="157"/>
      <c r="M670" s="162"/>
      <c r="T670" s="163"/>
      <c r="AT670" s="158" t="s">
        <v>180</v>
      </c>
      <c r="AU670" s="158" t="s">
        <v>82</v>
      </c>
      <c r="AV670" s="13" t="s">
        <v>82</v>
      </c>
      <c r="AW670" s="13" t="s">
        <v>30</v>
      </c>
      <c r="AX670" s="13" t="s">
        <v>73</v>
      </c>
      <c r="AY670" s="158" t="s">
        <v>163</v>
      </c>
    </row>
    <row r="671" spans="2:65" s="15" customFormat="1" ht="11.25">
      <c r="B671" s="184"/>
      <c r="D671" s="151" t="s">
        <v>180</v>
      </c>
      <c r="E671" s="185" t="s">
        <v>1</v>
      </c>
      <c r="F671" s="186" t="s">
        <v>963</v>
      </c>
      <c r="H671" s="187">
        <v>299.39499999999998</v>
      </c>
      <c r="I671" s="188"/>
      <c r="L671" s="184"/>
      <c r="M671" s="189"/>
      <c r="T671" s="190"/>
      <c r="AT671" s="185" t="s">
        <v>180</v>
      </c>
      <c r="AU671" s="185" t="s">
        <v>82</v>
      </c>
      <c r="AV671" s="15" t="s">
        <v>175</v>
      </c>
      <c r="AW671" s="15" t="s">
        <v>30</v>
      </c>
      <c r="AX671" s="15" t="s">
        <v>73</v>
      </c>
      <c r="AY671" s="185" t="s">
        <v>163</v>
      </c>
    </row>
    <row r="672" spans="2:65" s="12" customFormat="1" ht="11.25">
      <c r="B672" s="150"/>
      <c r="D672" s="151" t="s">
        <v>180</v>
      </c>
      <c r="E672" s="152" t="s">
        <v>1</v>
      </c>
      <c r="F672" s="153" t="s">
        <v>969</v>
      </c>
      <c r="H672" s="152" t="s">
        <v>1</v>
      </c>
      <c r="I672" s="154"/>
      <c r="L672" s="150"/>
      <c r="M672" s="155"/>
      <c r="T672" s="156"/>
      <c r="AT672" s="152" t="s">
        <v>180</v>
      </c>
      <c r="AU672" s="152" t="s">
        <v>82</v>
      </c>
      <c r="AV672" s="12" t="s">
        <v>80</v>
      </c>
      <c r="AW672" s="12" t="s">
        <v>30</v>
      </c>
      <c r="AX672" s="12" t="s">
        <v>73</v>
      </c>
      <c r="AY672" s="152" t="s">
        <v>163</v>
      </c>
    </row>
    <row r="673" spans="2:51" s="13" customFormat="1" ht="22.5">
      <c r="B673" s="157"/>
      <c r="D673" s="151" t="s">
        <v>180</v>
      </c>
      <c r="E673" s="158" t="s">
        <v>1</v>
      </c>
      <c r="F673" s="159" t="s">
        <v>970</v>
      </c>
      <c r="H673" s="160">
        <v>146.44399999999999</v>
      </c>
      <c r="I673" s="161"/>
      <c r="L673" s="157"/>
      <c r="M673" s="162"/>
      <c r="T673" s="163"/>
      <c r="AT673" s="158" t="s">
        <v>180</v>
      </c>
      <c r="AU673" s="158" t="s">
        <v>82</v>
      </c>
      <c r="AV673" s="13" t="s">
        <v>82</v>
      </c>
      <c r="AW673" s="13" t="s">
        <v>30</v>
      </c>
      <c r="AX673" s="13" t="s">
        <v>73</v>
      </c>
      <c r="AY673" s="158" t="s">
        <v>163</v>
      </c>
    </row>
    <row r="674" spans="2:51" s="13" customFormat="1" ht="11.25">
      <c r="B674" s="157"/>
      <c r="D674" s="151" t="s">
        <v>180</v>
      </c>
      <c r="E674" s="158" t="s">
        <v>1</v>
      </c>
      <c r="F674" s="159" t="s">
        <v>971</v>
      </c>
      <c r="H674" s="160">
        <v>2.3460000000000001</v>
      </c>
      <c r="I674" s="161"/>
      <c r="L674" s="157"/>
      <c r="M674" s="162"/>
      <c r="T674" s="163"/>
      <c r="AT674" s="158" t="s">
        <v>180</v>
      </c>
      <c r="AU674" s="158" t="s">
        <v>82</v>
      </c>
      <c r="AV674" s="13" t="s">
        <v>82</v>
      </c>
      <c r="AW674" s="13" t="s">
        <v>30</v>
      </c>
      <c r="AX674" s="13" t="s">
        <v>73</v>
      </c>
      <c r="AY674" s="158" t="s">
        <v>163</v>
      </c>
    </row>
    <row r="675" spans="2:51" s="15" customFormat="1" ht="11.25">
      <c r="B675" s="184"/>
      <c r="D675" s="151" t="s">
        <v>180</v>
      </c>
      <c r="E675" s="185" t="s">
        <v>1</v>
      </c>
      <c r="F675" s="186" t="s">
        <v>963</v>
      </c>
      <c r="H675" s="187">
        <v>148.79</v>
      </c>
      <c r="I675" s="188"/>
      <c r="L675" s="184"/>
      <c r="M675" s="189"/>
      <c r="T675" s="190"/>
      <c r="AT675" s="185" t="s">
        <v>180</v>
      </c>
      <c r="AU675" s="185" t="s">
        <v>82</v>
      </c>
      <c r="AV675" s="15" t="s">
        <v>175</v>
      </c>
      <c r="AW675" s="15" t="s">
        <v>30</v>
      </c>
      <c r="AX675" s="15" t="s">
        <v>73</v>
      </c>
      <c r="AY675" s="185" t="s">
        <v>163</v>
      </c>
    </row>
    <row r="676" spans="2:51" s="12" customFormat="1" ht="11.25">
      <c r="B676" s="150"/>
      <c r="D676" s="151" t="s">
        <v>180</v>
      </c>
      <c r="E676" s="152" t="s">
        <v>1</v>
      </c>
      <c r="F676" s="153" t="s">
        <v>972</v>
      </c>
      <c r="H676" s="152" t="s">
        <v>1</v>
      </c>
      <c r="I676" s="154"/>
      <c r="L676" s="150"/>
      <c r="M676" s="155"/>
      <c r="T676" s="156"/>
      <c r="AT676" s="152" t="s">
        <v>180</v>
      </c>
      <c r="AU676" s="152" t="s">
        <v>82</v>
      </c>
      <c r="AV676" s="12" t="s">
        <v>80</v>
      </c>
      <c r="AW676" s="12" t="s">
        <v>30</v>
      </c>
      <c r="AX676" s="12" t="s">
        <v>73</v>
      </c>
      <c r="AY676" s="152" t="s">
        <v>163</v>
      </c>
    </row>
    <row r="677" spans="2:51" s="13" customFormat="1" ht="22.5">
      <c r="B677" s="157"/>
      <c r="D677" s="151" t="s">
        <v>180</v>
      </c>
      <c r="E677" s="158" t="s">
        <v>1</v>
      </c>
      <c r="F677" s="159" t="s">
        <v>973</v>
      </c>
      <c r="H677" s="160">
        <v>295.64</v>
      </c>
      <c r="I677" s="161"/>
      <c r="L677" s="157"/>
      <c r="M677" s="162"/>
      <c r="T677" s="163"/>
      <c r="AT677" s="158" t="s">
        <v>180</v>
      </c>
      <c r="AU677" s="158" t="s">
        <v>82</v>
      </c>
      <c r="AV677" s="13" t="s">
        <v>82</v>
      </c>
      <c r="AW677" s="13" t="s">
        <v>30</v>
      </c>
      <c r="AX677" s="13" t="s">
        <v>73</v>
      </c>
      <c r="AY677" s="158" t="s">
        <v>163</v>
      </c>
    </row>
    <row r="678" spans="2:51" s="13" customFormat="1" ht="22.5">
      <c r="B678" s="157"/>
      <c r="D678" s="151" t="s">
        <v>180</v>
      </c>
      <c r="E678" s="158" t="s">
        <v>1</v>
      </c>
      <c r="F678" s="159" t="s">
        <v>974</v>
      </c>
      <c r="H678" s="160">
        <v>52.582000000000001</v>
      </c>
      <c r="I678" s="161"/>
      <c r="L678" s="157"/>
      <c r="M678" s="162"/>
      <c r="T678" s="163"/>
      <c r="AT678" s="158" t="s">
        <v>180</v>
      </c>
      <c r="AU678" s="158" t="s">
        <v>82</v>
      </c>
      <c r="AV678" s="13" t="s">
        <v>82</v>
      </c>
      <c r="AW678" s="13" t="s">
        <v>30</v>
      </c>
      <c r="AX678" s="13" t="s">
        <v>73</v>
      </c>
      <c r="AY678" s="158" t="s">
        <v>163</v>
      </c>
    </row>
    <row r="679" spans="2:51" s="13" customFormat="1" ht="11.25">
      <c r="B679" s="157"/>
      <c r="D679" s="151" t="s">
        <v>180</v>
      </c>
      <c r="E679" s="158" t="s">
        <v>1</v>
      </c>
      <c r="F679" s="159" t="s">
        <v>975</v>
      </c>
      <c r="H679" s="160">
        <v>6.3630000000000004</v>
      </c>
      <c r="I679" s="161"/>
      <c r="L679" s="157"/>
      <c r="M679" s="162"/>
      <c r="T679" s="163"/>
      <c r="AT679" s="158" t="s">
        <v>180</v>
      </c>
      <c r="AU679" s="158" t="s">
        <v>82</v>
      </c>
      <c r="AV679" s="13" t="s">
        <v>82</v>
      </c>
      <c r="AW679" s="13" t="s">
        <v>30</v>
      </c>
      <c r="AX679" s="13" t="s">
        <v>73</v>
      </c>
      <c r="AY679" s="158" t="s">
        <v>163</v>
      </c>
    </row>
    <row r="680" spans="2:51" s="13" customFormat="1" ht="11.25">
      <c r="B680" s="157"/>
      <c r="D680" s="151" t="s">
        <v>180</v>
      </c>
      <c r="E680" s="158" t="s">
        <v>1</v>
      </c>
      <c r="F680" s="159" t="s">
        <v>976</v>
      </c>
      <c r="H680" s="160">
        <v>81.84</v>
      </c>
      <c r="I680" s="161"/>
      <c r="L680" s="157"/>
      <c r="M680" s="162"/>
      <c r="T680" s="163"/>
      <c r="AT680" s="158" t="s">
        <v>180</v>
      </c>
      <c r="AU680" s="158" t="s">
        <v>82</v>
      </c>
      <c r="AV680" s="13" t="s">
        <v>82</v>
      </c>
      <c r="AW680" s="13" t="s">
        <v>30</v>
      </c>
      <c r="AX680" s="13" t="s">
        <v>73</v>
      </c>
      <c r="AY680" s="158" t="s">
        <v>163</v>
      </c>
    </row>
    <row r="681" spans="2:51" s="12" customFormat="1" ht="11.25">
      <c r="B681" s="150"/>
      <c r="D681" s="151" t="s">
        <v>180</v>
      </c>
      <c r="E681" s="152" t="s">
        <v>1</v>
      </c>
      <c r="F681" s="153" t="s">
        <v>977</v>
      </c>
      <c r="H681" s="152" t="s">
        <v>1</v>
      </c>
      <c r="I681" s="154"/>
      <c r="L681" s="150"/>
      <c r="M681" s="155"/>
      <c r="T681" s="156"/>
      <c r="AT681" s="152" t="s">
        <v>180</v>
      </c>
      <c r="AU681" s="152" t="s">
        <v>82</v>
      </c>
      <c r="AV681" s="12" t="s">
        <v>80</v>
      </c>
      <c r="AW681" s="12" t="s">
        <v>30</v>
      </c>
      <c r="AX681" s="12" t="s">
        <v>73</v>
      </c>
      <c r="AY681" s="152" t="s">
        <v>163</v>
      </c>
    </row>
    <row r="682" spans="2:51" s="13" customFormat="1" ht="11.25">
      <c r="B682" s="157"/>
      <c r="D682" s="151" t="s">
        <v>180</v>
      </c>
      <c r="E682" s="158" t="s">
        <v>1</v>
      </c>
      <c r="F682" s="159" t="s">
        <v>609</v>
      </c>
      <c r="H682" s="160">
        <v>855.73199999999997</v>
      </c>
      <c r="I682" s="161"/>
      <c r="L682" s="157"/>
      <c r="M682" s="162"/>
      <c r="T682" s="163"/>
      <c r="AT682" s="158" t="s">
        <v>180</v>
      </c>
      <c r="AU682" s="158" t="s">
        <v>82</v>
      </c>
      <c r="AV682" s="13" t="s">
        <v>82</v>
      </c>
      <c r="AW682" s="13" t="s">
        <v>30</v>
      </c>
      <c r="AX682" s="13" t="s">
        <v>73</v>
      </c>
      <c r="AY682" s="158" t="s">
        <v>163</v>
      </c>
    </row>
    <row r="683" spans="2:51" s="15" customFormat="1" ht="11.25">
      <c r="B683" s="184"/>
      <c r="D683" s="151" t="s">
        <v>180</v>
      </c>
      <c r="E683" s="185" t="s">
        <v>1</v>
      </c>
      <c r="F683" s="186" t="s">
        <v>963</v>
      </c>
      <c r="H683" s="187">
        <v>1292.1569999999999</v>
      </c>
      <c r="I683" s="188"/>
      <c r="L683" s="184"/>
      <c r="M683" s="189"/>
      <c r="T683" s="190"/>
      <c r="AT683" s="185" t="s">
        <v>180</v>
      </c>
      <c r="AU683" s="185" t="s">
        <v>82</v>
      </c>
      <c r="AV683" s="15" t="s">
        <v>175</v>
      </c>
      <c r="AW683" s="15" t="s">
        <v>30</v>
      </c>
      <c r="AX683" s="15" t="s">
        <v>73</v>
      </c>
      <c r="AY683" s="185" t="s">
        <v>163</v>
      </c>
    </row>
    <row r="684" spans="2:51" s="14" customFormat="1" ht="11.25">
      <c r="B684" s="164"/>
      <c r="D684" s="151" t="s">
        <v>180</v>
      </c>
      <c r="E684" s="165" t="s">
        <v>1</v>
      </c>
      <c r="F684" s="166" t="s">
        <v>218</v>
      </c>
      <c r="H684" s="167">
        <v>1769.2139999999999</v>
      </c>
      <c r="I684" s="168"/>
      <c r="L684" s="164"/>
      <c r="M684" s="191"/>
      <c r="N684" s="192"/>
      <c r="O684" s="192"/>
      <c r="P684" s="192"/>
      <c r="Q684" s="192"/>
      <c r="R684" s="192"/>
      <c r="S684" s="192"/>
      <c r="T684" s="193"/>
      <c r="AT684" s="165" t="s">
        <v>180</v>
      </c>
      <c r="AU684" s="165" t="s">
        <v>82</v>
      </c>
      <c r="AV684" s="14" t="s">
        <v>170</v>
      </c>
      <c r="AW684" s="14" t="s">
        <v>30</v>
      </c>
      <c r="AX684" s="14" t="s">
        <v>80</v>
      </c>
      <c r="AY684" s="165" t="s">
        <v>163</v>
      </c>
    </row>
    <row r="685" spans="2:51" s="1" customFormat="1" ht="6.95" customHeight="1">
      <c r="B685" s="44"/>
      <c r="C685" s="45"/>
      <c r="D685" s="45"/>
      <c r="E685" s="45"/>
      <c r="F685" s="45"/>
      <c r="G685" s="45"/>
      <c r="H685" s="45"/>
      <c r="I685" s="45"/>
      <c r="J685" s="45"/>
      <c r="K685" s="45"/>
      <c r="L685" s="32"/>
    </row>
  </sheetData>
  <autoFilter ref="C139:K684" xr:uid="{00000000-0009-0000-0000-000001000000}"/>
  <mergeCells count="12">
    <mergeCell ref="E132:H132"/>
    <mergeCell ref="L2:V2"/>
    <mergeCell ref="E85:H85"/>
    <mergeCell ref="E87:H87"/>
    <mergeCell ref="E89:H89"/>
    <mergeCell ref="E128:H128"/>
    <mergeCell ref="E130:H13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2" t="s">
        <v>120</v>
      </c>
      <c r="F9" s="244"/>
      <c r="G9" s="244"/>
      <c r="H9" s="244"/>
      <c r="L9" s="32"/>
    </row>
    <row r="10" spans="2:46" s="1" customFormat="1" ht="12" customHeight="1">
      <c r="B10" s="32"/>
      <c r="D10" s="27" t="s">
        <v>121</v>
      </c>
      <c r="L10" s="32"/>
    </row>
    <row r="11" spans="2:46" s="1" customFormat="1" ht="16.5" customHeight="1">
      <c r="B11" s="32"/>
      <c r="E11" s="204" t="s">
        <v>978</v>
      </c>
      <c r="F11" s="244"/>
      <c r="G11" s="244"/>
      <c r="H11" s="244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6. 4. 2021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09"/>
      <c r="G20" s="209"/>
      <c r="H20" s="209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ROUND((SUM(BE126:BE155)),  2)</f>
        <v>0</v>
      </c>
      <c r="I35" s="96">
        <v>0.21</v>
      </c>
      <c r="J35" s="86">
        <f>ROUND(((SUM(BE126:BE155))*I35),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ROUND((SUM(BF126:BF155)),  2)</f>
        <v>0</v>
      </c>
      <c r="I36" s="96">
        <v>0.15</v>
      </c>
      <c r="J36" s="86">
        <f>ROUND(((SUM(BF126:BF155))*I36),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ROUND((SUM(BG126:BG155)),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ROUND((SUM(BH126:BH155)),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ROUND((SUM(BI126:BI155)),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2" t="s">
        <v>120</v>
      </c>
      <c r="F87" s="244"/>
      <c r="G87" s="244"/>
      <c r="H87" s="244"/>
      <c r="L87" s="32"/>
    </row>
    <row r="88" spans="2:12" s="1" customFormat="1" ht="12" customHeight="1">
      <c r="B88" s="32"/>
      <c r="C88" s="27" t="s">
        <v>121</v>
      </c>
      <c r="L88" s="32"/>
    </row>
    <row r="89" spans="2:12" s="1" customFormat="1" ht="16.5" customHeight="1">
      <c r="B89" s="32"/>
      <c r="E89" s="204" t="str">
        <f>E11</f>
        <v>101.1.02 - D.1.4.1   ZTI</v>
      </c>
      <c r="F89" s="244"/>
      <c r="G89" s="244"/>
      <c r="H89" s="24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6. 4. 2021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124</v>
      </c>
      <c r="D96" s="97"/>
      <c r="E96" s="97"/>
      <c r="F96" s="97"/>
      <c r="G96" s="97"/>
      <c r="H96" s="97"/>
      <c r="I96" s="97"/>
      <c r="J96" s="106" t="s">
        <v>125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126</v>
      </c>
      <c r="J98" s="66">
        <f>J126</f>
        <v>0</v>
      </c>
      <c r="L98" s="32"/>
      <c r="AU98" s="17" t="s">
        <v>127</v>
      </c>
    </row>
    <row r="99" spans="2:47" s="8" customFormat="1" ht="24.95" customHeight="1">
      <c r="B99" s="108"/>
      <c r="D99" s="109" t="s">
        <v>128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129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133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8" customFormat="1" ht="24.95" customHeight="1">
      <c r="B102" s="108"/>
      <c r="D102" s="109" t="s">
        <v>140</v>
      </c>
      <c r="E102" s="110"/>
      <c r="F102" s="110"/>
      <c r="G102" s="110"/>
      <c r="H102" s="110"/>
      <c r="I102" s="110"/>
      <c r="J102" s="111">
        <f>J141</f>
        <v>0</v>
      </c>
      <c r="L102" s="108"/>
    </row>
    <row r="103" spans="2:47" s="9" customFormat="1" ht="19.899999999999999" customHeight="1">
      <c r="B103" s="112"/>
      <c r="D103" s="113" t="s">
        <v>979</v>
      </c>
      <c r="E103" s="114"/>
      <c r="F103" s="114"/>
      <c r="G103" s="114"/>
      <c r="H103" s="114"/>
      <c r="I103" s="114"/>
      <c r="J103" s="115">
        <f>J142</f>
        <v>0</v>
      </c>
      <c r="L103" s="112"/>
    </row>
    <row r="104" spans="2:47" s="9" customFormat="1" ht="19.899999999999999" customHeight="1">
      <c r="B104" s="112"/>
      <c r="D104" s="113" t="s">
        <v>145</v>
      </c>
      <c r="E104" s="114"/>
      <c r="F104" s="114"/>
      <c r="G104" s="114"/>
      <c r="H104" s="114"/>
      <c r="I104" s="114"/>
      <c r="J104" s="115">
        <f>J153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148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2" t="str">
        <f>E7</f>
        <v>Parkovací dům, Gagarinova, Šumperk-cú2021-revize</v>
      </c>
      <c r="F114" s="243"/>
      <c r="G114" s="243"/>
      <c r="H114" s="243"/>
      <c r="L114" s="32"/>
    </row>
    <row r="115" spans="2:63" ht="12" customHeight="1">
      <c r="B115" s="20"/>
      <c r="C115" s="27" t="s">
        <v>119</v>
      </c>
      <c r="L115" s="20"/>
    </row>
    <row r="116" spans="2:63" s="1" customFormat="1" ht="16.5" customHeight="1">
      <c r="B116" s="32"/>
      <c r="E116" s="242" t="s">
        <v>120</v>
      </c>
      <c r="F116" s="244"/>
      <c r="G116" s="244"/>
      <c r="H116" s="244"/>
      <c r="L116" s="32"/>
    </row>
    <row r="117" spans="2:63" s="1" customFormat="1" ht="12" customHeight="1">
      <c r="B117" s="32"/>
      <c r="C117" s="27" t="s">
        <v>121</v>
      </c>
      <c r="L117" s="32"/>
    </row>
    <row r="118" spans="2:63" s="1" customFormat="1" ht="16.5" customHeight="1">
      <c r="B118" s="32"/>
      <c r="E118" s="204" t="str">
        <f>E11</f>
        <v>101.1.02 - D.1.4.1   ZTI</v>
      </c>
      <c r="F118" s="244"/>
      <c r="G118" s="244"/>
      <c r="H118" s="244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F14</f>
        <v xml:space="preserve"> </v>
      </c>
      <c r="I120" s="27" t="s">
        <v>22</v>
      </c>
      <c r="J120" s="52" t="str">
        <f>IF(J14="","",J14)</f>
        <v>6. 4. 2021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E17</f>
        <v xml:space="preserve"> </v>
      </c>
      <c r="I122" s="27" t="s">
        <v>29</v>
      </c>
      <c r="J122" s="30" t="str">
        <f>E23</f>
        <v xml:space="preserve"> </v>
      </c>
      <c r="L122" s="32"/>
    </row>
    <row r="123" spans="2:63" s="1" customFormat="1" ht="15.2" customHeight="1">
      <c r="B123" s="32"/>
      <c r="C123" s="27" t="s">
        <v>27</v>
      </c>
      <c r="F123" s="25" t="str">
        <f>IF(E20="","",E20)</f>
        <v>Vyplň údaj</v>
      </c>
      <c r="I123" s="27" t="s">
        <v>31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149</v>
      </c>
      <c r="D125" s="118" t="s">
        <v>58</v>
      </c>
      <c r="E125" s="118" t="s">
        <v>54</v>
      </c>
      <c r="F125" s="118" t="s">
        <v>55</v>
      </c>
      <c r="G125" s="118" t="s">
        <v>150</v>
      </c>
      <c r="H125" s="118" t="s">
        <v>151</v>
      </c>
      <c r="I125" s="118" t="s">
        <v>152</v>
      </c>
      <c r="J125" s="118" t="s">
        <v>125</v>
      </c>
      <c r="K125" s="119" t="s">
        <v>153</v>
      </c>
      <c r="L125" s="116"/>
      <c r="M125" s="59" t="s">
        <v>1</v>
      </c>
      <c r="N125" s="60" t="s">
        <v>37</v>
      </c>
      <c r="O125" s="60" t="s">
        <v>154</v>
      </c>
      <c r="P125" s="60" t="s">
        <v>155</v>
      </c>
      <c r="Q125" s="60" t="s">
        <v>156</v>
      </c>
      <c r="R125" s="60" t="s">
        <v>157</v>
      </c>
      <c r="S125" s="60" t="s">
        <v>158</v>
      </c>
      <c r="T125" s="61" t="s">
        <v>159</v>
      </c>
    </row>
    <row r="126" spans="2:63" s="1" customFormat="1" ht="22.9" customHeight="1">
      <c r="B126" s="32"/>
      <c r="C126" s="64" t="s">
        <v>160</v>
      </c>
      <c r="J126" s="120">
        <f>BK126</f>
        <v>0</v>
      </c>
      <c r="L126" s="32"/>
      <c r="M126" s="62"/>
      <c r="N126" s="53"/>
      <c r="O126" s="53"/>
      <c r="P126" s="121">
        <f>P127+P141</f>
        <v>0</v>
      </c>
      <c r="Q126" s="53"/>
      <c r="R126" s="121">
        <f>R127+R141</f>
        <v>0</v>
      </c>
      <c r="S126" s="53"/>
      <c r="T126" s="122">
        <f>T127+T141</f>
        <v>0</v>
      </c>
      <c r="AT126" s="17" t="s">
        <v>72</v>
      </c>
      <c r="AU126" s="17" t="s">
        <v>127</v>
      </c>
      <c r="BK126" s="123">
        <f>BK127+BK141</f>
        <v>0</v>
      </c>
    </row>
    <row r="127" spans="2:63" s="11" customFormat="1" ht="25.9" customHeight="1">
      <c r="B127" s="124"/>
      <c r="D127" s="125" t="s">
        <v>72</v>
      </c>
      <c r="E127" s="126" t="s">
        <v>161</v>
      </c>
      <c r="F127" s="126" t="s">
        <v>162</v>
      </c>
      <c r="I127" s="127"/>
      <c r="J127" s="128">
        <f>BK127</f>
        <v>0</v>
      </c>
      <c r="L127" s="124"/>
      <c r="M127" s="129"/>
      <c r="P127" s="130">
        <f>P128+P139</f>
        <v>0</v>
      </c>
      <c r="R127" s="130">
        <f>R128+R139</f>
        <v>0</v>
      </c>
      <c r="T127" s="131">
        <f>T128+T139</f>
        <v>0</v>
      </c>
      <c r="AR127" s="125" t="s">
        <v>80</v>
      </c>
      <c r="AT127" s="132" t="s">
        <v>72</v>
      </c>
      <c r="AU127" s="132" t="s">
        <v>73</v>
      </c>
      <c r="AY127" s="125" t="s">
        <v>163</v>
      </c>
      <c r="BK127" s="133">
        <f>BK128+BK139</f>
        <v>0</v>
      </c>
    </row>
    <row r="128" spans="2:63" s="11" customFormat="1" ht="22.9" customHeight="1">
      <c r="B128" s="124"/>
      <c r="D128" s="125" t="s">
        <v>72</v>
      </c>
      <c r="E128" s="134" t="s">
        <v>80</v>
      </c>
      <c r="F128" s="134" t="s">
        <v>164</v>
      </c>
      <c r="I128" s="127"/>
      <c r="J128" s="135">
        <f>BK128</f>
        <v>0</v>
      </c>
      <c r="L128" s="124"/>
      <c r="M128" s="129"/>
      <c r="P128" s="130">
        <f>SUM(P129:P138)</f>
        <v>0</v>
      </c>
      <c r="R128" s="130">
        <f>SUM(R129:R138)</f>
        <v>0</v>
      </c>
      <c r="T128" s="131">
        <f>SUM(T129:T138)</f>
        <v>0</v>
      </c>
      <c r="AR128" s="125" t="s">
        <v>80</v>
      </c>
      <c r="AT128" s="132" t="s">
        <v>72</v>
      </c>
      <c r="AU128" s="132" t="s">
        <v>80</v>
      </c>
      <c r="AY128" s="125" t="s">
        <v>163</v>
      </c>
      <c r="BK128" s="133">
        <f>SUM(BK129:BK138)</f>
        <v>0</v>
      </c>
    </row>
    <row r="129" spans="2:65" s="1" customFormat="1" ht="16.5" customHeight="1">
      <c r="B129" s="136"/>
      <c r="C129" s="137" t="s">
        <v>80</v>
      </c>
      <c r="D129" s="137" t="s">
        <v>165</v>
      </c>
      <c r="E129" s="138" t="s">
        <v>980</v>
      </c>
      <c r="F129" s="139" t="s">
        <v>981</v>
      </c>
      <c r="G129" s="140" t="s">
        <v>204</v>
      </c>
      <c r="H129" s="141">
        <v>79.099999999999994</v>
      </c>
      <c r="I129" s="142"/>
      <c r="J129" s="143">
        <f t="shared" ref="J129:J138" si="0">ROUND(I129*H129,2)</f>
        <v>0</v>
      </c>
      <c r="K129" s="139" t="s">
        <v>1</v>
      </c>
      <c r="L129" s="32"/>
      <c r="M129" s="144" t="s">
        <v>1</v>
      </c>
      <c r="N129" s="145" t="s">
        <v>38</v>
      </c>
      <c r="P129" s="146">
        <f t="shared" ref="P129:P138" si="1">O129*H129</f>
        <v>0</v>
      </c>
      <c r="Q129" s="146">
        <v>0</v>
      </c>
      <c r="R129" s="146">
        <f t="shared" ref="R129:R138" si="2">Q129*H129</f>
        <v>0</v>
      </c>
      <c r="S129" s="146">
        <v>0</v>
      </c>
      <c r="T129" s="147">
        <f t="shared" ref="T129:T138" si="3">S129*H129</f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 t="shared" ref="BE129:BE138" si="4">IF(N129="základní",J129,0)</f>
        <v>0</v>
      </c>
      <c r="BF129" s="149">
        <f t="shared" ref="BF129:BF138" si="5">IF(N129="snížená",J129,0)</f>
        <v>0</v>
      </c>
      <c r="BG129" s="149">
        <f t="shared" ref="BG129:BG138" si="6">IF(N129="zákl. přenesená",J129,0)</f>
        <v>0</v>
      </c>
      <c r="BH129" s="149">
        <f t="shared" ref="BH129:BH138" si="7">IF(N129="sníž. přenesená",J129,0)</f>
        <v>0</v>
      </c>
      <c r="BI129" s="149">
        <f t="shared" ref="BI129:BI138" si="8">IF(N129="nulová",J129,0)</f>
        <v>0</v>
      </c>
      <c r="BJ129" s="17" t="s">
        <v>80</v>
      </c>
      <c r="BK129" s="149">
        <f t="shared" ref="BK129:BK138" si="9">ROUND(I129*H129,2)</f>
        <v>0</v>
      </c>
      <c r="BL129" s="17" t="s">
        <v>170</v>
      </c>
      <c r="BM129" s="148" t="s">
        <v>82</v>
      </c>
    </row>
    <row r="130" spans="2:65" s="1" customFormat="1" ht="21.75" customHeight="1">
      <c r="B130" s="136"/>
      <c r="C130" s="137" t="s">
        <v>82</v>
      </c>
      <c r="D130" s="137" t="s">
        <v>165</v>
      </c>
      <c r="E130" s="138" t="s">
        <v>982</v>
      </c>
      <c r="F130" s="139" t="s">
        <v>983</v>
      </c>
      <c r="G130" s="140" t="s">
        <v>168</v>
      </c>
      <c r="H130" s="141">
        <v>20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170</v>
      </c>
      <c r="AT130" s="148" t="s">
        <v>165</v>
      </c>
      <c r="AU130" s="148" t="s">
        <v>82</v>
      </c>
      <c r="AY130" s="17" t="s">
        <v>163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80</v>
      </c>
      <c r="BK130" s="149">
        <f t="shared" si="9"/>
        <v>0</v>
      </c>
      <c r="BL130" s="17" t="s">
        <v>170</v>
      </c>
      <c r="BM130" s="148" t="s">
        <v>170</v>
      </c>
    </row>
    <row r="131" spans="2:65" s="1" customFormat="1" ht="21.75" customHeight="1">
      <c r="B131" s="136"/>
      <c r="C131" s="137" t="s">
        <v>175</v>
      </c>
      <c r="D131" s="137" t="s">
        <v>165</v>
      </c>
      <c r="E131" s="138" t="s">
        <v>984</v>
      </c>
      <c r="F131" s="139" t="s">
        <v>985</v>
      </c>
      <c r="G131" s="140" t="s">
        <v>168</v>
      </c>
      <c r="H131" s="141">
        <v>60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170</v>
      </c>
      <c r="AT131" s="148" t="s">
        <v>165</v>
      </c>
      <c r="AU131" s="148" t="s">
        <v>82</v>
      </c>
      <c r="AY131" s="17" t="s">
        <v>163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80</v>
      </c>
      <c r="BK131" s="149">
        <f t="shared" si="9"/>
        <v>0</v>
      </c>
      <c r="BL131" s="17" t="s">
        <v>170</v>
      </c>
      <c r="BM131" s="148" t="s">
        <v>185</v>
      </c>
    </row>
    <row r="132" spans="2:65" s="1" customFormat="1" ht="21.75" customHeight="1">
      <c r="B132" s="136"/>
      <c r="C132" s="137" t="s">
        <v>170</v>
      </c>
      <c r="D132" s="137" t="s">
        <v>165</v>
      </c>
      <c r="E132" s="138" t="s">
        <v>986</v>
      </c>
      <c r="F132" s="139" t="s">
        <v>987</v>
      </c>
      <c r="G132" s="140" t="s">
        <v>168</v>
      </c>
      <c r="H132" s="141">
        <v>20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80</v>
      </c>
      <c r="BK132" s="149">
        <f t="shared" si="9"/>
        <v>0</v>
      </c>
      <c r="BL132" s="17" t="s">
        <v>170</v>
      </c>
      <c r="BM132" s="148" t="s">
        <v>189</v>
      </c>
    </row>
    <row r="133" spans="2:65" s="1" customFormat="1" ht="21.75" customHeight="1">
      <c r="B133" s="136"/>
      <c r="C133" s="137" t="s">
        <v>186</v>
      </c>
      <c r="D133" s="137" t="s">
        <v>165</v>
      </c>
      <c r="E133" s="138" t="s">
        <v>988</v>
      </c>
      <c r="F133" s="139" t="s">
        <v>989</v>
      </c>
      <c r="G133" s="140" t="s">
        <v>168</v>
      </c>
      <c r="H133" s="141">
        <v>60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170</v>
      </c>
      <c r="AT133" s="148" t="s">
        <v>165</v>
      </c>
      <c r="AU133" s="148" t="s">
        <v>82</v>
      </c>
      <c r="AY133" s="17" t="s">
        <v>163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80</v>
      </c>
      <c r="BK133" s="149">
        <f t="shared" si="9"/>
        <v>0</v>
      </c>
      <c r="BL133" s="17" t="s">
        <v>170</v>
      </c>
      <c r="BM133" s="148" t="s">
        <v>192</v>
      </c>
    </row>
    <row r="134" spans="2:65" s="1" customFormat="1" ht="21.75" customHeight="1">
      <c r="B134" s="136"/>
      <c r="C134" s="137" t="s">
        <v>185</v>
      </c>
      <c r="D134" s="137" t="s">
        <v>165</v>
      </c>
      <c r="E134" s="138" t="s">
        <v>990</v>
      </c>
      <c r="F134" s="139" t="s">
        <v>991</v>
      </c>
      <c r="G134" s="140" t="s">
        <v>204</v>
      </c>
      <c r="H134" s="141">
        <v>73.3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170</v>
      </c>
      <c r="AT134" s="148" t="s">
        <v>165</v>
      </c>
      <c r="AU134" s="148" t="s">
        <v>82</v>
      </c>
      <c r="AY134" s="17" t="s">
        <v>163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80</v>
      </c>
      <c r="BK134" s="149">
        <f t="shared" si="9"/>
        <v>0</v>
      </c>
      <c r="BL134" s="17" t="s">
        <v>170</v>
      </c>
      <c r="BM134" s="148" t="s">
        <v>197</v>
      </c>
    </row>
    <row r="135" spans="2:65" s="1" customFormat="1" ht="16.5" customHeight="1">
      <c r="B135" s="136"/>
      <c r="C135" s="137" t="s">
        <v>193</v>
      </c>
      <c r="D135" s="137" t="s">
        <v>165</v>
      </c>
      <c r="E135" s="138" t="s">
        <v>992</v>
      </c>
      <c r="F135" s="139" t="s">
        <v>993</v>
      </c>
      <c r="G135" s="140" t="s">
        <v>204</v>
      </c>
      <c r="H135" s="141">
        <v>73.3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170</v>
      </c>
      <c r="AT135" s="148" t="s">
        <v>165</v>
      </c>
      <c r="AU135" s="148" t="s">
        <v>82</v>
      </c>
      <c r="AY135" s="17" t="s">
        <v>163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80</v>
      </c>
      <c r="BK135" s="149">
        <f t="shared" si="9"/>
        <v>0</v>
      </c>
      <c r="BL135" s="17" t="s">
        <v>170</v>
      </c>
      <c r="BM135" s="148" t="s">
        <v>236</v>
      </c>
    </row>
    <row r="136" spans="2:65" s="1" customFormat="1" ht="16.5" customHeight="1">
      <c r="B136" s="136"/>
      <c r="C136" s="137" t="s">
        <v>189</v>
      </c>
      <c r="D136" s="137" t="s">
        <v>165</v>
      </c>
      <c r="E136" s="138" t="s">
        <v>994</v>
      </c>
      <c r="F136" s="139" t="s">
        <v>995</v>
      </c>
      <c r="G136" s="140" t="s">
        <v>204</v>
      </c>
      <c r="H136" s="141">
        <v>36.4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170</v>
      </c>
      <c r="AT136" s="148" t="s">
        <v>165</v>
      </c>
      <c r="AU136" s="148" t="s">
        <v>82</v>
      </c>
      <c r="AY136" s="17" t="s">
        <v>163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80</v>
      </c>
      <c r="BK136" s="149">
        <f t="shared" si="9"/>
        <v>0</v>
      </c>
      <c r="BL136" s="17" t="s">
        <v>170</v>
      </c>
      <c r="BM136" s="148" t="s">
        <v>249</v>
      </c>
    </row>
    <row r="137" spans="2:65" s="1" customFormat="1" ht="24.2" customHeight="1">
      <c r="B137" s="136"/>
      <c r="C137" s="137" t="s">
        <v>201</v>
      </c>
      <c r="D137" s="137" t="s">
        <v>165</v>
      </c>
      <c r="E137" s="138" t="s">
        <v>996</v>
      </c>
      <c r="F137" s="139" t="s">
        <v>997</v>
      </c>
      <c r="G137" s="140" t="s">
        <v>204</v>
      </c>
      <c r="H137" s="141">
        <v>60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170</v>
      </c>
      <c r="AT137" s="148" t="s">
        <v>165</v>
      </c>
      <c r="AU137" s="148" t="s">
        <v>82</v>
      </c>
      <c r="AY137" s="17" t="s">
        <v>163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80</v>
      </c>
      <c r="BK137" s="149">
        <f t="shared" si="9"/>
        <v>0</v>
      </c>
      <c r="BL137" s="17" t="s">
        <v>170</v>
      </c>
      <c r="BM137" s="148" t="s">
        <v>261</v>
      </c>
    </row>
    <row r="138" spans="2:65" s="1" customFormat="1" ht="16.5" customHeight="1">
      <c r="B138" s="136"/>
      <c r="C138" s="137" t="s">
        <v>192</v>
      </c>
      <c r="D138" s="137" t="s">
        <v>165</v>
      </c>
      <c r="E138" s="138" t="s">
        <v>998</v>
      </c>
      <c r="F138" s="139" t="s">
        <v>999</v>
      </c>
      <c r="G138" s="140" t="s">
        <v>204</v>
      </c>
      <c r="H138" s="141">
        <v>73.3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80</v>
      </c>
      <c r="BK138" s="149">
        <f t="shared" si="9"/>
        <v>0</v>
      </c>
      <c r="BL138" s="17" t="s">
        <v>170</v>
      </c>
      <c r="BM138" s="148" t="s">
        <v>280</v>
      </c>
    </row>
    <row r="139" spans="2:65" s="11" customFormat="1" ht="22.9" customHeight="1">
      <c r="B139" s="124"/>
      <c r="D139" s="125" t="s">
        <v>72</v>
      </c>
      <c r="E139" s="134" t="s">
        <v>170</v>
      </c>
      <c r="F139" s="134" t="s">
        <v>519</v>
      </c>
      <c r="I139" s="127"/>
      <c r="J139" s="135">
        <f>BK139</f>
        <v>0</v>
      </c>
      <c r="L139" s="124"/>
      <c r="M139" s="129"/>
      <c r="P139" s="130">
        <f>P140</f>
        <v>0</v>
      </c>
      <c r="R139" s="130">
        <f>R140</f>
        <v>0</v>
      </c>
      <c r="T139" s="131">
        <f>T140</f>
        <v>0</v>
      </c>
      <c r="AR139" s="125" t="s">
        <v>80</v>
      </c>
      <c r="AT139" s="132" t="s">
        <v>72</v>
      </c>
      <c r="AU139" s="132" t="s">
        <v>80</v>
      </c>
      <c r="AY139" s="125" t="s">
        <v>163</v>
      </c>
      <c r="BK139" s="133">
        <f>BK140</f>
        <v>0</v>
      </c>
    </row>
    <row r="140" spans="2:65" s="1" customFormat="1" ht="24.2" customHeight="1">
      <c r="B140" s="136"/>
      <c r="C140" s="137" t="s">
        <v>219</v>
      </c>
      <c r="D140" s="137" t="s">
        <v>165</v>
      </c>
      <c r="E140" s="138" t="s">
        <v>1000</v>
      </c>
      <c r="F140" s="139" t="s">
        <v>1001</v>
      </c>
      <c r="G140" s="140" t="s">
        <v>204</v>
      </c>
      <c r="H140" s="141">
        <v>13.3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38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170</v>
      </c>
      <c r="AT140" s="148" t="s">
        <v>165</v>
      </c>
      <c r="AU140" s="148" t="s">
        <v>82</v>
      </c>
      <c r="AY140" s="17" t="s">
        <v>163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80</v>
      </c>
      <c r="BK140" s="149">
        <f>ROUND(I140*H140,2)</f>
        <v>0</v>
      </c>
      <c r="BL140" s="17" t="s">
        <v>170</v>
      </c>
      <c r="BM140" s="148" t="s">
        <v>291</v>
      </c>
    </row>
    <row r="141" spans="2:65" s="11" customFormat="1" ht="25.9" customHeight="1">
      <c r="B141" s="124"/>
      <c r="D141" s="125" t="s">
        <v>72</v>
      </c>
      <c r="E141" s="126" t="s">
        <v>785</v>
      </c>
      <c r="F141" s="126" t="s">
        <v>786</v>
      </c>
      <c r="I141" s="127"/>
      <c r="J141" s="128">
        <f>BK141</f>
        <v>0</v>
      </c>
      <c r="L141" s="124"/>
      <c r="M141" s="129"/>
      <c r="P141" s="130">
        <f>P142+P153</f>
        <v>0</v>
      </c>
      <c r="R141" s="130">
        <f>R142+R153</f>
        <v>0</v>
      </c>
      <c r="T141" s="131">
        <f>T142+T153</f>
        <v>0</v>
      </c>
      <c r="AR141" s="125" t="s">
        <v>82</v>
      </c>
      <c r="AT141" s="132" t="s">
        <v>72</v>
      </c>
      <c r="AU141" s="132" t="s">
        <v>73</v>
      </c>
      <c r="AY141" s="125" t="s">
        <v>163</v>
      </c>
      <c r="BK141" s="133">
        <f>BK142+BK153</f>
        <v>0</v>
      </c>
    </row>
    <row r="142" spans="2:65" s="11" customFormat="1" ht="22.9" customHeight="1">
      <c r="B142" s="124"/>
      <c r="D142" s="125" t="s">
        <v>72</v>
      </c>
      <c r="E142" s="134" t="s">
        <v>1002</v>
      </c>
      <c r="F142" s="134" t="s">
        <v>1003</v>
      </c>
      <c r="I142" s="127"/>
      <c r="J142" s="135">
        <f>BK142</f>
        <v>0</v>
      </c>
      <c r="L142" s="124"/>
      <c r="M142" s="129"/>
      <c r="P142" s="130">
        <f>SUM(P143:P152)</f>
        <v>0</v>
      </c>
      <c r="R142" s="130">
        <f>SUM(R143:R152)</f>
        <v>0</v>
      </c>
      <c r="T142" s="131">
        <f>SUM(T143:T152)</f>
        <v>0</v>
      </c>
      <c r="AR142" s="125" t="s">
        <v>82</v>
      </c>
      <c r="AT142" s="132" t="s">
        <v>72</v>
      </c>
      <c r="AU142" s="132" t="s">
        <v>80</v>
      </c>
      <c r="AY142" s="125" t="s">
        <v>163</v>
      </c>
      <c r="BK142" s="133">
        <f>SUM(BK143:BK152)</f>
        <v>0</v>
      </c>
    </row>
    <row r="143" spans="2:65" s="1" customFormat="1" ht="16.5" customHeight="1">
      <c r="B143" s="136"/>
      <c r="C143" s="137" t="s">
        <v>197</v>
      </c>
      <c r="D143" s="137" t="s">
        <v>165</v>
      </c>
      <c r="E143" s="138" t="s">
        <v>1004</v>
      </c>
      <c r="F143" s="139" t="s">
        <v>1005</v>
      </c>
      <c r="G143" s="140" t="s">
        <v>196</v>
      </c>
      <c r="H143" s="141">
        <v>19</v>
      </c>
      <c r="I143" s="142"/>
      <c r="J143" s="143">
        <f t="shared" ref="J143:J152" si="10">ROUND(I143*H143,2)</f>
        <v>0</v>
      </c>
      <c r="K143" s="139" t="s">
        <v>1</v>
      </c>
      <c r="L143" s="32"/>
      <c r="M143" s="144" t="s">
        <v>1</v>
      </c>
      <c r="N143" s="145" t="s">
        <v>38</v>
      </c>
      <c r="P143" s="146">
        <f t="shared" ref="P143:P152" si="11">O143*H143</f>
        <v>0</v>
      </c>
      <c r="Q143" s="146">
        <v>0</v>
      </c>
      <c r="R143" s="146">
        <f t="shared" ref="R143:R152" si="12">Q143*H143</f>
        <v>0</v>
      </c>
      <c r="S143" s="146">
        <v>0</v>
      </c>
      <c r="T143" s="147">
        <f t="shared" ref="T143:T152" si="13">S143*H143</f>
        <v>0</v>
      </c>
      <c r="AR143" s="148" t="s">
        <v>249</v>
      </c>
      <c r="AT143" s="148" t="s">
        <v>165</v>
      </c>
      <c r="AU143" s="148" t="s">
        <v>82</v>
      </c>
      <c r="AY143" s="17" t="s">
        <v>163</v>
      </c>
      <c r="BE143" s="149">
        <f t="shared" ref="BE143:BE152" si="14">IF(N143="základní",J143,0)</f>
        <v>0</v>
      </c>
      <c r="BF143" s="149">
        <f t="shared" ref="BF143:BF152" si="15">IF(N143="snížená",J143,0)</f>
        <v>0</v>
      </c>
      <c r="BG143" s="149">
        <f t="shared" ref="BG143:BG152" si="16">IF(N143="zákl. přenesená",J143,0)</f>
        <v>0</v>
      </c>
      <c r="BH143" s="149">
        <f t="shared" ref="BH143:BH152" si="17">IF(N143="sníž. přenesená",J143,0)</f>
        <v>0</v>
      </c>
      <c r="BI143" s="149">
        <f t="shared" ref="BI143:BI152" si="18">IF(N143="nulová",J143,0)</f>
        <v>0</v>
      </c>
      <c r="BJ143" s="17" t="s">
        <v>80</v>
      </c>
      <c r="BK143" s="149">
        <f t="shared" ref="BK143:BK152" si="19">ROUND(I143*H143,2)</f>
        <v>0</v>
      </c>
      <c r="BL143" s="17" t="s">
        <v>249</v>
      </c>
      <c r="BM143" s="148" t="s">
        <v>297</v>
      </c>
    </row>
    <row r="144" spans="2:65" s="1" customFormat="1" ht="16.5" customHeight="1">
      <c r="B144" s="136"/>
      <c r="C144" s="137" t="s">
        <v>231</v>
      </c>
      <c r="D144" s="137" t="s">
        <v>165</v>
      </c>
      <c r="E144" s="138" t="s">
        <v>1006</v>
      </c>
      <c r="F144" s="139" t="s">
        <v>1007</v>
      </c>
      <c r="G144" s="140" t="s">
        <v>196</v>
      </c>
      <c r="H144" s="141">
        <v>26</v>
      </c>
      <c r="I144" s="142"/>
      <c r="J144" s="143">
        <f t="shared" si="10"/>
        <v>0</v>
      </c>
      <c r="K144" s="139" t="s">
        <v>1</v>
      </c>
      <c r="L144" s="32"/>
      <c r="M144" s="144" t="s">
        <v>1</v>
      </c>
      <c r="N144" s="145" t="s">
        <v>38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249</v>
      </c>
      <c r="AT144" s="148" t="s">
        <v>165</v>
      </c>
      <c r="AU144" s="148" t="s">
        <v>82</v>
      </c>
      <c r="AY144" s="17" t="s">
        <v>163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7" t="s">
        <v>80</v>
      </c>
      <c r="BK144" s="149">
        <f t="shared" si="19"/>
        <v>0</v>
      </c>
      <c r="BL144" s="17" t="s">
        <v>249</v>
      </c>
      <c r="BM144" s="148" t="s">
        <v>306</v>
      </c>
    </row>
    <row r="145" spans="2:65" s="1" customFormat="1" ht="16.5" customHeight="1">
      <c r="B145" s="136"/>
      <c r="C145" s="137" t="s">
        <v>236</v>
      </c>
      <c r="D145" s="137" t="s">
        <v>165</v>
      </c>
      <c r="E145" s="138" t="s">
        <v>1008</v>
      </c>
      <c r="F145" s="139" t="s">
        <v>1009</v>
      </c>
      <c r="G145" s="140" t="s">
        <v>196</v>
      </c>
      <c r="H145" s="141">
        <v>89</v>
      </c>
      <c r="I145" s="142"/>
      <c r="J145" s="143">
        <f t="shared" si="10"/>
        <v>0</v>
      </c>
      <c r="K145" s="139" t="s">
        <v>1</v>
      </c>
      <c r="L145" s="32"/>
      <c r="M145" s="144" t="s">
        <v>1</v>
      </c>
      <c r="N145" s="145" t="s">
        <v>38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249</v>
      </c>
      <c r="AT145" s="148" t="s">
        <v>165</v>
      </c>
      <c r="AU145" s="148" t="s">
        <v>82</v>
      </c>
      <c r="AY145" s="17" t="s">
        <v>163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7" t="s">
        <v>80</v>
      </c>
      <c r="BK145" s="149">
        <f t="shared" si="19"/>
        <v>0</v>
      </c>
      <c r="BL145" s="17" t="s">
        <v>249</v>
      </c>
      <c r="BM145" s="148" t="s">
        <v>315</v>
      </c>
    </row>
    <row r="146" spans="2:65" s="1" customFormat="1" ht="16.5" customHeight="1">
      <c r="B146" s="136"/>
      <c r="C146" s="137" t="s">
        <v>8</v>
      </c>
      <c r="D146" s="137" t="s">
        <v>165</v>
      </c>
      <c r="E146" s="138" t="s">
        <v>1010</v>
      </c>
      <c r="F146" s="139" t="s">
        <v>1011</v>
      </c>
      <c r="G146" s="140" t="s">
        <v>196</v>
      </c>
      <c r="H146" s="141">
        <v>42</v>
      </c>
      <c r="I146" s="142"/>
      <c r="J146" s="143">
        <f t="shared" si="10"/>
        <v>0</v>
      </c>
      <c r="K146" s="139" t="s">
        <v>1</v>
      </c>
      <c r="L146" s="32"/>
      <c r="M146" s="144" t="s">
        <v>1</v>
      </c>
      <c r="N146" s="145" t="s">
        <v>38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249</v>
      </c>
      <c r="AT146" s="148" t="s">
        <v>165</v>
      </c>
      <c r="AU146" s="148" t="s">
        <v>82</v>
      </c>
      <c r="AY146" s="17" t="s">
        <v>163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80</v>
      </c>
      <c r="BK146" s="149">
        <f t="shared" si="19"/>
        <v>0</v>
      </c>
      <c r="BL146" s="17" t="s">
        <v>249</v>
      </c>
      <c r="BM146" s="148" t="s">
        <v>325</v>
      </c>
    </row>
    <row r="147" spans="2:65" s="1" customFormat="1" ht="16.5" customHeight="1">
      <c r="B147" s="136"/>
      <c r="C147" s="137" t="s">
        <v>249</v>
      </c>
      <c r="D147" s="137" t="s">
        <v>165</v>
      </c>
      <c r="E147" s="138" t="s">
        <v>1012</v>
      </c>
      <c r="F147" s="139" t="s">
        <v>1013</v>
      </c>
      <c r="G147" s="140" t="s">
        <v>196</v>
      </c>
      <c r="H147" s="141">
        <v>12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38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249</v>
      </c>
      <c r="AT147" s="148" t="s">
        <v>165</v>
      </c>
      <c r="AU147" s="148" t="s">
        <v>82</v>
      </c>
      <c r="AY147" s="17" t="s">
        <v>163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80</v>
      </c>
      <c r="BK147" s="149">
        <f t="shared" si="19"/>
        <v>0</v>
      </c>
      <c r="BL147" s="17" t="s">
        <v>249</v>
      </c>
      <c r="BM147" s="148" t="s">
        <v>337</v>
      </c>
    </row>
    <row r="148" spans="2:65" s="1" customFormat="1" ht="16.5" customHeight="1">
      <c r="B148" s="136"/>
      <c r="C148" s="137" t="s">
        <v>255</v>
      </c>
      <c r="D148" s="137" t="s">
        <v>165</v>
      </c>
      <c r="E148" s="138" t="s">
        <v>1014</v>
      </c>
      <c r="F148" s="139" t="s">
        <v>1015</v>
      </c>
      <c r="G148" s="140" t="s">
        <v>196</v>
      </c>
      <c r="H148" s="141">
        <v>9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38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249</v>
      </c>
      <c r="AT148" s="148" t="s">
        <v>165</v>
      </c>
      <c r="AU148" s="148" t="s">
        <v>82</v>
      </c>
      <c r="AY148" s="17" t="s">
        <v>163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80</v>
      </c>
      <c r="BK148" s="149">
        <f t="shared" si="19"/>
        <v>0</v>
      </c>
      <c r="BL148" s="17" t="s">
        <v>249</v>
      </c>
      <c r="BM148" s="148" t="s">
        <v>347</v>
      </c>
    </row>
    <row r="149" spans="2:65" s="1" customFormat="1" ht="24.2" customHeight="1">
      <c r="B149" s="136"/>
      <c r="C149" s="137" t="s">
        <v>261</v>
      </c>
      <c r="D149" s="137" t="s">
        <v>165</v>
      </c>
      <c r="E149" s="138" t="s">
        <v>1016</v>
      </c>
      <c r="F149" s="139" t="s">
        <v>1017</v>
      </c>
      <c r="G149" s="140" t="s">
        <v>1018</v>
      </c>
      <c r="H149" s="141">
        <v>2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38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249</v>
      </c>
      <c r="AT149" s="148" t="s">
        <v>165</v>
      </c>
      <c r="AU149" s="148" t="s">
        <v>82</v>
      </c>
      <c r="AY149" s="17" t="s">
        <v>163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80</v>
      </c>
      <c r="BK149" s="149">
        <f t="shared" si="19"/>
        <v>0</v>
      </c>
      <c r="BL149" s="17" t="s">
        <v>249</v>
      </c>
      <c r="BM149" s="148" t="s">
        <v>361</v>
      </c>
    </row>
    <row r="150" spans="2:65" s="1" customFormat="1" ht="16.5" customHeight="1">
      <c r="B150" s="136"/>
      <c r="C150" s="137" t="s">
        <v>267</v>
      </c>
      <c r="D150" s="137" t="s">
        <v>165</v>
      </c>
      <c r="E150" s="138" t="s">
        <v>1019</v>
      </c>
      <c r="F150" s="139" t="s">
        <v>1020</v>
      </c>
      <c r="G150" s="140" t="s">
        <v>1021</v>
      </c>
      <c r="H150" s="141">
        <v>3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38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249</v>
      </c>
      <c r="AT150" s="148" t="s">
        <v>165</v>
      </c>
      <c r="AU150" s="148" t="s">
        <v>82</v>
      </c>
      <c r="AY150" s="17" t="s">
        <v>163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80</v>
      </c>
      <c r="BK150" s="149">
        <f t="shared" si="19"/>
        <v>0</v>
      </c>
      <c r="BL150" s="17" t="s">
        <v>249</v>
      </c>
      <c r="BM150" s="148" t="s">
        <v>372</v>
      </c>
    </row>
    <row r="151" spans="2:65" s="1" customFormat="1" ht="16.5" customHeight="1">
      <c r="B151" s="136"/>
      <c r="C151" s="137" t="s">
        <v>280</v>
      </c>
      <c r="D151" s="137" t="s">
        <v>165</v>
      </c>
      <c r="E151" s="138" t="s">
        <v>1022</v>
      </c>
      <c r="F151" s="139" t="s">
        <v>1023</v>
      </c>
      <c r="G151" s="140" t="s">
        <v>196</v>
      </c>
      <c r="H151" s="141">
        <v>196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38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249</v>
      </c>
      <c r="AT151" s="148" t="s">
        <v>165</v>
      </c>
      <c r="AU151" s="148" t="s">
        <v>82</v>
      </c>
      <c r="AY151" s="17" t="s">
        <v>163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80</v>
      </c>
      <c r="BK151" s="149">
        <f t="shared" si="19"/>
        <v>0</v>
      </c>
      <c r="BL151" s="17" t="s">
        <v>249</v>
      </c>
      <c r="BM151" s="148" t="s">
        <v>258</v>
      </c>
    </row>
    <row r="152" spans="2:65" s="1" customFormat="1" ht="21.75" customHeight="1">
      <c r="B152" s="136"/>
      <c r="C152" s="137" t="s">
        <v>7</v>
      </c>
      <c r="D152" s="137" t="s">
        <v>165</v>
      </c>
      <c r="E152" s="138" t="s">
        <v>1024</v>
      </c>
      <c r="F152" s="139" t="s">
        <v>1025</v>
      </c>
      <c r="G152" s="140" t="s">
        <v>264</v>
      </c>
      <c r="H152" s="141">
        <v>0.37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38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249</v>
      </c>
      <c r="AT152" s="148" t="s">
        <v>165</v>
      </c>
      <c r="AU152" s="148" t="s">
        <v>82</v>
      </c>
      <c r="AY152" s="17" t="s">
        <v>163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80</v>
      </c>
      <c r="BK152" s="149">
        <f t="shared" si="19"/>
        <v>0</v>
      </c>
      <c r="BL152" s="17" t="s">
        <v>249</v>
      </c>
      <c r="BM152" s="148" t="s">
        <v>395</v>
      </c>
    </row>
    <row r="153" spans="2:65" s="11" customFormat="1" ht="22.9" customHeight="1">
      <c r="B153" s="124"/>
      <c r="D153" s="125" t="s">
        <v>72</v>
      </c>
      <c r="E153" s="134" t="s">
        <v>906</v>
      </c>
      <c r="F153" s="134" t="s">
        <v>907</v>
      </c>
      <c r="I153" s="127"/>
      <c r="J153" s="135">
        <f>BK153</f>
        <v>0</v>
      </c>
      <c r="L153" s="124"/>
      <c r="M153" s="129"/>
      <c r="P153" s="130">
        <f>SUM(P154:P155)</f>
        <v>0</v>
      </c>
      <c r="R153" s="130">
        <f>SUM(R154:R155)</f>
        <v>0</v>
      </c>
      <c r="T153" s="131">
        <f>SUM(T154:T155)</f>
        <v>0</v>
      </c>
      <c r="AR153" s="125" t="s">
        <v>82</v>
      </c>
      <c r="AT153" s="132" t="s">
        <v>72</v>
      </c>
      <c r="AU153" s="132" t="s">
        <v>80</v>
      </c>
      <c r="AY153" s="125" t="s">
        <v>163</v>
      </c>
      <c r="BK153" s="133">
        <f>SUM(BK154:BK155)</f>
        <v>0</v>
      </c>
    </row>
    <row r="154" spans="2:65" s="1" customFormat="1" ht="16.5" customHeight="1">
      <c r="B154" s="136"/>
      <c r="C154" s="137" t="s">
        <v>291</v>
      </c>
      <c r="D154" s="137" t="s">
        <v>165</v>
      </c>
      <c r="E154" s="138" t="s">
        <v>1026</v>
      </c>
      <c r="F154" s="139" t="s">
        <v>1027</v>
      </c>
      <c r="G154" s="140" t="s">
        <v>921</v>
      </c>
      <c r="H154" s="141">
        <v>53</v>
      </c>
      <c r="I154" s="142"/>
      <c r="J154" s="143">
        <f>ROUND(I154*H154,2)</f>
        <v>0</v>
      </c>
      <c r="K154" s="139" t="s">
        <v>1</v>
      </c>
      <c r="L154" s="32"/>
      <c r="M154" s="144" t="s">
        <v>1</v>
      </c>
      <c r="N154" s="145" t="s">
        <v>38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249</v>
      </c>
      <c r="AT154" s="148" t="s">
        <v>165</v>
      </c>
      <c r="AU154" s="148" t="s">
        <v>82</v>
      </c>
      <c r="AY154" s="17" t="s">
        <v>163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80</v>
      </c>
      <c r="BK154" s="149">
        <f>ROUND(I154*H154,2)</f>
        <v>0</v>
      </c>
      <c r="BL154" s="17" t="s">
        <v>249</v>
      </c>
      <c r="BM154" s="148" t="s">
        <v>270</v>
      </c>
    </row>
    <row r="155" spans="2:65" s="1" customFormat="1" ht="21.75" customHeight="1">
      <c r="B155" s="136"/>
      <c r="C155" s="137" t="s">
        <v>293</v>
      </c>
      <c r="D155" s="137" t="s">
        <v>165</v>
      </c>
      <c r="E155" s="138" t="s">
        <v>1028</v>
      </c>
      <c r="F155" s="139" t="s">
        <v>1029</v>
      </c>
      <c r="G155" s="140" t="s">
        <v>264</v>
      </c>
      <c r="H155" s="141">
        <v>5.2999999999999999E-2</v>
      </c>
      <c r="I155" s="142"/>
      <c r="J155" s="143">
        <f>ROUND(I155*H155,2)</f>
        <v>0</v>
      </c>
      <c r="K155" s="139" t="s">
        <v>1</v>
      </c>
      <c r="L155" s="32"/>
      <c r="M155" s="194" t="s">
        <v>1</v>
      </c>
      <c r="N155" s="195" t="s">
        <v>38</v>
      </c>
      <c r="O155" s="19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48" t="s">
        <v>249</v>
      </c>
      <c r="AT155" s="148" t="s">
        <v>165</v>
      </c>
      <c r="AU155" s="148" t="s">
        <v>82</v>
      </c>
      <c r="AY155" s="17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80</v>
      </c>
      <c r="BK155" s="149">
        <f>ROUND(I155*H155,2)</f>
        <v>0</v>
      </c>
      <c r="BL155" s="17" t="s">
        <v>249</v>
      </c>
      <c r="BM155" s="148" t="s">
        <v>411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autoFilter ref="C125:K155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77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ht="12" customHeight="1">
      <c r="B8" s="20"/>
      <c r="D8" s="27" t="s">
        <v>119</v>
      </c>
      <c r="L8" s="20"/>
    </row>
    <row r="9" spans="2:46" s="1" customFormat="1" ht="16.5" customHeight="1">
      <c r="B9" s="32"/>
      <c r="E9" s="242" t="s">
        <v>120</v>
      </c>
      <c r="F9" s="244"/>
      <c r="G9" s="244"/>
      <c r="H9" s="244"/>
      <c r="L9" s="32"/>
    </row>
    <row r="10" spans="2:46" s="1" customFormat="1" ht="12" customHeight="1">
      <c r="B10" s="32"/>
      <c r="D10" s="27" t="s">
        <v>121</v>
      </c>
      <c r="L10" s="32"/>
    </row>
    <row r="11" spans="2:46" s="1" customFormat="1" ht="16.5" customHeight="1">
      <c r="B11" s="32"/>
      <c r="E11" s="204" t="s">
        <v>1030</v>
      </c>
      <c r="F11" s="244"/>
      <c r="G11" s="244"/>
      <c r="H11" s="244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6. 4. 2021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 xml:space="preserve"> </v>
      </c>
      <c r="I17" s="27" t="s">
        <v>26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5" t="str">
        <f>'Rekapitulace stavby'!E14</f>
        <v>Vyplň údaj</v>
      </c>
      <c r="F20" s="209"/>
      <c r="G20" s="209"/>
      <c r="H20" s="209"/>
      <c r="I20" s="27" t="s">
        <v>26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tr">
        <f>IF('Rekapitulace stavby'!AN16="","",'Rekapitulace stavby'!AN16)</f>
        <v/>
      </c>
      <c r="L22" s="32"/>
    </row>
    <row r="23" spans="2:12" s="1" customFormat="1" ht="18" customHeight="1">
      <c r="B23" s="32"/>
      <c r="E23" s="25" t="str">
        <f>IF('Rekapitulace stavby'!E17="","",'Rekapitulace stavby'!E17)</f>
        <v xml:space="preserve"> </v>
      </c>
      <c r="I23" s="27" t="s">
        <v>26</v>
      </c>
      <c r="J23" s="25" t="str">
        <f>IF('Rekapitulace stavby'!AN17="","",'Rekapitulace stavby'!AN17)</f>
        <v/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33</v>
      </c>
      <c r="J32" s="66">
        <f>ROUND(J135,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35</v>
      </c>
      <c r="I34" s="35" t="s">
        <v>34</v>
      </c>
      <c r="J34" s="35" t="s">
        <v>36</v>
      </c>
      <c r="L34" s="32"/>
    </row>
    <row r="35" spans="2:12" s="1" customFormat="1" ht="14.45" customHeight="1">
      <c r="B35" s="32"/>
      <c r="D35" s="55" t="s">
        <v>37</v>
      </c>
      <c r="E35" s="27" t="s">
        <v>38</v>
      </c>
      <c r="F35" s="86">
        <f>ROUND((SUM(BE135:BE770)),  2)</f>
        <v>0</v>
      </c>
      <c r="I35" s="96">
        <v>0.21</v>
      </c>
      <c r="J35" s="86">
        <f>ROUND(((SUM(BE135:BE770))*I35),  2)</f>
        <v>0</v>
      </c>
      <c r="L35" s="32"/>
    </row>
    <row r="36" spans="2:12" s="1" customFormat="1" ht="14.45" customHeight="1">
      <c r="B36" s="32"/>
      <c r="E36" s="27" t="s">
        <v>39</v>
      </c>
      <c r="F36" s="86">
        <f>ROUND((SUM(BF135:BF770)),  2)</f>
        <v>0</v>
      </c>
      <c r="I36" s="96">
        <v>0.15</v>
      </c>
      <c r="J36" s="86">
        <f>ROUND(((SUM(BF135:BF770))*I36),  2)</f>
        <v>0</v>
      </c>
      <c r="L36" s="32"/>
    </row>
    <row r="37" spans="2:12" s="1" customFormat="1" ht="14.45" hidden="1" customHeight="1">
      <c r="B37" s="32"/>
      <c r="E37" s="27" t="s">
        <v>40</v>
      </c>
      <c r="F37" s="86">
        <f>ROUND((SUM(BG135:BG770)),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41</v>
      </c>
      <c r="F38" s="86">
        <f>ROUND((SUM(BH135:BH770)),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42</v>
      </c>
      <c r="F39" s="86">
        <f>ROUND((SUM(BI135:BI770)),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43</v>
      </c>
      <c r="E41" s="57"/>
      <c r="F41" s="57"/>
      <c r="G41" s="99" t="s">
        <v>44</v>
      </c>
      <c r="H41" s="100" t="s">
        <v>45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12" ht="12" customHeight="1">
      <c r="B86" s="20"/>
      <c r="C86" s="27" t="s">
        <v>119</v>
      </c>
      <c r="L86" s="20"/>
    </row>
    <row r="87" spans="2:12" s="1" customFormat="1" ht="16.5" customHeight="1">
      <c r="B87" s="32"/>
      <c r="E87" s="242" t="s">
        <v>120</v>
      </c>
      <c r="F87" s="244"/>
      <c r="G87" s="244"/>
      <c r="H87" s="244"/>
      <c r="L87" s="32"/>
    </row>
    <row r="88" spans="2:12" s="1" customFormat="1" ht="12" customHeight="1">
      <c r="B88" s="32"/>
      <c r="C88" s="27" t="s">
        <v>121</v>
      </c>
      <c r="L88" s="32"/>
    </row>
    <row r="89" spans="2:12" s="1" customFormat="1" ht="16.5" customHeight="1">
      <c r="B89" s="32"/>
      <c r="E89" s="204" t="str">
        <f>E11</f>
        <v>101.1.03 - D.1.4.2 Elektroinstalace-silnoproud</v>
      </c>
      <c r="F89" s="244"/>
      <c r="G89" s="244"/>
      <c r="H89" s="244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2" t="str">
        <f>IF(J14="","",J14)</f>
        <v>6. 4. 2021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124</v>
      </c>
      <c r="D96" s="97"/>
      <c r="E96" s="97"/>
      <c r="F96" s="97"/>
      <c r="G96" s="97"/>
      <c r="H96" s="97"/>
      <c r="I96" s="97"/>
      <c r="J96" s="106" t="s">
        <v>125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126</v>
      </c>
      <c r="J98" s="66">
        <f>J135</f>
        <v>0</v>
      </c>
      <c r="L98" s="32"/>
      <c r="AU98" s="17" t="s">
        <v>127</v>
      </c>
    </row>
    <row r="99" spans="2:47" s="8" customFormat="1" ht="24.95" customHeight="1">
      <c r="B99" s="108"/>
      <c r="D99" s="109" t="s">
        <v>1031</v>
      </c>
      <c r="E99" s="110"/>
      <c r="F99" s="110"/>
      <c r="G99" s="110"/>
      <c r="H99" s="110"/>
      <c r="I99" s="110"/>
      <c r="J99" s="111">
        <f>J136</f>
        <v>0</v>
      </c>
      <c r="L99" s="108"/>
    </row>
    <row r="100" spans="2:47" s="9" customFormat="1" ht="19.899999999999999" customHeight="1">
      <c r="B100" s="112"/>
      <c r="D100" s="113" t="s">
        <v>1032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47" s="9" customFormat="1" ht="19.899999999999999" customHeight="1">
      <c r="B101" s="112"/>
      <c r="D101" s="113" t="s">
        <v>1033</v>
      </c>
      <c r="E101" s="114"/>
      <c r="F101" s="114"/>
      <c r="G101" s="114"/>
      <c r="H101" s="114"/>
      <c r="I101" s="114"/>
      <c r="J101" s="115">
        <f>J253</f>
        <v>0</v>
      </c>
      <c r="L101" s="112"/>
    </row>
    <row r="102" spans="2:47" s="9" customFormat="1" ht="19.899999999999999" customHeight="1">
      <c r="B102" s="112"/>
      <c r="D102" s="113" t="s">
        <v>1034</v>
      </c>
      <c r="E102" s="114"/>
      <c r="F102" s="114"/>
      <c r="G102" s="114"/>
      <c r="H102" s="114"/>
      <c r="I102" s="114"/>
      <c r="J102" s="115">
        <f>J361</f>
        <v>0</v>
      </c>
      <c r="L102" s="112"/>
    </row>
    <row r="103" spans="2:47" s="9" customFormat="1" ht="19.899999999999999" customHeight="1">
      <c r="B103" s="112"/>
      <c r="D103" s="113" t="s">
        <v>1035</v>
      </c>
      <c r="E103" s="114"/>
      <c r="F103" s="114"/>
      <c r="G103" s="114"/>
      <c r="H103" s="114"/>
      <c r="I103" s="114"/>
      <c r="J103" s="115">
        <f>J371</f>
        <v>0</v>
      </c>
      <c r="L103" s="112"/>
    </row>
    <row r="104" spans="2:47" s="9" customFormat="1" ht="19.899999999999999" customHeight="1">
      <c r="B104" s="112"/>
      <c r="D104" s="113" t="s">
        <v>1036</v>
      </c>
      <c r="E104" s="114"/>
      <c r="F104" s="114"/>
      <c r="G104" s="114"/>
      <c r="H104" s="114"/>
      <c r="I104" s="114"/>
      <c r="J104" s="115">
        <f>J406</f>
        <v>0</v>
      </c>
      <c r="L104" s="112"/>
    </row>
    <row r="105" spans="2:47" s="9" customFormat="1" ht="19.899999999999999" customHeight="1">
      <c r="B105" s="112"/>
      <c r="D105" s="113" t="s">
        <v>1037</v>
      </c>
      <c r="E105" s="114"/>
      <c r="F105" s="114"/>
      <c r="G105" s="114"/>
      <c r="H105" s="114"/>
      <c r="I105" s="114"/>
      <c r="J105" s="115">
        <f>J462</f>
        <v>0</v>
      </c>
      <c r="L105" s="112"/>
    </row>
    <row r="106" spans="2:47" s="9" customFormat="1" ht="19.899999999999999" customHeight="1">
      <c r="B106" s="112"/>
      <c r="D106" s="113" t="s">
        <v>1038</v>
      </c>
      <c r="E106" s="114"/>
      <c r="F106" s="114"/>
      <c r="G106" s="114"/>
      <c r="H106" s="114"/>
      <c r="I106" s="114"/>
      <c r="J106" s="115">
        <f>J511</f>
        <v>0</v>
      </c>
      <c r="L106" s="112"/>
    </row>
    <row r="107" spans="2:47" s="9" customFormat="1" ht="19.899999999999999" customHeight="1">
      <c r="B107" s="112"/>
      <c r="D107" s="113" t="s">
        <v>1039</v>
      </c>
      <c r="E107" s="114"/>
      <c r="F107" s="114"/>
      <c r="G107" s="114"/>
      <c r="H107" s="114"/>
      <c r="I107" s="114"/>
      <c r="J107" s="115">
        <f>J559</f>
        <v>0</v>
      </c>
      <c r="L107" s="112"/>
    </row>
    <row r="108" spans="2:47" s="9" customFormat="1" ht="19.899999999999999" customHeight="1">
      <c r="B108" s="112"/>
      <c r="D108" s="113" t="s">
        <v>1040</v>
      </c>
      <c r="E108" s="114"/>
      <c r="F108" s="114"/>
      <c r="G108" s="114"/>
      <c r="H108" s="114"/>
      <c r="I108" s="114"/>
      <c r="J108" s="115">
        <f>J577</f>
        <v>0</v>
      </c>
      <c r="L108" s="112"/>
    </row>
    <row r="109" spans="2:47" s="9" customFormat="1" ht="19.899999999999999" customHeight="1">
      <c r="B109" s="112"/>
      <c r="D109" s="113" t="s">
        <v>1041</v>
      </c>
      <c r="E109" s="114"/>
      <c r="F109" s="114"/>
      <c r="G109" s="114"/>
      <c r="H109" s="114"/>
      <c r="I109" s="114"/>
      <c r="J109" s="115">
        <f>J635</f>
        <v>0</v>
      </c>
      <c r="L109" s="112"/>
    </row>
    <row r="110" spans="2:47" s="9" customFormat="1" ht="19.899999999999999" customHeight="1">
      <c r="B110" s="112"/>
      <c r="D110" s="113" t="s">
        <v>1042</v>
      </c>
      <c r="E110" s="114"/>
      <c r="F110" s="114"/>
      <c r="G110" s="114"/>
      <c r="H110" s="114"/>
      <c r="I110" s="114"/>
      <c r="J110" s="115">
        <f>J650</f>
        <v>0</v>
      </c>
      <c r="L110" s="112"/>
    </row>
    <row r="111" spans="2:47" s="9" customFormat="1" ht="19.899999999999999" customHeight="1">
      <c r="B111" s="112"/>
      <c r="D111" s="113" t="s">
        <v>1043</v>
      </c>
      <c r="E111" s="114"/>
      <c r="F111" s="114"/>
      <c r="G111" s="114"/>
      <c r="H111" s="114"/>
      <c r="I111" s="114"/>
      <c r="J111" s="115">
        <f>J661</f>
        <v>0</v>
      </c>
      <c r="L111" s="112"/>
    </row>
    <row r="112" spans="2:47" s="9" customFormat="1" ht="19.899999999999999" customHeight="1">
      <c r="B112" s="112"/>
      <c r="D112" s="113" t="s">
        <v>1044</v>
      </c>
      <c r="E112" s="114"/>
      <c r="F112" s="114"/>
      <c r="G112" s="114"/>
      <c r="H112" s="114"/>
      <c r="I112" s="114"/>
      <c r="J112" s="115">
        <f>J728</f>
        <v>0</v>
      </c>
      <c r="L112" s="112"/>
    </row>
    <row r="113" spans="2:12" s="9" customFormat="1" ht="19.899999999999999" customHeight="1">
      <c r="B113" s="112"/>
      <c r="D113" s="113" t="s">
        <v>1045</v>
      </c>
      <c r="E113" s="114"/>
      <c r="F113" s="114"/>
      <c r="G113" s="114"/>
      <c r="H113" s="114"/>
      <c r="I113" s="114"/>
      <c r="J113" s="115">
        <f>J762</f>
        <v>0</v>
      </c>
      <c r="L113" s="112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148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42" t="str">
        <f>E7</f>
        <v>Parkovací dům, Gagarinova, Šumperk-cú2021-revize</v>
      </c>
      <c r="F123" s="243"/>
      <c r="G123" s="243"/>
      <c r="H123" s="243"/>
      <c r="L123" s="32"/>
    </row>
    <row r="124" spans="2:12" ht="12" customHeight="1">
      <c r="B124" s="20"/>
      <c r="C124" s="27" t="s">
        <v>119</v>
      </c>
      <c r="L124" s="20"/>
    </row>
    <row r="125" spans="2:12" s="1" customFormat="1" ht="16.5" customHeight="1">
      <c r="B125" s="32"/>
      <c r="E125" s="242" t="s">
        <v>120</v>
      </c>
      <c r="F125" s="244"/>
      <c r="G125" s="244"/>
      <c r="H125" s="244"/>
      <c r="L125" s="32"/>
    </row>
    <row r="126" spans="2:12" s="1" customFormat="1" ht="12" customHeight="1">
      <c r="B126" s="32"/>
      <c r="C126" s="27" t="s">
        <v>121</v>
      </c>
      <c r="L126" s="32"/>
    </row>
    <row r="127" spans="2:12" s="1" customFormat="1" ht="16.5" customHeight="1">
      <c r="B127" s="32"/>
      <c r="E127" s="204" t="str">
        <f>E11</f>
        <v>101.1.03 - D.1.4.2 Elektroinstalace-silnoproud</v>
      </c>
      <c r="F127" s="244"/>
      <c r="G127" s="244"/>
      <c r="H127" s="244"/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F14</f>
        <v xml:space="preserve"> </v>
      </c>
      <c r="I129" s="27" t="s">
        <v>22</v>
      </c>
      <c r="J129" s="52" t="str">
        <f>IF(J14="","",J14)</f>
        <v>6. 4. 2021</v>
      </c>
      <c r="L129" s="32"/>
    </row>
    <row r="130" spans="2:65" s="1" customFormat="1" ht="6.95" customHeight="1">
      <c r="B130" s="32"/>
      <c r="L130" s="32"/>
    </row>
    <row r="131" spans="2:65" s="1" customFormat="1" ht="15.2" customHeight="1">
      <c r="B131" s="32"/>
      <c r="C131" s="27" t="s">
        <v>24</v>
      </c>
      <c r="F131" s="25" t="str">
        <f>E17</f>
        <v xml:space="preserve"> </v>
      </c>
      <c r="I131" s="27" t="s">
        <v>29</v>
      </c>
      <c r="J131" s="30" t="str">
        <f>E23</f>
        <v xml:space="preserve"> </v>
      </c>
      <c r="L131" s="32"/>
    </row>
    <row r="132" spans="2:65" s="1" customFormat="1" ht="15.2" customHeight="1">
      <c r="B132" s="32"/>
      <c r="C132" s="27" t="s">
        <v>27</v>
      </c>
      <c r="F132" s="25" t="str">
        <f>IF(E20="","",E20)</f>
        <v>Vyplň údaj</v>
      </c>
      <c r="I132" s="27" t="s">
        <v>31</v>
      </c>
      <c r="J132" s="30" t="str">
        <f>E26</f>
        <v xml:space="preserve"> </v>
      </c>
      <c r="L132" s="32"/>
    </row>
    <row r="133" spans="2:65" s="1" customFormat="1" ht="10.35" customHeight="1">
      <c r="B133" s="32"/>
      <c r="L133" s="32"/>
    </row>
    <row r="134" spans="2:65" s="10" customFormat="1" ht="29.25" customHeight="1">
      <c r="B134" s="116"/>
      <c r="C134" s="117" t="s">
        <v>149</v>
      </c>
      <c r="D134" s="118" t="s">
        <v>58</v>
      </c>
      <c r="E134" s="118" t="s">
        <v>54</v>
      </c>
      <c r="F134" s="118" t="s">
        <v>55</v>
      </c>
      <c r="G134" s="118" t="s">
        <v>150</v>
      </c>
      <c r="H134" s="118" t="s">
        <v>151</v>
      </c>
      <c r="I134" s="118" t="s">
        <v>152</v>
      </c>
      <c r="J134" s="118" t="s">
        <v>125</v>
      </c>
      <c r="K134" s="119" t="s">
        <v>153</v>
      </c>
      <c r="L134" s="116"/>
      <c r="M134" s="59" t="s">
        <v>1</v>
      </c>
      <c r="N134" s="60" t="s">
        <v>37</v>
      </c>
      <c r="O134" s="60" t="s">
        <v>154</v>
      </c>
      <c r="P134" s="60" t="s">
        <v>155</v>
      </c>
      <c r="Q134" s="60" t="s">
        <v>156</v>
      </c>
      <c r="R134" s="60" t="s">
        <v>157</v>
      </c>
      <c r="S134" s="60" t="s">
        <v>158</v>
      </c>
      <c r="T134" s="61" t="s">
        <v>159</v>
      </c>
    </row>
    <row r="135" spans="2:65" s="1" customFormat="1" ht="22.9" customHeight="1">
      <c r="B135" s="32"/>
      <c r="C135" s="64" t="s">
        <v>160</v>
      </c>
      <c r="J135" s="120">
        <f>BK135</f>
        <v>0</v>
      </c>
      <c r="L135" s="32"/>
      <c r="M135" s="62"/>
      <c r="N135" s="53"/>
      <c r="O135" s="53"/>
      <c r="P135" s="121">
        <f>P136</f>
        <v>0</v>
      </c>
      <c r="Q135" s="53"/>
      <c r="R135" s="121">
        <f>R136</f>
        <v>0</v>
      </c>
      <c r="S135" s="53"/>
      <c r="T135" s="122">
        <f>T136</f>
        <v>0</v>
      </c>
      <c r="AT135" s="17" t="s">
        <v>72</v>
      </c>
      <c r="AU135" s="17" t="s">
        <v>127</v>
      </c>
      <c r="BK135" s="123">
        <f>BK136</f>
        <v>0</v>
      </c>
    </row>
    <row r="136" spans="2:65" s="11" customFormat="1" ht="25.9" customHeight="1">
      <c r="B136" s="124"/>
      <c r="D136" s="125" t="s">
        <v>72</v>
      </c>
      <c r="E136" s="126" t="s">
        <v>1046</v>
      </c>
      <c r="F136" s="126" t="s">
        <v>1047</v>
      </c>
      <c r="I136" s="127"/>
      <c r="J136" s="128">
        <f>BK136</f>
        <v>0</v>
      </c>
      <c r="L136" s="124"/>
      <c r="M136" s="129"/>
      <c r="P136" s="130">
        <f>P137+P253+P361+P371+P406+P462+P511+P559+P577+P635+P650+P661+P728+P762</f>
        <v>0</v>
      </c>
      <c r="R136" s="130">
        <f>R137+R253+R361+R371+R406+R462+R511+R559+R577+R635+R650+R661+R728+R762</f>
        <v>0</v>
      </c>
      <c r="T136" s="131">
        <f>T137+T253+T361+T371+T406+T462+T511+T559+T577+T635+T650+T661+T728+T762</f>
        <v>0</v>
      </c>
      <c r="AR136" s="125" t="s">
        <v>80</v>
      </c>
      <c r="AT136" s="132" t="s">
        <v>72</v>
      </c>
      <c r="AU136" s="132" t="s">
        <v>73</v>
      </c>
      <c r="AY136" s="125" t="s">
        <v>163</v>
      </c>
      <c r="BK136" s="133">
        <f>BK137+BK253+BK361+BK371+BK406+BK462+BK511+BK559+BK577+BK635+BK650+BK661+BK728+BK762</f>
        <v>0</v>
      </c>
    </row>
    <row r="137" spans="2:65" s="11" customFormat="1" ht="22.9" customHeight="1">
      <c r="B137" s="124"/>
      <c r="D137" s="125" t="s">
        <v>72</v>
      </c>
      <c r="E137" s="134" t="s">
        <v>688</v>
      </c>
      <c r="F137" s="134" t="s">
        <v>1048</v>
      </c>
      <c r="I137" s="127"/>
      <c r="J137" s="135">
        <f>BK137</f>
        <v>0</v>
      </c>
      <c r="L137" s="124"/>
      <c r="M137" s="129"/>
      <c r="P137" s="130">
        <f>SUM(P138:P252)</f>
        <v>0</v>
      </c>
      <c r="R137" s="130">
        <f>SUM(R138:R252)</f>
        <v>0</v>
      </c>
      <c r="T137" s="131">
        <f>SUM(T138:T252)</f>
        <v>0</v>
      </c>
      <c r="AR137" s="125" t="s">
        <v>80</v>
      </c>
      <c r="AT137" s="132" t="s">
        <v>72</v>
      </c>
      <c r="AU137" s="132" t="s">
        <v>80</v>
      </c>
      <c r="AY137" s="125" t="s">
        <v>163</v>
      </c>
      <c r="BK137" s="133">
        <f>SUM(BK138:BK252)</f>
        <v>0</v>
      </c>
    </row>
    <row r="138" spans="2:65" s="1" customFormat="1" ht="24.2" customHeight="1">
      <c r="B138" s="136"/>
      <c r="C138" s="137" t="s">
        <v>80</v>
      </c>
      <c r="D138" s="137" t="s">
        <v>165</v>
      </c>
      <c r="E138" s="138" t="s">
        <v>1049</v>
      </c>
      <c r="F138" s="139" t="s">
        <v>1050</v>
      </c>
      <c r="G138" s="140" t="s">
        <v>196</v>
      </c>
      <c r="H138" s="141">
        <v>7.2</v>
      </c>
      <c r="I138" s="142"/>
      <c r="J138" s="143">
        <f>ROUND(I138*H138,2)</f>
        <v>0</v>
      </c>
      <c r="K138" s="139" t="s">
        <v>1</v>
      </c>
      <c r="L138" s="32"/>
      <c r="M138" s="144" t="s">
        <v>1</v>
      </c>
      <c r="N138" s="145" t="s">
        <v>38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80</v>
      </c>
      <c r="BK138" s="149">
        <f>ROUND(I138*H138,2)</f>
        <v>0</v>
      </c>
      <c r="BL138" s="17" t="s">
        <v>170</v>
      </c>
      <c r="BM138" s="148" t="s">
        <v>170</v>
      </c>
    </row>
    <row r="139" spans="2:65" s="13" customFormat="1" ht="11.25">
      <c r="B139" s="157"/>
      <c r="D139" s="151" t="s">
        <v>180</v>
      </c>
      <c r="E139" s="158" t="s">
        <v>1</v>
      </c>
      <c r="F139" s="159" t="s">
        <v>1051</v>
      </c>
      <c r="H139" s="160">
        <v>7.2</v>
      </c>
      <c r="I139" s="161"/>
      <c r="L139" s="157"/>
      <c r="M139" s="162"/>
      <c r="T139" s="163"/>
      <c r="AT139" s="158" t="s">
        <v>180</v>
      </c>
      <c r="AU139" s="158" t="s">
        <v>82</v>
      </c>
      <c r="AV139" s="13" t="s">
        <v>82</v>
      </c>
      <c r="AW139" s="13" t="s">
        <v>30</v>
      </c>
      <c r="AX139" s="13" t="s">
        <v>73</v>
      </c>
      <c r="AY139" s="158" t="s">
        <v>163</v>
      </c>
    </row>
    <row r="140" spans="2:65" s="14" customFormat="1" ht="11.25">
      <c r="B140" s="164"/>
      <c r="D140" s="151" t="s">
        <v>180</v>
      </c>
      <c r="E140" s="165" t="s">
        <v>1</v>
      </c>
      <c r="F140" s="166" t="s">
        <v>218</v>
      </c>
      <c r="H140" s="167">
        <v>7.2</v>
      </c>
      <c r="I140" s="168"/>
      <c r="L140" s="164"/>
      <c r="M140" s="169"/>
      <c r="T140" s="170"/>
      <c r="AT140" s="165" t="s">
        <v>180</v>
      </c>
      <c r="AU140" s="165" t="s">
        <v>82</v>
      </c>
      <c r="AV140" s="14" t="s">
        <v>170</v>
      </c>
      <c r="AW140" s="14" t="s">
        <v>30</v>
      </c>
      <c r="AX140" s="14" t="s">
        <v>80</v>
      </c>
      <c r="AY140" s="165" t="s">
        <v>163</v>
      </c>
    </row>
    <row r="141" spans="2:65" s="1" customFormat="1" ht="24.2" customHeight="1">
      <c r="B141" s="136"/>
      <c r="C141" s="137" t="s">
        <v>82</v>
      </c>
      <c r="D141" s="137" t="s">
        <v>165</v>
      </c>
      <c r="E141" s="138" t="s">
        <v>1052</v>
      </c>
      <c r="F141" s="139" t="s">
        <v>1053</v>
      </c>
      <c r="G141" s="140" t="s">
        <v>196</v>
      </c>
      <c r="H141" s="141">
        <v>62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38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170</v>
      </c>
      <c r="AT141" s="148" t="s">
        <v>165</v>
      </c>
      <c r="AU141" s="148" t="s">
        <v>82</v>
      </c>
      <c r="AY141" s="17" t="s">
        <v>163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80</v>
      </c>
      <c r="BK141" s="149">
        <f>ROUND(I141*H141,2)</f>
        <v>0</v>
      </c>
      <c r="BL141" s="17" t="s">
        <v>170</v>
      </c>
      <c r="BM141" s="148" t="s">
        <v>185</v>
      </c>
    </row>
    <row r="142" spans="2:65" s="13" customFormat="1" ht="11.25">
      <c r="B142" s="157"/>
      <c r="D142" s="151" t="s">
        <v>180</v>
      </c>
      <c r="E142" s="158" t="s">
        <v>1</v>
      </c>
      <c r="F142" s="159" t="s">
        <v>1054</v>
      </c>
      <c r="H142" s="160">
        <v>62</v>
      </c>
      <c r="I142" s="161"/>
      <c r="L142" s="157"/>
      <c r="M142" s="162"/>
      <c r="T142" s="163"/>
      <c r="AT142" s="158" t="s">
        <v>180</v>
      </c>
      <c r="AU142" s="158" t="s">
        <v>82</v>
      </c>
      <c r="AV142" s="13" t="s">
        <v>82</v>
      </c>
      <c r="AW142" s="13" t="s">
        <v>30</v>
      </c>
      <c r="AX142" s="13" t="s">
        <v>73</v>
      </c>
      <c r="AY142" s="158" t="s">
        <v>163</v>
      </c>
    </row>
    <row r="143" spans="2:65" s="14" customFormat="1" ht="11.25">
      <c r="B143" s="164"/>
      <c r="D143" s="151" t="s">
        <v>180</v>
      </c>
      <c r="E143" s="165" t="s">
        <v>1</v>
      </c>
      <c r="F143" s="166" t="s">
        <v>218</v>
      </c>
      <c r="H143" s="167">
        <v>62</v>
      </c>
      <c r="I143" s="168"/>
      <c r="L143" s="164"/>
      <c r="M143" s="169"/>
      <c r="T143" s="170"/>
      <c r="AT143" s="165" t="s">
        <v>180</v>
      </c>
      <c r="AU143" s="165" t="s">
        <v>82</v>
      </c>
      <c r="AV143" s="14" t="s">
        <v>170</v>
      </c>
      <c r="AW143" s="14" t="s">
        <v>30</v>
      </c>
      <c r="AX143" s="14" t="s">
        <v>80</v>
      </c>
      <c r="AY143" s="165" t="s">
        <v>163</v>
      </c>
    </row>
    <row r="144" spans="2:65" s="1" customFormat="1" ht="21.75" customHeight="1">
      <c r="B144" s="136"/>
      <c r="C144" s="137" t="s">
        <v>175</v>
      </c>
      <c r="D144" s="137" t="s">
        <v>165</v>
      </c>
      <c r="E144" s="138" t="s">
        <v>1055</v>
      </c>
      <c r="F144" s="139" t="s">
        <v>1056</v>
      </c>
      <c r="G144" s="140" t="s">
        <v>196</v>
      </c>
      <c r="H144" s="141">
        <v>258</v>
      </c>
      <c r="I144" s="142"/>
      <c r="J144" s="143">
        <f>ROUND(I144*H144,2)</f>
        <v>0</v>
      </c>
      <c r="K144" s="139" t="s">
        <v>1</v>
      </c>
      <c r="L144" s="32"/>
      <c r="M144" s="144" t="s">
        <v>1</v>
      </c>
      <c r="N144" s="145" t="s">
        <v>38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170</v>
      </c>
      <c r="AT144" s="148" t="s">
        <v>165</v>
      </c>
      <c r="AU144" s="148" t="s">
        <v>82</v>
      </c>
      <c r="AY144" s="17" t="s">
        <v>163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80</v>
      </c>
      <c r="BK144" s="149">
        <f>ROUND(I144*H144,2)</f>
        <v>0</v>
      </c>
      <c r="BL144" s="17" t="s">
        <v>170</v>
      </c>
      <c r="BM144" s="148" t="s">
        <v>189</v>
      </c>
    </row>
    <row r="145" spans="2:65" s="13" customFormat="1" ht="11.25">
      <c r="B145" s="157"/>
      <c r="D145" s="151" t="s">
        <v>180</v>
      </c>
      <c r="E145" s="158" t="s">
        <v>1</v>
      </c>
      <c r="F145" s="159" t="s">
        <v>1057</v>
      </c>
      <c r="H145" s="160">
        <v>258</v>
      </c>
      <c r="I145" s="161"/>
      <c r="L145" s="157"/>
      <c r="M145" s="162"/>
      <c r="T145" s="163"/>
      <c r="AT145" s="158" t="s">
        <v>180</v>
      </c>
      <c r="AU145" s="158" t="s">
        <v>82</v>
      </c>
      <c r="AV145" s="13" t="s">
        <v>82</v>
      </c>
      <c r="AW145" s="13" t="s">
        <v>30</v>
      </c>
      <c r="AX145" s="13" t="s">
        <v>73</v>
      </c>
      <c r="AY145" s="158" t="s">
        <v>163</v>
      </c>
    </row>
    <row r="146" spans="2:65" s="14" customFormat="1" ht="11.25">
      <c r="B146" s="164"/>
      <c r="D146" s="151" t="s">
        <v>180</v>
      </c>
      <c r="E146" s="165" t="s">
        <v>1</v>
      </c>
      <c r="F146" s="166" t="s">
        <v>218</v>
      </c>
      <c r="H146" s="167">
        <v>258</v>
      </c>
      <c r="I146" s="168"/>
      <c r="L146" s="164"/>
      <c r="M146" s="169"/>
      <c r="T146" s="170"/>
      <c r="AT146" s="165" t="s">
        <v>180</v>
      </c>
      <c r="AU146" s="165" t="s">
        <v>82</v>
      </c>
      <c r="AV146" s="14" t="s">
        <v>170</v>
      </c>
      <c r="AW146" s="14" t="s">
        <v>30</v>
      </c>
      <c r="AX146" s="14" t="s">
        <v>80</v>
      </c>
      <c r="AY146" s="165" t="s">
        <v>163</v>
      </c>
    </row>
    <row r="147" spans="2:65" s="1" customFormat="1" ht="24.2" customHeight="1">
      <c r="B147" s="136"/>
      <c r="C147" s="137" t="s">
        <v>170</v>
      </c>
      <c r="D147" s="137" t="s">
        <v>165</v>
      </c>
      <c r="E147" s="138" t="s">
        <v>1058</v>
      </c>
      <c r="F147" s="139" t="s">
        <v>1059</v>
      </c>
      <c r="G147" s="140" t="s">
        <v>313</v>
      </c>
      <c r="H147" s="141">
        <v>8</v>
      </c>
      <c r="I147" s="142"/>
      <c r="J147" s="143">
        <f>ROUND(I147*H147,2)</f>
        <v>0</v>
      </c>
      <c r="K147" s="139" t="s">
        <v>1</v>
      </c>
      <c r="L147" s="32"/>
      <c r="M147" s="144" t="s">
        <v>1</v>
      </c>
      <c r="N147" s="145" t="s">
        <v>38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170</v>
      </c>
      <c r="AT147" s="148" t="s">
        <v>165</v>
      </c>
      <c r="AU147" s="148" t="s">
        <v>82</v>
      </c>
      <c r="AY147" s="17" t="s">
        <v>163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80</v>
      </c>
      <c r="BK147" s="149">
        <f>ROUND(I147*H147,2)</f>
        <v>0</v>
      </c>
      <c r="BL147" s="17" t="s">
        <v>170</v>
      </c>
      <c r="BM147" s="148" t="s">
        <v>192</v>
      </c>
    </row>
    <row r="148" spans="2:65" s="1" customFormat="1" ht="33" customHeight="1">
      <c r="B148" s="136"/>
      <c r="C148" s="137" t="s">
        <v>186</v>
      </c>
      <c r="D148" s="137" t="s">
        <v>165</v>
      </c>
      <c r="E148" s="138" t="s">
        <v>1060</v>
      </c>
      <c r="F148" s="139" t="s">
        <v>1061</v>
      </c>
      <c r="G148" s="140" t="s">
        <v>313</v>
      </c>
      <c r="H148" s="141">
        <v>1</v>
      </c>
      <c r="I148" s="142"/>
      <c r="J148" s="143">
        <f>ROUND(I148*H148,2)</f>
        <v>0</v>
      </c>
      <c r="K148" s="139" t="s">
        <v>1</v>
      </c>
      <c r="L148" s="32"/>
      <c r="M148" s="144" t="s">
        <v>1</v>
      </c>
      <c r="N148" s="145" t="s">
        <v>38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170</v>
      </c>
      <c r="AT148" s="148" t="s">
        <v>165</v>
      </c>
      <c r="AU148" s="148" t="s">
        <v>82</v>
      </c>
      <c r="AY148" s="17" t="s">
        <v>163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80</v>
      </c>
      <c r="BK148" s="149">
        <f>ROUND(I148*H148,2)</f>
        <v>0</v>
      </c>
      <c r="BL148" s="17" t="s">
        <v>170</v>
      </c>
      <c r="BM148" s="148" t="s">
        <v>197</v>
      </c>
    </row>
    <row r="149" spans="2:65" s="1" customFormat="1" ht="24.2" customHeight="1">
      <c r="B149" s="136"/>
      <c r="C149" s="137" t="s">
        <v>185</v>
      </c>
      <c r="D149" s="137" t="s">
        <v>165</v>
      </c>
      <c r="E149" s="138" t="s">
        <v>1062</v>
      </c>
      <c r="F149" s="139" t="s">
        <v>1063</v>
      </c>
      <c r="G149" s="140" t="s">
        <v>313</v>
      </c>
      <c r="H149" s="141">
        <v>25</v>
      </c>
      <c r="I149" s="142"/>
      <c r="J149" s="143">
        <f>ROUND(I149*H149,2)</f>
        <v>0</v>
      </c>
      <c r="K149" s="139" t="s">
        <v>1</v>
      </c>
      <c r="L149" s="32"/>
      <c r="M149" s="144" t="s">
        <v>1</v>
      </c>
      <c r="N149" s="145" t="s">
        <v>38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170</v>
      </c>
      <c r="AT149" s="148" t="s">
        <v>165</v>
      </c>
      <c r="AU149" s="148" t="s">
        <v>82</v>
      </c>
      <c r="AY149" s="17" t="s">
        <v>163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80</v>
      </c>
      <c r="BK149" s="149">
        <f>ROUND(I149*H149,2)</f>
        <v>0</v>
      </c>
      <c r="BL149" s="17" t="s">
        <v>170</v>
      </c>
      <c r="BM149" s="148" t="s">
        <v>236</v>
      </c>
    </row>
    <row r="150" spans="2:65" s="13" customFormat="1" ht="11.25">
      <c r="B150" s="157"/>
      <c r="D150" s="151" t="s">
        <v>180</v>
      </c>
      <c r="E150" s="158" t="s">
        <v>1</v>
      </c>
      <c r="F150" s="159" t="s">
        <v>1064</v>
      </c>
      <c r="H150" s="160">
        <v>25</v>
      </c>
      <c r="I150" s="161"/>
      <c r="L150" s="157"/>
      <c r="M150" s="162"/>
      <c r="T150" s="163"/>
      <c r="AT150" s="158" t="s">
        <v>180</v>
      </c>
      <c r="AU150" s="158" t="s">
        <v>82</v>
      </c>
      <c r="AV150" s="13" t="s">
        <v>82</v>
      </c>
      <c r="AW150" s="13" t="s">
        <v>30</v>
      </c>
      <c r="AX150" s="13" t="s">
        <v>73</v>
      </c>
      <c r="AY150" s="158" t="s">
        <v>163</v>
      </c>
    </row>
    <row r="151" spans="2:65" s="14" customFormat="1" ht="11.25">
      <c r="B151" s="164"/>
      <c r="D151" s="151" t="s">
        <v>180</v>
      </c>
      <c r="E151" s="165" t="s">
        <v>1</v>
      </c>
      <c r="F151" s="166" t="s">
        <v>218</v>
      </c>
      <c r="H151" s="167">
        <v>25</v>
      </c>
      <c r="I151" s="168"/>
      <c r="L151" s="164"/>
      <c r="M151" s="169"/>
      <c r="T151" s="170"/>
      <c r="AT151" s="165" t="s">
        <v>180</v>
      </c>
      <c r="AU151" s="165" t="s">
        <v>82</v>
      </c>
      <c r="AV151" s="14" t="s">
        <v>170</v>
      </c>
      <c r="AW151" s="14" t="s">
        <v>30</v>
      </c>
      <c r="AX151" s="14" t="s">
        <v>80</v>
      </c>
      <c r="AY151" s="165" t="s">
        <v>163</v>
      </c>
    </row>
    <row r="152" spans="2:65" s="1" customFormat="1" ht="21.75" customHeight="1">
      <c r="B152" s="136"/>
      <c r="C152" s="137" t="s">
        <v>193</v>
      </c>
      <c r="D152" s="137" t="s">
        <v>165</v>
      </c>
      <c r="E152" s="138" t="s">
        <v>1065</v>
      </c>
      <c r="F152" s="139" t="s">
        <v>1066</v>
      </c>
      <c r="G152" s="140" t="s">
        <v>313</v>
      </c>
      <c r="H152" s="141">
        <v>36</v>
      </c>
      <c r="I152" s="142"/>
      <c r="J152" s="143">
        <f>ROUND(I152*H152,2)</f>
        <v>0</v>
      </c>
      <c r="K152" s="139" t="s">
        <v>1</v>
      </c>
      <c r="L152" s="32"/>
      <c r="M152" s="144" t="s">
        <v>1</v>
      </c>
      <c r="N152" s="145" t="s">
        <v>38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170</v>
      </c>
      <c r="AT152" s="148" t="s">
        <v>165</v>
      </c>
      <c r="AU152" s="148" t="s">
        <v>82</v>
      </c>
      <c r="AY152" s="17" t="s">
        <v>163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80</v>
      </c>
      <c r="BK152" s="149">
        <f>ROUND(I152*H152,2)</f>
        <v>0</v>
      </c>
      <c r="BL152" s="17" t="s">
        <v>170</v>
      </c>
      <c r="BM152" s="148" t="s">
        <v>249</v>
      </c>
    </row>
    <row r="153" spans="2:65" s="13" customFormat="1" ht="11.25">
      <c r="B153" s="157"/>
      <c r="D153" s="151" t="s">
        <v>180</v>
      </c>
      <c r="E153" s="158" t="s">
        <v>1</v>
      </c>
      <c r="F153" s="159" t="s">
        <v>1067</v>
      </c>
      <c r="H153" s="160">
        <v>36</v>
      </c>
      <c r="I153" s="161"/>
      <c r="L153" s="157"/>
      <c r="M153" s="162"/>
      <c r="T153" s="163"/>
      <c r="AT153" s="158" t="s">
        <v>180</v>
      </c>
      <c r="AU153" s="158" t="s">
        <v>82</v>
      </c>
      <c r="AV153" s="13" t="s">
        <v>82</v>
      </c>
      <c r="AW153" s="13" t="s">
        <v>30</v>
      </c>
      <c r="AX153" s="13" t="s">
        <v>73</v>
      </c>
      <c r="AY153" s="158" t="s">
        <v>163</v>
      </c>
    </row>
    <row r="154" spans="2:65" s="14" customFormat="1" ht="11.25">
      <c r="B154" s="164"/>
      <c r="D154" s="151" t="s">
        <v>180</v>
      </c>
      <c r="E154" s="165" t="s">
        <v>1</v>
      </c>
      <c r="F154" s="166" t="s">
        <v>218</v>
      </c>
      <c r="H154" s="167">
        <v>36</v>
      </c>
      <c r="I154" s="168"/>
      <c r="L154" s="164"/>
      <c r="M154" s="169"/>
      <c r="T154" s="170"/>
      <c r="AT154" s="165" t="s">
        <v>180</v>
      </c>
      <c r="AU154" s="165" t="s">
        <v>82</v>
      </c>
      <c r="AV154" s="14" t="s">
        <v>170</v>
      </c>
      <c r="AW154" s="14" t="s">
        <v>30</v>
      </c>
      <c r="AX154" s="14" t="s">
        <v>80</v>
      </c>
      <c r="AY154" s="165" t="s">
        <v>163</v>
      </c>
    </row>
    <row r="155" spans="2:65" s="1" customFormat="1" ht="16.5" customHeight="1">
      <c r="B155" s="136"/>
      <c r="C155" s="137" t="s">
        <v>189</v>
      </c>
      <c r="D155" s="137" t="s">
        <v>165</v>
      </c>
      <c r="E155" s="138" t="s">
        <v>1068</v>
      </c>
      <c r="F155" s="139" t="s">
        <v>1069</v>
      </c>
      <c r="G155" s="140" t="s">
        <v>196</v>
      </c>
      <c r="H155" s="141">
        <v>6</v>
      </c>
      <c r="I155" s="142"/>
      <c r="J155" s="143">
        <f>ROUND(I155*H155,2)</f>
        <v>0</v>
      </c>
      <c r="K155" s="139" t="s">
        <v>1</v>
      </c>
      <c r="L155" s="32"/>
      <c r="M155" s="144" t="s">
        <v>1</v>
      </c>
      <c r="N155" s="145" t="s">
        <v>38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170</v>
      </c>
      <c r="AT155" s="148" t="s">
        <v>165</v>
      </c>
      <c r="AU155" s="148" t="s">
        <v>82</v>
      </c>
      <c r="AY155" s="17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80</v>
      </c>
      <c r="BK155" s="149">
        <f>ROUND(I155*H155,2)</f>
        <v>0</v>
      </c>
      <c r="BL155" s="17" t="s">
        <v>170</v>
      </c>
      <c r="BM155" s="148" t="s">
        <v>261</v>
      </c>
    </row>
    <row r="156" spans="2:65" s="13" customFormat="1" ht="11.25">
      <c r="B156" s="157"/>
      <c r="D156" s="151" t="s">
        <v>180</v>
      </c>
      <c r="E156" s="158" t="s">
        <v>1</v>
      </c>
      <c r="F156" s="159" t="s">
        <v>1070</v>
      </c>
      <c r="H156" s="160">
        <v>6</v>
      </c>
      <c r="I156" s="161"/>
      <c r="L156" s="157"/>
      <c r="M156" s="162"/>
      <c r="T156" s="163"/>
      <c r="AT156" s="158" t="s">
        <v>180</v>
      </c>
      <c r="AU156" s="158" t="s">
        <v>82</v>
      </c>
      <c r="AV156" s="13" t="s">
        <v>82</v>
      </c>
      <c r="AW156" s="13" t="s">
        <v>30</v>
      </c>
      <c r="AX156" s="13" t="s">
        <v>73</v>
      </c>
      <c r="AY156" s="158" t="s">
        <v>163</v>
      </c>
    </row>
    <row r="157" spans="2:65" s="14" customFormat="1" ht="11.25">
      <c r="B157" s="164"/>
      <c r="D157" s="151" t="s">
        <v>180</v>
      </c>
      <c r="E157" s="165" t="s">
        <v>1</v>
      </c>
      <c r="F157" s="166" t="s">
        <v>218</v>
      </c>
      <c r="H157" s="167">
        <v>6</v>
      </c>
      <c r="I157" s="168"/>
      <c r="L157" s="164"/>
      <c r="M157" s="169"/>
      <c r="T157" s="170"/>
      <c r="AT157" s="165" t="s">
        <v>180</v>
      </c>
      <c r="AU157" s="165" t="s">
        <v>82</v>
      </c>
      <c r="AV157" s="14" t="s">
        <v>170</v>
      </c>
      <c r="AW157" s="14" t="s">
        <v>30</v>
      </c>
      <c r="AX157" s="14" t="s">
        <v>80</v>
      </c>
      <c r="AY157" s="165" t="s">
        <v>163</v>
      </c>
    </row>
    <row r="158" spans="2:65" s="1" customFormat="1" ht="24.2" customHeight="1">
      <c r="B158" s="136"/>
      <c r="C158" s="137" t="s">
        <v>201</v>
      </c>
      <c r="D158" s="137" t="s">
        <v>165</v>
      </c>
      <c r="E158" s="138" t="s">
        <v>1071</v>
      </c>
      <c r="F158" s="139" t="s">
        <v>1072</v>
      </c>
      <c r="G158" s="140" t="s">
        <v>313</v>
      </c>
      <c r="H158" s="141">
        <v>120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38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170</v>
      </c>
      <c r="AT158" s="148" t="s">
        <v>165</v>
      </c>
      <c r="AU158" s="148" t="s">
        <v>82</v>
      </c>
      <c r="AY158" s="17" t="s">
        <v>163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80</v>
      </c>
      <c r="BK158" s="149">
        <f>ROUND(I158*H158,2)</f>
        <v>0</v>
      </c>
      <c r="BL158" s="17" t="s">
        <v>170</v>
      </c>
      <c r="BM158" s="148" t="s">
        <v>280</v>
      </c>
    </row>
    <row r="159" spans="2:65" s="1" customFormat="1" ht="24.2" customHeight="1">
      <c r="B159" s="136"/>
      <c r="C159" s="137" t="s">
        <v>192</v>
      </c>
      <c r="D159" s="137" t="s">
        <v>165</v>
      </c>
      <c r="E159" s="138" t="s">
        <v>1073</v>
      </c>
      <c r="F159" s="139" t="s">
        <v>1074</v>
      </c>
      <c r="G159" s="140" t="s">
        <v>196</v>
      </c>
      <c r="H159" s="141">
        <v>139</v>
      </c>
      <c r="I159" s="142"/>
      <c r="J159" s="143">
        <f>ROUND(I159*H159,2)</f>
        <v>0</v>
      </c>
      <c r="K159" s="139" t="s">
        <v>1</v>
      </c>
      <c r="L159" s="32"/>
      <c r="M159" s="144" t="s">
        <v>1</v>
      </c>
      <c r="N159" s="145" t="s">
        <v>38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170</v>
      </c>
      <c r="AT159" s="148" t="s">
        <v>165</v>
      </c>
      <c r="AU159" s="148" t="s">
        <v>82</v>
      </c>
      <c r="AY159" s="17" t="s">
        <v>163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80</v>
      </c>
      <c r="BK159" s="149">
        <f>ROUND(I159*H159,2)</f>
        <v>0</v>
      </c>
      <c r="BL159" s="17" t="s">
        <v>170</v>
      </c>
      <c r="BM159" s="148" t="s">
        <v>291</v>
      </c>
    </row>
    <row r="160" spans="2:65" s="13" customFormat="1" ht="11.25">
      <c r="B160" s="157"/>
      <c r="D160" s="151" t="s">
        <v>180</v>
      </c>
      <c r="E160" s="158" t="s">
        <v>1</v>
      </c>
      <c r="F160" s="159" t="s">
        <v>1075</v>
      </c>
      <c r="H160" s="160">
        <v>139</v>
      </c>
      <c r="I160" s="161"/>
      <c r="L160" s="157"/>
      <c r="M160" s="162"/>
      <c r="T160" s="163"/>
      <c r="AT160" s="158" t="s">
        <v>180</v>
      </c>
      <c r="AU160" s="158" t="s">
        <v>82</v>
      </c>
      <c r="AV160" s="13" t="s">
        <v>82</v>
      </c>
      <c r="AW160" s="13" t="s">
        <v>30</v>
      </c>
      <c r="AX160" s="13" t="s">
        <v>73</v>
      </c>
      <c r="AY160" s="158" t="s">
        <v>163</v>
      </c>
    </row>
    <row r="161" spans="2:65" s="14" customFormat="1" ht="11.25">
      <c r="B161" s="164"/>
      <c r="D161" s="151" t="s">
        <v>180</v>
      </c>
      <c r="E161" s="165" t="s">
        <v>1</v>
      </c>
      <c r="F161" s="166" t="s">
        <v>218</v>
      </c>
      <c r="H161" s="167">
        <v>139</v>
      </c>
      <c r="I161" s="168"/>
      <c r="L161" s="164"/>
      <c r="M161" s="169"/>
      <c r="T161" s="170"/>
      <c r="AT161" s="165" t="s">
        <v>180</v>
      </c>
      <c r="AU161" s="165" t="s">
        <v>82</v>
      </c>
      <c r="AV161" s="14" t="s">
        <v>170</v>
      </c>
      <c r="AW161" s="14" t="s">
        <v>30</v>
      </c>
      <c r="AX161" s="14" t="s">
        <v>80</v>
      </c>
      <c r="AY161" s="165" t="s">
        <v>163</v>
      </c>
    </row>
    <row r="162" spans="2:65" s="1" customFormat="1" ht="16.5" customHeight="1">
      <c r="B162" s="136"/>
      <c r="C162" s="137" t="s">
        <v>219</v>
      </c>
      <c r="D162" s="137" t="s">
        <v>165</v>
      </c>
      <c r="E162" s="138" t="s">
        <v>1076</v>
      </c>
      <c r="F162" s="139" t="s">
        <v>1077</v>
      </c>
      <c r="G162" s="140" t="s">
        <v>313</v>
      </c>
      <c r="H162" s="141">
        <v>1</v>
      </c>
      <c r="I162" s="142"/>
      <c r="J162" s="143">
        <f>ROUND(I162*H162,2)</f>
        <v>0</v>
      </c>
      <c r="K162" s="139" t="s">
        <v>1</v>
      </c>
      <c r="L162" s="32"/>
      <c r="M162" s="144" t="s">
        <v>1</v>
      </c>
      <c r="N162" s="145" t="s">
        <v>38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170</v>
      </c>
      <c r="AT162" s="148" t="s">
        <v>165</v>
      </c>
      <c r="AU162" s="148" t="s">
        <v>82</v>
      </c>
      <c r="AY162" s="17" t="s">
        <v>163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80</v>
      </c>
      <c r="BK162" s="149">
        <f>ROUND(I162*H162,2)</f>
        <v>0</v>
      </c>
      <c r="BL162" s="17" t="s">
        <v>170</v>
      </c>
      <c r="BM162" s="148" t="s">
        <v>297</v>
      </c>
    </row>
    <row r="163" spans="2:65" s="1" customFormat="1" ht="16.5" customHeight="1">
      <c r="B163" s="136"/>
      <c r="C163" s="137" t="s">
        <v>197</v>
      </c>
      <c r="D163" s="137" t="s">
        <v>165</v>
      </c>
      <c r="E163" s="138" t="s">
        <v>1078</v>
      </c>
      <c r="F163" s="139" t="s">
        <v>1079</v>
      </c>
      <c r="G163" s="140" t="s">
        <v>313</v>
      </c>
      <c r="H163" s="141">
        <v>9</v>
      </c>
      <c r="I163" s="142"/>
      <c r="J163" s="143">
        <f>ROUND(I163*H163,2)</f>
        <v>0</v>
      </c>
      <c r="K163" s="139" t="s">
        <v>1</v>
      </c>
      <c r="L163" s="32"/>
      <c r="M163" s="144" t="s">
        <v>1</v>
      </c>
      <c r="N163" s="145" t="s">
        <v>38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170</v>
      </c>
      <c r="AT163" s="148" t="s">
        <v>165</v>
      </c>
      <c r="AU163" s="148" t="s">
        <v>82</v>
      </c>
      <c r="AY163" s="17" t="s">
        <v>163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80</v>
      </c>
      <c r="BK163" s="149">
        <f>ROUND(I163*H163,2)</f>
        <v>0</v>
      </c>
      <c r="BL163" s="17" t="s">
        <v>170</v>
      </c>
      <c r="BM163" s="148" t="s">
        <v>306</v>
      </c>
    </row>
    <row r="164" spans="2:65" s="13" customFormat="1" ht="11.25">
      <c r="B164" s="157"/>
      <c r="D164" s="151" t="s">
        <v>180</v>
      </c>
      <c r="E164" s="158" t="s">
        <v>1</v>
      </c>
      <c r="F164" s="159" t="s">
        <v>1080</v>
      </c>
      <c r="H164" s="160">
        <v>9</v>
      </c>
      <c r="I164" s="161"/>
      <c r="L164" s="157"/>
      <c r="M164" s="162"/>
      <c r="T164" s="163"/>
      <c r="AT164" s="158" t="s">
        <v>180</v>
      </c>
      <c r="AU164" s="158" t="s">
        <v>82</v>
      </c>
      <c r="AV164" s="13" t="s">
        <v>82</v>
      </c>
      <c r="AW164" s="13" t="s">
        <v>30</v>
      </c>
      <c r="AX164" s="13" t="s">
        <v>73</v>
      </c>
      <c r="AY164" s="158" t="s">
        <v>163</v>
      </c>
    </row>
    <row r="165" spans="2:65" s="14" customFormat="1" ht="11.25">
      <c r="B165" s="164"/>
      <c r="D165" s="151" t="s">
        <v>180</v>
      </c>
      <c r="E165" s="165" t="s">
        <v>1</v>
      </c>
      <c r="F165" s="166" t="s">
        <v>218</v>
      </c>
      <c r="H165" s="167">
        <v>9</v>
      </c>
      <c r="I165" s="168"/>
      <c r="L165" s="164"/>
      <c r="M165" s="169"/>
      <c r="T165" s="170"/>
      <c r="AT165" s="165" t="s">
        <v>180</v>
      </c>
      <c r="AU165" s="165" t="s">
        <v>82</v>
      </c>
      <c r="AV165" s="14" t="s">
        <v>170</v>
      </c>
      <c r="AW165" s="14" t="s">
        <v>30</v>
      </c>
      <c r="AX165" s="14" t="s">
        <v>80</v>
      </c>
      <c r="AY165" s="165" t="s">
        <v>163</v>
      </c>
    </row>
    <row r="166" spans="2:65" s="1" customFormat="1" ht="21.75" customHeight="1">
      <c r="B166" s="136"/>
      <c r="C166" s="137" t="s">
        <v>231</v>
      </c>
      <c r="D166" s="137" t="s">
        <v>165</v>
      </c>
      <c r="E166" s="138" t="s">
        <v>1081</v>
      </c>
      <c r="F166" s="139" t="s">
        <v>1082</v>
      </c>
      <c r="G166" s="140" t="s">
        <v>313</v>
      </c>
      <c r="H166" s="141">
        <v>1</v>
      </c>
      <c r="I166" s="142"/>
      <c r="J166" s="143">
        <f>ROUND(I166*H166,2)</f>
        <v>0</v>
      </c>
      <c r="K166" s="139" t="s">
        <v>1</v>
      </c>
      <c r="L166" s="32"/>
      <c r="M166" s="144" t="s">
        <v>1</v>
      </c>
      <c r="N166" s="145" t="s">
        <v>38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170</v>
      </c>
      <c r="AT166" s="148" t="s">
        <v>165</v>
      </c>
      <c r="AU166" s="148" t="s">
        <v>82</v>
      </c>
      <c r="AY166" s="17" t="s">
        <v>163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80</v>
      </c>
      <c r="BK166" s="149">
        <f>ROUND(I166*H166,2)</f>
        <v>0</v>
      </c>
      <c r="BL166" s="17" t="s">
        <v>170</v>
      </c>
      <c r="BM166" s="148" t="s">
        <v>315</v>
      </c>
    </row>
    <row r="167" spans="2:65" s="1" customFormat="1" ht="24.2" customHeight="1">
      <c r="B167" s="136"/>
      <c r="C167" s="137" t="s">
        <v>236</v>
      </c>
      <c r="D167" s="137" t="s">
        <v>165</v>
      </c>
      <c r="E167" s="138" t="s">
        <v>1083</v>
      </c>
      <c r="F167" s="139" t="s">
        <v>1084</v>
      </c>
      <c r="G167" s="140" t="s">
        <v>313</v>
      </c>
      <c r="H167" s="141">
        <v>12</v>
      </c>
      <c r="I167" s="142"/>
      <c r="J167" s="143">
        <f>ROUND(I167*H167,2)</f>
        <v>0</v>
      </c>
      <c r="K167" s="139" t="s">
        <v>1</v>
      </c>
      <c r="L167" s="32"/>
      <c r="M167" s="144" t="s">
        <v>1</v>
      </c>
      <c r="N167" s="145" t="s">
        <v>38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170</v>
      </c>
      <c r="AT167" s="148" t="s">
        <v>165</v>
      </c>
      <c r="AU167" s="148" t="s">
        <v>82</v>
      </c>
      <c r="AY167" s="17" t="s">
        <v>163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80</v>
      </c>
      <c r="BK167" s="149">
        <f>ROUND(I167*H167,2)</f>
        <v>0</v>
      </c>
      <c r="BL167" s="17" t="s">
        <v>170</v>
      </c>
      <c r="BM167" s="148" t="s">
        <v>325</v>
      </c>
    </row>
    <row r="168" spans="2:65" s="13" customFormat="1" ht="11.25">
      <c r="B168" s="157"/>
      <c r="D168" s="151" t="s">
        <v>180</v>
      </c>
      <c r="E168" s="158" t="s">
        <v>1</v>
      </c>
      <c r="F168" s="159" t="s">
        <v>1085</v>
      </c>
      <c r="H168" s="160">
        <v>12</v>
      </c>
      <c r="I168" s="161"/>
      <c r="L168" s="157"/>
      <c r="M168" s="162"/>
      <c r="T168" s="163"/>
      <c r="AT168" s="158" t="s">
        <v>180</v>
      </c>
      <c r="AU168" s="158" t="s">
        <v>82</v>
      </c>
      <c r="AV168" s="13" t="s">
        <v>82</v>
      </c>
      <c r="AW168" s="13" t="s">
        <v>30</v>
      </c>
      <c r="AX168" s="13" t="s">
        <v>73</v>
      </c>
      <c r="AY168" s="158" t="s">
        <v>163</v>
      </c>
    </row>
    <row r="169" spans="2:65" s="14" customFormat="1" ht="11.25">
      <c r="B169" s="164"/>
      <c r="D169" s="151" t="s">
        <v>180</v>
      </c>
      <c r="E169" s="165" t="s">
        <v>1</v>
      </c>
      <c r="F169" s="166" t="s">
        <v>218</v>
      </c>
      <c r="H169" s="167">
        <v>12</v>
      </c>
      <c r="I169" s="168"/>
      <c r="L169" s="164"/>
      <c r="M169" s="169"/>
      <c r="T169" s="170"/>
      <c r="AT169" s="165" t="s">
        <v>180</v>
      </c>
      <c r="AU169" s="165" t="s">
        <v>82</v>
      </c>
      <c r="AV169" s="14" t="s">
        <v>170</v>
      </c>
      <c r="AW169" s="14" t="s">
        <v>30</v>
      </c>
      <c r="AX169" s="14" t="s">
        <v>80</v>
      </c>
      <c r="AY169" s="165" t="s">
        <v>163</v>
      </c>
    </row>
    <row r="170" spans="2:65" s="1" customFormat="1" ht="16.5" customHeight="1">
      <c r="B170" s="136"/>
      <c r="C170" s="137" t="s">
        <v>8</v>
      </c>
      <c r="D170" s="137" t="s">
        <v>165</v>
      </c>
      <c r="E170" s="138" t="s">
        <v>1086</v>
      </c>
      <c r="F170" s="139" t="s">
        <v>1087</v>
      </c>
      <c r="G170" s="140" t="s">
        <v>168</v>
      </c>
      <c r="H170" s="141">
        <v>5.7</v>
      </c>
      <c r="I170" s="142"/>
      <c r="J170" s="143">
        <f>ROUND(I170*H170,2)</f>
        <v>0</v>
      </c>
      <c r="K170" s="139" t="s">
        <v>1</v>
      </c>
      <c r="L170" s="32"/>
      <c r="M170" s="144" t="s">
        <v>1</v>
      </c>
      <c r="N170" s="145" t="s">
        <v>38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170</v>
      </c>
      <c r="AT170" s="148" t="s">
        <v>165</v>
      </c>
      <c r="AU170" s="148" t="s">
        <v>82</v>
      </c>
      <c r="AY170" s="17" t="s">
        <v>163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80</v>
      </c>
      <c r="BK170" s="149">
        <f>ROUND(I170*H170,2)</f>
        <v>0</v>
      </c>
      <c r="BL170" s="17" t="s">
        <v>170</v>
      </c>
      <c r="BM170" s="148" t="s">
        <v>337</v>
      </c>
    </row>
    <row r="171" spans="2:65" s="1" customFormat="1" ht="24.2" customHeight="1">
      <c r="B171" s="136"/>
      <c r="C171" s="137" t="s">
        <v>249</v>
      </c>
      <c r="D171" s="137" t="s">
        <v>165</v>
      </c>
      <c r="E171" s="138" t="s">
        <v>1088</v>
      </c>
      <c r="F171" s="139" t="s">
        <v>1089</v>
      </c>
      <c r="G171" s="140" t="s">
        <v>313</v>
      </c>
      <c r="H171" s="141">
        <v>4</v>
      </c>
      <c r="I171" s="142"/>
      <c r="J171" s="143">
        <f>ROUND(I171*H171,2)</f>
        <v>0</v>
      </c>
      <c r="K171" s="139" t="s">
        <v>1</v>
      </c>
      <c r="L171" s="32"/>
      <c r="M171" s="144" t="s">
        <v>1</v>
      </c>
      <c r="N171" s="145" t="s">
        <v>38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170</v>
      </c>
      <c r="AT171" s="148" t="s">
        <v>165</v>
      </c>
      <c r="AU171" s="148" t="s">
        <v>82</v>
      </c>
      <c r="AY171" s="17" t="s">
        <v>163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80</v>
      </c>
      <c r="BK171" s="149">
        <f>ROUND(I171*H171,2)</f>
        <v>0</v>
      </c>
      <c r="BL171" s="17" t="s">
        <v>170</v>
      </c>
      <c r="BM171" s="148" t="s">
        <v>347</v>
      </c>
    </row>
    <row r="172" spans="2:65" s="1" customFormat="1" ht="21.75" customHeight="1">
      <c r="B172" s="136"/>
      <c r="C172" s="137" t="s">
        <v>255</v>
      </c>
      <c r="D172" s="137" t="s">
        <v>165</v>
      </c>
      <c r="E172" s="138" t="s">
        <v>1090</v>
      </c>
      <c r="F172" s="139" t="s">
        <v>1091</v>
      </c>
      <c r="G172" s="140" t="s">
        <v>313</v>
      </c>
      <c r="H172" s="141">
        <v>22</v>
      </c>
      <c r="I172" s="142"/>
      <c r="J172" s="143">
        <f>ROUND(I172*H172,2)</f>
        <v>0</v>
      </c>
      <c r="K172" s="139" t="s">
        <v>1</v>
      </c>
      <c r="L172" s="32"/>
      <c r="M172" s="144" t="s">
        <v>1</v>
      </c>
      <c r="N172" s="145" t="s">
        <v>38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170</v>
      </c>
      <c r="AT172" s="148" t="s">
        <v>165</v>
      </c>
      <c r="AU172" s="148" t="s">
        <v>82</v>
      </c>
      <c r="AY172" s="17" t="s">
        <v>163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80</v>
      </c>
      <c r="BK172" s="149">
        <f>ROUND(I172*H172,2)</f>
        <v>0</v>
      </c>
      <c r="BL172" s="17" t="s">
        <v>170</v>
      </c>
      <c r="BM172" s="148" t="s">
        <v>361</v>
      </c>
    </row>
    <row r="173" spans="2:65" s="13" customFormat="1" ht="11.25">
      <c r="B173" s="157"/>
      <c r="D173" s="151" t="s">
        <v>180</v>
      </c>
      <c r="E173" s="158" t="s">
        <v>1</v>
      </c>
      <c r="F173" s="159" t="s">
        <v>1092</v>
      </c>
      <c r="H173" s="160">
        <v>22</v>
      </c>
      <c r="I173" s="161"/>
      <c r="L173" s="157"/>
      <c r="M173" s="162"/>
      <c r="T173" s="163"/>
      <c r="AT173" s="158" t="s">
        <v>180</v>
      </c>
      <c r="AU173" s="158" t="s">
        <v>82</v>
      </c>
      <c r="AV173" s="13" t="s">
        <v>82</v>
      </c>
      <c r="AW173" s="13" t="s">
        <v>30</v>
      </c>
      <c r="AX173" s="13" t="s">
        <v>73</v>
      </c>
      <c r="AY173" s="158" t="s">
        <v>163</v>
      </c>
    </row>
    <row r="174" spans="2:65" s="14" customFormat="1" ht="11.25">
      <c r="B174" s="164"/>
      <c r="D174" s="151" t="s">
        <v>180</v>
      </c>
      <c r="E174" s="165" t="s">
        <v>1</v>
      </c>
      <c r="F174" s="166" t="s">
        <v>218</v>
      </c>
      <c r="H174" s="167">
        <v>22</v>
      </c>
      <c r="I174" s="168"/>
      <c r="L174" s="164"/>
      <c r="M174" s="169"/>
      <c r="T174" s="170"/>
      <c r="AT174" s="165" t="s">
        <v>180</v>
      </c>
      <c r="AU174" s="165" t="s">
        <v>82</v>
      </c>
      <c r="AV174" s="14" t="s">
        <v>170</v>
      </c>
      <c r="AW174" s="14" t="s">
        <v>30</v>
      </c>
      <c r="AX174" s="14" t="s">
        <v>80</v>
      </c>
      <c r="AY174" s="165" t="s">
        <v>163</v>
      </c>
    </row>
    <row r="175" spans="2:65" s="1" customFormat="1" ht="24.2" customHeight="1">
      <c r="B175" s="136"/>
      <c r="C175" s="137" t="s">
        <v>261</v>
      </c>
      <c r="D175" s="137" t="s">
        <v>165</v>
      </c>
      <c r="E175" s="138" t="s">
        <v>1093</v>
      </c>
      <c r="F175" s="139" t="s">
        <v>1094</v>
      </c>
      <c r="G175" s="140" t="s">
        <v>313</v>
      </c>
      <c r="H175" s="141">
        <v>44</v>
      </c>
      <c r="I175" s="142"/>
      <c r="J175" s="143">
        <f>ROUND(I175*H175,2)</f>
        <v>0</v>
      </c>
      <c r="K175" s="139" t="s">
        <v>1</v>
      </c>
      <c r="L175" s="32"/>
      <c r="M175" s="144" t="s">
        <v>1</v>
      </c>
      <c r="N175" s="145" t="s">
        <v>38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170</v>
      </c>
      <c r="AT175" s="148" t="s">
        <v>165</v>
      </c>
      <c r="AU175" s="148" t="s">
        <v>82</v>
      </c>
      <c r="AY175" s="17" t="s">
        <v>163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80</v>
      </c>
      <c r="BK175" s="149">
        <f>ROUND(I175*H175,2)</f>
        <v>0</v>
      </c>
      <c r="BL175" s="17" t="s">
        <v>170</v>
      </c>
      <c r="BM175" s="148" t="s">
        <v>372</v>
      </c>
    </row>
    <row r="176" spans="2:65" s="13" customFormat="1" ht="11.25">
      <c r="B176" s="157"/>
      <c r="D176" s="151" t="s">
        <v>180</v>
      </c>
      <c r="E176" s="158" t="s">
        <v>1</v>
      </c>
      <c r="F176" s="159" t="s">
        <v>1095</v>
      </c>
      <c r="H176" s="160">
        <v>44</v>
      </c>
      <c r="I176" s="161"/>
      <c r="L176" s="157"/>
      <c r="M176" s="162"/>
      <c r="T176" s="163"/>
      <c r="AT176" s="158" t="s">
        <v>180</v>
      </c>
      <c r="AU176" s="158" t="s">
        <v>82</v>
      </c>
      <c r="AV176" s="13" t="s">
        <v>82</v>
      </c>
      <c r="AW176" s="13" t="s">
        <v>30</v>
      </c>
      <c r="AX176" s="13" t="s">
        <v>73</v>
      </c>
      <c r="AY176" s="158" t="s">
        <v>163</v>
      </c>
    </row>
    <row r="177" spans="2:65" s="14" customFormat="1" ht="11.25">
      <c r="B177" s="164"/>
      <c r="D177" s="151" t="s">
        <v>180</v>
      </c>
      <c r="E177" s="165" t="s">
        <v>1</v>
      </c>
      <c r="F177" s="166" t="s">
        <v>218</v>
      </c>
      <c r="H177" s="167">
        <v>44</v>
      </c>
      <c r="I177" s="168"/>
      <c r="L177" s="164"/>
      <c r="M177" s="169"/>
      <c r="T177" s="170"/>
      <c r="AT177" s="165" t="s">
        <v>180</v>
      </c>
      <c r="AU177" s="165" t="s">
        <v>82</v>
      </c>
      <c r="AV177" s="14" t="s">
        <v>170</v>
      </c>
      <c r="AW177" s="14" t="s">
        <v>30</v>
      </c>
      <c r="AX177" s="14" t="s">
        <v>80</v>
      </c>
      <c r="AY177" s="165" t="s">
        <v>163</v>
      </c>
    </row>
    <row r="178" spans="2:65" s="1" customFormat="1" ht="24.2" customHeight="1">
      <c r="B178" s="136"/>
      <c r="C178" s="137" t="s">
        <v>267</v>
      </c>
      <c r="D178" s="137" t="s">
        <v>165</v>
      </c>
      <c r="E178" s="138" t="s">
        <v>1096</v>
      </c>
      <c r="F178" s="139" t="s">
        <v>1097</v>
      </c>
      <c r="G178" s="140" t="s">
        <v>313</v>
      </c>
      <c r="H178" s="141">
        <v>6</v>
      </c>
      <c r="I178" s="142"/>
      <c r="J178" s="143">
        <f>ROUND(I178*H178,2)</f>
        <v>0</v>
      </c>
      <c r="K178" s="139" t="s">
        <v>1</v>
      </c>
      <c r="L178" s="32"/>
      <c r="M178" s="144" t="s">
        <v>1</v>
      </c>
      <c r="N178" s="145" t="s">
        <v>38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170</v>
      </c>
      <c r="AT178" s="148" t="s">
        <v>165</v>
      </c>
      <c r="AU178" s="148" t="s">
        <v>82</v>
      </c>
      <c r="AY178" s="17" t="s">
        <v>163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80</v>
      </c>
      <c r="BK178" s="149">
        <f>ROUND(I178*H178,2)</f>
        <v>0</v>
      </c>
      <c r="BL178" s="17" t="s">
        <v>170</v>
      </c>
      <c r="BM178" s="148" t="s">
        <v>258</v>
      </c>
    </row>
    <row r="179" spans="2:65" s="13" customFormat="1" ht="11.25">
      <c r="B179" s="157"/>
      <c r="D179" s="151" t="s">
        <v>180</v>
      </c>
      <c r="E179" s="158" t="s">
        <v>1</v>
      </c>
      <c r="F179" s="159" t="s">
        <v>1070</v>
      </c>
      <c r="H179" s="160">
        <v>6</v>
      </c>
      <c r="I179" s="161"/>
      <c r="L179" s="157"/>
      <c r="M179" s="162"/>
      <c r="T179" s="163"/>
      <c r="AT179" s="158" t="s">
        <v>180</v>
      </c>
      <c r="AU179" s="158" t="s">
        <v>82</v>
      </c>
      <c r="AV179" s="13" t="s">
        <v>82</v>
      </c>
      <c r="AW179" s="13" t="s">
        <v>30</v>
      </c>
      <c r="AX179" s="13" t="s">
        <v>73</v>
      </c>
      <c r="AY179" s="158" t="s">
        <v>163</v>
      </c>
    </row>
    <row r="180" spans="2:65" s="14" customFormat="1" ht="11.25">
      <c r="B180" s="164"/>
      <c r="D180" s="151" t="s">
        <v>180</v>
      </c>
      <c r="E180" s="165" t="s">
        <v>1</v>
      </c>
      <c r="F180" s="166" t="s">
        <v>218</v>
      </c>
      <c r="H180" s="167">
        <v>6</v>
      </c>
      <c r="I180" s="168"/>
      <c r="L180" s="164"/>
      <c r="M180" s="169"/>
      <c r="T180" s="170"/>
      <c r="AT180" s="165" t="s">
        <v>180</v>
      </c>
      <c r="AU180" s="165" t="s">
        <v>82</v>
      </c>
      <c r="AV180" s="14" t="s">
        <v>170</v>
      </c>
      <c r="AW180" s="14" t="s">
        <v>30</v>
      </c>
      <c r="AX180" s="14" t="s">
        <v>80</v>
      </c>
      <c r="AY180" s="165" t="s">
        <v>163</v>
      </c>
    </row>
    <row r="181" spans="2:65" s="1" customFormat="1" ht="24.2" customHeight="1">
      <c r="B181" s="136"/>
      <c r="C181" s="137" t="s">
        <v>280</v>
      </c>
      <c r="D181" s="137" t="s">
        <v>165</v>
      </c>
      <c r="E181" s="138" t="s">
        <v>1098</v>
      </c>
      <c r="F181" s="139" t="s">
        <v>1099</v>
      </c>
      <c r="G181" s="140" t="s">
        <v>313</v>
      </c>
      <c r="H181" s="141">
        <v>16</v>
      </c>
      <c r="I181" s="142"/>
      <c r="J181" s="143">
        <f>ROUND(I181*H181,2)</f>
        <v>0</v>
      </c>
      <c r="K181" s="139" t="s">
        <v>1</v>
      </c>
      <c r="L181" s="32"/>
      <c r="M181" s="144" t="s">
        <v>1</v>
      </c>
      <c r="N181" s="145" t="s">
        <v>38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170</v>
      </c>
      <c r="AT181" s="148" t="s">
        <v>165</v>
      </c>
      <c r="AU181" s="148" t="s">
        <v>82</v>
      </c>
      <c r="AY181" s="17" t="s">
        <v>163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80</v>
      </c>
      <c r="BK181" s="149">
        <f>ROUND(I181*H181,2)</f>
        <v>0</v>
      </c>
      <c r="BL181" s="17" t="s">
        <v>170</v>
      </c>
      <c r="BM181" s="148" t="s">
        <v>395</v>
      </c>
    </row>
    <row r="182" spans="2:65" s="13" customFormat="1" ht="11.25">
      <c r="B182" s="157"/>
      <c r="D182" s="151" t="s">
        <v>180</v>
      </c>
      <c r="E182" s="158" t="s">
        <v>1</v>
      </c>
      <c r="F182" s="159" t="s">
        <v>1100</v>
      </c>
      <c r="H182" s="160">
        <v>16</v>
      </c>
      <c r="I182" s="161"/>
      <c r="L182" s="157"/>
      <c r="M182" s="162"/>
      <c r="T182" s="163"/>
      <c r="AT182" s="158" t="s">
        <v>180</v>
      </c>
      <c r="AU182" s="158" t="s">
        <v>82</v>
      </c>
      <c r="AV182" s="13" t="s">
        <v>82</v>
      </c>
      <c r="AW182" s="13" t="s">
        <v>30</v>
      </c>
      <c r="AX182" s="13" t="s">
        <v>73</v>
      </c>
      <c r="AY182" s="158" t="s">
        <v>163</v>
      </c>
    </row>
    <row r="183" spans="2:65" s="14" customFormat="1" ht="11.25">
      <c r="B183" s="164"/>
      <c r="D183" s="151" t="s">
        <v>180</v>
      </c>
      <c r="E183" s="165" t="s">
        <v>1</v>
      </c>
      <c r="F183" s="166" t="s">
        <v>218</v>
      </c>
      <c r="H183" s="167">
        <v>16</v>
      </c>
      <c r="I183" s="168"/>
      <c r="L183" s="164"/>
      <c r="M183" s="169"/>
      <c r="T183" s="170"/>
      <c r="AT183" s="165" t="s">
        <v>180</v>
      </c>
      <c r="AU183" s="165" t="s">
        <v>82</v>
      </c>
      <c r="AV183" s="14" t="s">
        <v>170</v>
      </c>
      <c r="AW183" s="14" t="s">
        <v>30</v>
      </c>
      <c r="AX183" s="14" t="s">
        <v>80</v>
      </c>
      <c r="AY183" s="165" t="s">
        <v>163</v>
      </c>
    </row>
    <row r="184" spans="2:65" s="1" customFormat="1" ht="24.2" customHeight="1">
      <c r="B184" s="136"/>
      <c r="C184" s="137" t="s">
        <v>7</v>
      </c>
      <c r="D184" s="137" t="s">
        <v>165</v>
      </c>
      <c r="E184" s="138" t="s">
        <v>1101</v>
      </c>
      <c r="F184" s="139" t="s">
        <v>1102</v>
      </c>
      <c r="G184" s="140" t="s">
        <v>313</v>
      </c>
      <c r="H184" s="141">
        <v>6</v>
      </c>
      <c r="I184" s="142"/>
      <c r="J184" s="143">
        <f>ROUND(I184*H184,2)</f>
        <v>0</v>
      </c>
      <c r="K184" s="139" t="s">
        <v>1</v>
      </c>
      <c r="L184" s="32"/>
      <c r="M184" s="144" t="s">
        <v>1</v>
      </c>
      <c r="N184" s="145" t="s">
        <v>38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170</v>
      </c>
      <c r="AT184" s="148" t="s">
        <v>165</v>
      </c>
      <c r="AU184" s="148" t="s">
        <v>82</v>
      </c>
      <c r="AY184" s="17" t="s">
        <v>163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80</v>
      </c>
      <c r="BK184" s="149">
        <f>ROUND(I184*H184,2)</f>
        <v>0</v>
      </c>
      <c r="BL184" s="17" t="s">
        <v>170</v>
      </c>
      <c r="BM184" s="148" t="s">
        <v>270</v>
      </c>
    </row>
    <row r="185" spans="2:65" s="13" customFormat="1" ht="11.25">
      <c r="B185" s="157"/>
      <c r="D185" s="151" t="s">
        <v>180</v>
      </c>
      <c r="E185" s="158" t="s">
        <v>1</v>
      </c>
      <c r="F185" s="159" t="s">
        <v>1103</v>
      </c>
      <c r="H185" s="160">
        <v>6</v>
      </c>
      <c r="I185" s="161"/>
      <c r="L185" s="157"/>
      <c r="M185" s="162"/>
      <c r="T185" s="163"/>
      <c r="AT185" s="158" t="s">
        <v>180</v>
      </c>
      <c r="AU185" s="158" t="s">
        <v>82</v>
      </c>
      <c r="AV185" s="13" t="s">
        <v>82</v>
      </c>
      <c r="AW185" s="13" t="s">
        <v>30</v>
      </c>
      <c r="AX185" s="13" t="s">
        <v>73</v>
      </c>
      <c r="AY185" s="158" t="s">
        <v>163</v>
      </c>
    </row>
    <row r="186" spans="2:65" s="14" customFormat="1" ht="11.25">
      <c r="B186" s="164"/>
      <c r="D186" s="151" t="s">
        <v>180</v>
      </c>
      <c r="E186" s="165" t="s">
        <v>1</v>
      </c>
      <c r="F186" s="166" t="s">
        <v>218</v>
      </c>
      <c r="H186" s="167">
        <v>6</v>
      </c>
      <c r="I186" s="168"/>
      <c r="L186" s="164"/>
      <c r="M186" s="169"/>
      <c r="T186" s="170"/>
      <c r="AT186" s="165" t="s">
        <v>180</v>
      </c>
      <c r="AU186" s="165" t="s">
        <v>82</v>
      </c>
      <c r="AV186" s="14" t="s">
        <v>170</v>
      </c>
      <c r="AW186" s="14" t="s">
        <v>30</v>
      </c>
      <c r="AX186" s="14" t="s">
        <v>80</v>
      </c>
      <c r="AY186" s="165" t="s">
        <v>163</v>
      </c>
    </row>
    <row r="187" spans="2:65" s="1" customFormat="1" ht="24.2" customHeight="1">
      <c r="B187" s="136"/>
      <c r="C187" s="137" t="s">
        <v>291</v>
      </c>
      <c r="D187" s="137" t="s">
        <v>165</v>
      </c>
      <c r="E187" s="138" t="s">
        <v>1104</v>
      </c>
      <c r="F187" s="139" t="s">
        <v>1105</v>
      </c>
      <c r="G187" s="140" t="s">
        <v>313</v>
      </c>
      <c r="H187" s="141">
        <v>10</v>
      </c>
      <c r="I187" s="142"/>
      <c r="J187" s="143">
        <f>ROUND(I187*H187,2)</f>
        <v>0</v>
      </c>
      <c r="K187" s="139" t="s">
        <v>1</v>
      </c>
      <c r="L187" s="32"/>
      <c r="M187" s="144" t="s">
        <v>1</v>
      </c>
      <c r="N187" s="145" t="s">
        <v>38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170</v>
      </c>
      <c r="AT187" s="148" t="s">
        <v>165</v>
      </c>
      <c r="AU187" s="148" t="s">
        <v>82</v>
      </c>
      <c r="AY187" s="17" t="s">
        <v>163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80</v>
      </c>
      <c r="BK187" s="149">
        <f>ROUND(I187*H187,2)</f>
        <v>0</v>
      </c>
      <c r="BL187" s="17" t="s">
        <v>170</v>
      </c>
      <c r="BM187" s="148" t="s">
        <v>411</v>
      </c>
    </row>
    <row r="188" spans="2:65" s="1" customFormat="1" ht="24.2" customHeight="1">
      <c r="B188" s="136"/>
      <c r="C188" s="137" t="s">
        <v>293</v>
      </c>
      <c r="D188" s="137" t="s">
        <v>165</v>
      </c>
      <c r="E188" s="138" t="s">
        <v>1106</v>
      </c>
      <c r="F188" s="139" t="s">
        <v>1107</v>
      </c>
      <c r="G188" s="140" t="s">
        <v>313</v>
      </c>
      <c r="H188" s="141">
        <v>6</v>
      </c>
      <c r="I188" s="142"/>
      <c r="J188" s="143">
        <f>ROUND(I188*H188,2)</f>
        <v>0</v>
      </c>
      <c r="K188" s="139" t="s">
        <v>1</v>
      </c>
      <c r="L188" s="32"/>
      <c r="M188" s="144" t="s">
        <v>1</v>
      </c>
      <c r="N188" s="145" t="s">
        <v>38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170</v>
      </c>
      <c r="AT188" s="148" t="s">
        <v>165</v>
      </c>
      <c r="AU188" s="148" t="s">
        <v>82</v>
      </c>
      <c r="AY188" s="17" t="s">
        <v>163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80</v>
      </c>
      <c r="BK188" s="149">
        <f>ROUND(I188*H188,2)</f>
        <v>0</v>
      </c>
      <c r="BL188" s="17" t="s">
        <v>170</v>
      </c>
      <c r="BM188" s="148" t="s">
        <v>421</v>
      </c>
    </row>
    <row r="189" spans="2:65" s="1" customFormat="1" ht="24.2" customHeight="1">
      <c r="B189" s="136"/>
      <c r="C189" s="137" t="s">
        <v>297</v>
      </c>
      <c r="D189" s="137" t="s">
        <v>165</v>
      </c>
      <c r="E189" s="138" t="s">
        <v>1108</v>
      </c>
      <c r="F189" s="139" t="s">
        <v>1109</v>
      </c>
      <c r="G189" s="140" t="s">
        <v>313</v>
      </c>
      <c r="H189" s="141">
        <v>2</v>
      </c>
      <c r="I189" s="142"/>
      <c r="J189" s="143">
        <f>ROUND(I189*H189,2)</f>
        <v>0</v>
      </c>
      <c r="K189" s="139" t="s">
        <v>1</v>
      </c>
      <c r="L189" s="32"/>
      <c r="M189" s="144" t="s">
        <v>1</v>
      </c>
      <c r="N189" s="145" t="s">
        <v>38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170</v>
      </c>
      <c r="AT189" s="148" t="s">
        <v>165</v>
      </c>
      <c r="AU189" s="148" t="s">
        <v>82</v>
      </c>
      <c r="AY189" s="17" t="s">
        <v>163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80</v>
      </c>
      <c r="BK189" s="149">
        <f>ROUND(I189*H189,2)</f>
        <v>0</v>
      </c>
      <c r="BL189" s="17" t="s">
        <v>170</v>
      </c>
      <c r="BM189" s="148" t="s">
        <v>434</v>
      </c>
    </row>
    <row r="190" spans="2:65" s="1" customFormat="1" ht="24.2" customHeight="1">
      <c r="B190" s="136"/>
      <c r="C190" s="137" t="s">
        <v>303</v>
      </c>
      <c r="D190" s="137" t="s">
        <v>165</v>
      </c>
      <c r="E190" s="138" t="s">
        <v>1110</v>
      </c>
      <c r="F190" s="139" t="s">
        <v>1111</v>
      </c>
      <c r="G190" s="140" t="s">
        <v>313</v>
      </c>
      <c r="H190" s="141">
        <v>64</v>
      </c>
      <c r="I190" s="142"/>
      <c r="J190" s="143">
        <f>ROUND(I190*H190,2)</f>
        <v>0</v>
      </c>
      <c r="K190" s="139" t="s">
        <v>1</v>
      </c>
      <c r="L190" s="32"/>
      <c r="M190" s="144" t="s">
        <v>1</v>
      </c>
      <c r="N190" s="145" t="s">
        <v>38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170</v>
      </c>
      <c r="AT190" s="148" t="s">
        <v>165</v>
      </c>
      <c r="AU190" s="148" t="s">
        <v>82</v>
      </c>
      <c r="AY190" s="17" t="s">
        <v>163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80</v>
      </c>
      <c r="BK190" s="149">
        <f>ROUND(I190*H190,2)</f>
        <v>0</v>
      </c>
      <c r="BL190" s="17" t="s">
        <v>170</v>
      </c>
      <c r="BM190" s="148" t="s">
        <v>445</v>
      </c>
    </row>
    <row r="191" spans="2:65" s="13" customFormat="1" ht="11.25">
      <c r="B191" s="157"/>
      <c r="D191" s="151" t="s">
        <v>180</v>
      </c>
      <c r="E191" s="158" t="s">
        <v>1</v>
      </c>
      <c r="F191" s="159" t="s">
        <v>1112</v>
      </c>
      <c r="H191" s="160">
        <v>64</v>
      </c>
      <c r="I191" s="161"/>
      <c r="L191" s="157"/>
      <c r="M191" s="162"/>
      <c r="T191" s="163"/>
      <c r="AT191" s="158" t="s">
        <v>180</v>
      </c>
      <c r="AU191" s="158" t="s">
        <v>82</v>
      </c>
      <c r="AV191" s="13" t="s">
        <v>82</v>
      </c>
      <c r="AW191" s="13" t="s">
        <v>30</v>
      </c>
      <c r="AX191" s="13" t="s">
        <v>73</v>
      </c>
      <c r="AY191" s="158" t="s">
        <v>163</v>
      </c>
    </row>
    <row r="192" spans="2:65" s="14" customFormat="1" ht="11.25">
      <c r="B192" s="164"/>
      <c r="D192" s="151" t="s">
        <v>180</v>
      </c>
      <c r="E192" s="165" t="s">
        <v>1</v>
      </c>
      <c r="F192" s="166" t="s">
        <v>218</v>
      </c>
      <c r="H192" s="167">
        <v>64</v>
      </c>
      <c r="I192" s="168"/>
      <c r="L192" s="164"/>
      <c r="M192" s="169"/>
      <c r="T192" s="170"/>
      <c r="AT192" s="165" t="s">
        <v>180</v>
      </c>
      <c r="AU192" s="165" t="s">
        <v>82</v>
      </c>
      <c r="AV192" s="14" t="s">
        <v>170</v>
      </c>
      <c r="AW192" s="14" t="s">
        <v>30</v>
      </c>
      <c r="AX192" s="14" t="s">
        <v>80</v>
      </c>
      <c r="AY192" s="165" t="s">
        <v>163</v>
      </c>
    </row>
    <row r="193" spans="2:65" s="1" customFormat="1" ht="16.5" customHeight="1">
      <c r="B193" s="136"/>
      <c r="C193" s="137" t="s">
        <v>306</v>
      </c>
      <c r="D193" s="137" t="s">
        <v>165</v>
      </c>
      <c r="E193" s="138" t="s">
        <v>1113</v>
      </c>
      <c r="F193" s="139" t="s">
        <v>1114</v>
      </c>
      <c r="G193" s="140" t="s">
        <v>313</v>
      </c>
      <c r="H193" s="141">
        <v>2</v>
      </c>
      <c r="I193" s="142"/>
      <c r="J193" s="143">
        <f t="shared" ref="J193:J199" si="0">ROUND(I193*H193,2)</f>
        <v>0</v>
      </c>
      <c r="K193" s="139" t="s">
        <v>1</v>
      </c>
      <c r="L193" s="32"/>
      <c r="M193" s="144" t="s">
        <v>1</v>
      </c>
      <c r="N193" s="145" t="s">
        <v>38</v>
      </c>
      <c r="P193" s="146">
        <f t="shared" ref="P193:P199" si="1">O193*H193</f>
        <v>0</v>
      </c>
      <c r="Q193" s="146">
        <v>0</v>
      </c>
      <c r="R193" s="146">
        <f t="shared" ref="R193:R199" si="2">Q193*H193</f>
        <v>0</v>
      </c>
      <c r="S193" s="146">
        <v>0</v>
      </c>
      <c r="T193" s="147">
        <f t="shared" ref="T193:T199" si="3">S193*H193</f>
        <v>0</v>
      </c>
      <c r="AR193" s="148" t="s">
        <v>170</v>
      </c>
      <c r="AT193" s="148" t="s">
        <v>165</v>
      </c>
      <c r="AU193" s="148" t="s">
        <v>82</v>
      </c>
      <c r="AY193" s="17" t="s">
        <v>163</v>
      </c>
      <c r="BE193" s="149">
        <f t="shared" ref="BE193:BE199" si="4">IF(N193="základní",J193,0)</f>
        <v>0</v>
      </c>
      <c r="BF193" s="149">
        <f t="shared" ref="BF193:BF199" si="5">IF(N193="snížená",J193,0)</f>
        <v>0</v>
      </c>
      <c r="BG193" s="149">
        <f t="shared" ref="BG193:BG199" si="6">IF(N193="zákl. přenesená",J193,0)</f>
        <v>0</v>
      </c>
      <c r="BH193" s="149">
        <f t="shared" ref="BH193:BH199" si="7">IF(N193="sníž. přenesená",J193,0)</f>
        <v>0</v>
      </c>
      <c r="BI193" s="149">
        <f t="shared" ref="BI193:BI199" si="8">IF(N193="nulová",J193,0)</f>
        <v>0</v>
      </c>
      <c r="BJ193" s="17" t="s">
        <v>80</v>
      </c>
      <c r="BK193" s="149">
        <f t="shared" ref="BK193:BK199" si="9">ROUND(I193*H193,2)</f>
        <v>0</v>
      </c>
      <c r="BL193" s="17" t="s">
        <v>170</v>
      </c>
      <c r="BM193" s="148" t="s">
        <v>466</v>
      </c>
    </row>
    <row r="194" spans="2:65" s="1" customFormat="1" ht="16.5" customHeight="1">
      <c r="B194" s="136"/>
      <c r="C194" s="137" t="s">
        <v>310</v>
      </c>
      <c r="D194" s="137" t="s">
        <v>165</v>
      </c>
      <c r="E194" s="138" t="s">
        <v>1115</v>
      </c>
      <c r="F194" s="139" t="s">
        <v>1116</v>
      </c>
      <c r="G194" s="140" t="s">
        <v>313</v>
      </c>
      <c r="H194" s="141">
        <v>2</v>
      </c>
      <c r="I194" s="142"/>
      <c r="J194" s="143">
        <f t="shared" si="0"/>
        <v>0</v>
      </c>
      <c r="K194" s="139" t="s">
        <v>1</v>
      </c>
      <c r="L194" s="32"/>
      <c r="M194" s="144" t="s">
        <v>1</v>
      </c>
      <c r="N194" s="145" t="s">
        <v>38</v>
      </c>
      <c r="P194" s="146">
        <f t="shared" si="1"/>
        <v>0</v>
      </c>
      <c r="Q194" s="146">
        <v>0</v>
      </c>
      <c r="R194" s="146">
        <f t="shared" si="2"/>
        <v>0</v>
      </c>
      <c r="S194" s="146">
        <v>0</v>
      </c>
      <c r="T194" s="147">
        <f t="shared" si="3"/>
        <v>0</v>
      </c>
      <c r="AR194" s="148" t="s">
        <v>170</v>
      </c>
      <c r="AT194" s="148" t="s">
        <v>165</v>
      </c>
      <c r="AU194" s="148" t="s">
        <v>82</v>
      </c>
      <c r="AY194" s="17" t="s">
        <v>163</v>
      </c>
      <c r="BE194" s="149">
        <f t="shared" si="4"/>
        <v>0</v>
      </c>
      <c r="BF194" s="149">
        <f t="shared" si="5"/>
        <v>0</v>
      </c>
      <c r="BG194" s="149">
        <f t="shared" si="6"/>
        <v>0</v>
      </c>
      <c r="BH194" s="149">
        <f t="shared" si="7"/>
        <v>0</v>
      </c>
      <c r="BI194" s="149">
        <f t="shared" si="8"/>
        <v>0</v>
      </c>
      <c r="BJ194" s="17" t="s">
        <v>80</v>
      </c>
      <c r="BK194" s="149">
        <f t="shared" si="9"/>
        <v>0</v>
      </c>
      <c r="BL194" s="17" t="s">
        <v>170</v>
      </c>
      <c r="BM194" s="148" t="s">
        <v>487</v>
      </c>
    </row>
    <row r="195" spans="2:65" s="1" customFormat="1" ht="16.5" customHeight="1">
      <c r="B195" s="136"/>
      <c r="C195" s="137" t="s">
        <v>315</v>
      </c>
      <c r="D195" s="137" t="s">
        <v>165</v>
      </c>
      <c r="E195" s="138" t="s">
        <v>1117</v>
      </c>
      <c r="F195" s="139" t="s">
        <v>1118</v>
      </c>
      <c r="G195" s="140" t="s">
        <v>313</v>
      </c>
      <c r="H195" s="141">
        <v>2</v>
      </c>
      <c r="I195" s="142"/>
      <c r="J195" s="143">
        <f t="shared" si="0"/>
        <v>0</v>
      </c>
      <c r="K195" s="139" t="s">
        <v>1</v>
      </c>
      <c r="L195" s="32"/>
      <c r="M195" s="144" t="s">
        <v>1</v>
      </c>
      <c r="N195" s="145" t="s">
        <v>38</v>
      </c>
      <c r="P195" s="146">
        <f t="shared" si="1"/>
        <v>0</v>
      </c>
      <c r="Q195" s="146">
        <v>0</v>
      </c>
      <c r="R195" s="146">
        <f t="shared" si="2"/>
        <v>0</v>
      </c>
      <c r="S195" s="146">
        <v>0</v>
      </c>
      <c r="T195" s="147">
        <f t="shared" si="3"/>
        <v>0</v>
      </c>
      <c r="AR195" s="148" t="s">
        <v>170</v>
      </c>
      <c r="AT195" s="148" t="s">
        <v>165</v>
      </c>
      <c r="AU195" s="148" t="s">
        <v>82</v>
      </c>
      <c r="AY195" s="17" t="s">
        <v>163</v>
      </c>
      <c r="BE195" s="149">
        <f t="shared" si="4"/>
        <v>0</v>
      </c>
      <c r="BF195" s="149">
        <f t="shared" si="5"/>
        <v>0</v>
      </c>
      <c r="BG195" s="149">
        <f t="shared" si="6"/>
        <v>0</v>
      </c>
      <c r="BH195" s="149">
        <f t="shared" si="7"/>
        <v>0</v>
      </c>
      <c r="BI195" s="149">
        <f t="shared" si="8"/>
        <v>0</v>
      </c>
      <c r="BJ195" s="17" t="s">
        <v>80</v>
      </c>
      <c r="BK195" s="149">
        <f t="shared" si="9"/>
        <v>0</v>
      </c>
      <c r="BL195" s="17" t="s">
        <v>170</v>
      </c>
      <c r="BM195" s="148" t="s">
        <v>498</v>
      </c>
    </row>
    <row r="196" spans="2:65" s="1" customFormat="1" ht="21.75" customHeight="1">
      <c r="B196" s="136"/>
      <c r="C196" s="137" t="s">
        <v>320</v>
      </c>
      <c r="D196" s="137" t="s">
        <v>165</v>
      </c>
      <c r="E196" s="138" t="s">
        <v>1119</v>
      </c>
      <c r="F196" s="139" t="s">
        <v>1120</v>
      </c>
      <c r="G196" s="140" t="s">
        <v>313</v>
      </c>
      <c r="H196" s="141">
        <v>2</v>
      </c>
      <c r="I196" s="142"/>
      <c r="J196" s="143">
        <f t="shared" si="0"/>
        <v>0</v>
      </c>
      <c r="K196" s="139" t="s">
        <v>1</v>
      </c>
      <c r="L196" s="32"/>
      <c r="M196" s="144" t="s">
        <v>1</v>
      </c>
      <c r="N196" s="145" t="s">
        <v>38</v>
      </c>
      <c r="P196" s="146">
        <f t="shared" si="1"/>
        <v>0</v>
      </c>
      <c r="Q196" s="146">
        <v>0</v>
      </c>
      <c r="R196" s="146">
        <f t="shared" si="2"/>
        <v>0</v>
      </c>
      <c r="S196" s="146">
        <v>0</v>
      </c>
      <c r="T196" s="147">
        <f t="shared" si="3"/>
        <v>0</v>
      </c>
      <c r="AR196" s="148" t="s">
        <v>170</v>
      </c>
      <c r="AT196" s="148" t="s">
        <v>165</v>
      </c>
      <c r="AU196" s="148" t="s">
        <v>82</v>
      </c>
      <c r="AY196" s="17" t="s">
        <v>163</v>
      </c>
      <c r="BE196" s="149">
        <f t="shared" si="4"/>
        <v>0</v>
      </c>
      <c r="BF196" s="149">
        <f t="shared" si="5"/>
        <v>0</v>
      </c>
      <c r="BG196" s="149">
        <f t="shared" si="6"/>
        <v>0</v>
      </c>
      <c r="BH196" s="149">
        <f t="shared" si="7"/>
        <v>0</v>
      </c>
      <c r="BI196" s="149">
        <f t="shared" si="8"/>
        <v>0</v>
      </c>
      <c r="BJ196" s="17" t="s">
        <v>80</v>
      </c>
      <c r="BK196" s="149">
        <f t="shared" si="9"/>
        <v>0</v>
      </c>
      <c r="BL196" s="17" t="s">
        <v>170</v>
      </c>
      <c r="BM196" s="148" t="s">
        <v>510</v>
      </c>
    </row>
    <row r="197" spans="2:65" s="1" customFormat="1" ht="24.2" customHeight="1">
      <c r="B197" s="136"/>
      <c r="C197" s="137" t="s">
        <v>325</v>
      </c>
      <c r="D197" s="137" t="s">
        <v>165</v>
      </c>
      <c r="E197" s="138" t="s">
        <v>1121</v>
      </c>
      <c r="F197" s="139" t="s">
        <v>1122</v>
      </c>
      <c r="G197" s="140" t="s">
        <v>313</v>
      </c>
      <c r="H197" s="141">
        <v>2</v>
      </c>
      <c r="I197" s="142"/>
      <c r="J197" s="143">
        <f t="shared" si="0"/>
        <v>0</v>
      </c>
      <c r="K197" s="139" t="s">
        <v>1</v>
      </c>
      <c r="L197" s="32"/>
      <c r="M197" s="144" t="s">
        <v>1</v>
      </c>
      <c r="N197" s="145" t="s">
        <v>38</v>
      </c>
      <c r="P197" s="146">
        <f t="shared" si="1"/>
        <v>0</v>
      </c>
      <c r="Q197" s="146">
        <v>0</v>
      </c>
      <c r="R197" s="146">
        <f t="shared" si="2"/>
        <v>0</v>
      </c>
      <c r="S197" s="146">
        <v>0</v>
      </c>
      <c r="T197" s="147">
        <f t="shared" si="3"/>
        <v>0</v>
      </c>
      <c r="AR197" s="148" t="s">
        <v>170</v>
      </c>
      <c r="AT197" s="148" t="s">
        <v>165</v>
      </c>
      <c r="AU197" s="148" t="s">
        <v>82</v>
      </c>
      <c r="AY197" s="17" t="s">
        <v>163</v>
      </c>
      <c r="BE197" s="149">
        <f t="shared" si="4"/>
        <v>0</v>
      </c>
      <c r="BF197" s="149">
        <f t="shared" si="5"/>
        <v>0</v>
      </c>
      <c r="BG197" s="149">
        <f t="shared" si="6"/>
        <v>0</v>
      </c>
      <c r="BH197" s="149">
        <f t="shared" si="7"/>
        <v>0</v>
      </c>
      <c r="BI197" s="149">
        <f t="shared" si="8"/>
        <v>0</v>
      </c>
      <c r="BJ197" s="17" t="s">
        <v>80</v>
      </c>
      <c r="BK197" s="149">
        <f t="shared" si="9"/>
        <v>0</v>
      </c>
      <c r="BL197" s="17" t="s">
        <v>170</v>
      </c>
      <c r="BM197" s="148" t="s">
        <v>314</v>
      </c>
    </row>
    <row r="198" spans="2:65" s="1" customFormat="1" ht="24.2" customHeight="1">
      <c r="B198" s="136"/>
      <c r="C198" s="137" t="s">
        <v>332</v>
      </c>
      <c r="D198" s="137" t="s">
        <v>165</v>
      </c>
      <c r="E198" s="138" t="s">
        <v>1123</v>
      </c>
      <c r="F198" s="139" t="s">
        <v>1124</v>
      </c>
      <c r="G198" s="140" t="s">
        <v>313</v>
      </c>
      <c r="H198" s="141">
        <v>5</v>
      </c>
      <c r="I198" s="142"/>
      <c r="J198" s="143">
        <f t="shared" si="0"/>
        <v>0</v>
      </c>
      <c r="K198" s="139" t="s">
        <v>1</v>
      </c>
      <c r="L198" s="32"/>
      <c r="M198" s="144" t="s">
        <v>1</v>
      </c>
      <c r="N198" s="145" t="s">
        <v>38</v>
      </c>
      <c r="P198" s="146">
        <f t="shared" si="1"/>
        <v>0</v>
      </c>
      <c r="Q198" s="146">
        <v>0</v>
      </c>
      <c r="R198" s="146">
        <f t="shared" si="2"/>
        <v>0</v>
      </c>
      <c r="S198" s="146">
        <v>0</v>
      </c>
      <c r="T198" s="147">
        <f t="shared" si="3"/>
        <v>0</v>
      </c>
      <c r="AR198" s="148" t="s">
        <v>170</v>
      </c>
      <c r="AT198" s="148" t="s">
        <v>165</v>
      </c>
      <c r="AU198" s="148" t="s">
        <v>82</v>
      </c>
      <c r="AY198" s="17" t="s">
        <v>163</v>
      </c>
      <c r="BE198" s="149">
        <f t="shared" si="4"/>
        <v>0</v>
      </c>
      <c r="BF198" s="149">
        <f t="shared" si="5"/>
        <v>0</v>
      </c>
      <c r="BG198" s="149">
        <f t="shared" si="6"/>
        <v>0</v>
      </c>
      <c r="BH198" s="149">
        <f t="shared" si="7"/>
        <v>0</v>
      </c>
      <c r="BI198" s="149">
        <f t="shared" si="8"/>
        <v>0</v>
      </c>
      <c r="BJ198" s="17" t="s">
        <v>80</v>
      </c>
      <c r="BK198" s="149">
        <f t="shared" si="9"/>
        <v>0</v>
      </c>
      <c r="BL198" s="17" t="s">
        <v>170</v>
      </c>
      <c r="BM198" s="148" t="s">
        <v>318</v>
      </c>
    </row>
    <row r="199" spans="2:65" s="1" customFormat="1" ht="24.2" customHeight="1">
      <c r="B199" s="136"/>
      <c r="C199" s="137" t="s">
        <v>337</v>
      </c>
      <c r="D199" s="137" t="s">
        <v>165</v>
      </c>
      <c r="E199" s="138" t="s">
        <v>1125</v>
      </c>
      <c r="F199" s="139" t="s">
        <v>1126</v>
      </c>
      <c r="G199" s="140" t="s">
        <v>313</v>
      </c>
      <c r="H199" s="141">
        <v>52</v>
      </c>
      <c r="I199" s="142"/>
      <c r="J199" s="143">
        <f t="shared" si="0"/>
        <v>0</v>
      </c>
      <c r="K199" s="139" t="s">
        <v>1</v>
      </c>
      <c r="L199" s="32"/>
      <c r="M199" s="144" t="s">
        <v>1</v>
      </c>
      <c r="N199" s="145" t="s">
        <v>38</v>
      </c>
      <c r="P199" s="146">
        <f t="shared" si="1"/>
        <v>0</v>
      </c>
      <c r="Q199" s="146">
        <v>0</v>
      </c>
      <c r="R199" s="146">
        <f t="shared" si="2"/>
        <v>0</v>
      </c>
      <c r="S199" s="146">
        <v>0</v>
      </c>
      <c r="T199" s="147">
        <f t="shared" si="3"/>
        <v>0</v>
      </c>
      <c r="AR199" s="148" t="s">
        <v>170</v>
      </c>
      <c r="AT199" s="148" t="s">
        <v>165</v>
      </c>
      <c r="AU199" s="148" t="s">
        <v>82</v>
      </c>
      <c r="AY199" s="17" t="s">
        <v>163</v>
      </c>
      <c r="BE199" s="149">
        <f t="shared" si="4"/>
        <v>0</v>
      </c>
      <c r="BF199" s="149">
        <f t="shared" si="5"/>
        <v>0</v>
      </c>
      <c r="BG199" s="149">
        <f t="shared" si="6"/>
        <v>0</v>
      </c>
      <c r="BH199" s="149">
        <f t="shared" si="7"/>
        <v>0</v>
      </c>
      <c r="BI199" s="149">
        <f t="shared" si="8"/>
        <v>0</v>
      </c>
      <c r="BJ199" s="17" t="s">
        <v>80</v>
      </c>
      <c r="BK199" s="149">
        <f t="shared" si="9"/>
        <v>0</v>
      </c>
      <c r="BL199" s="17" t="s">
        <v>170</v>
      </c>
      <c r="BM199" s="148" t="s">
        <v>323</v>
      </c>
    </row>
    <row r="200" spans="2:65" s="13" customFormat="1" ht="11.25">
      <c r="B200" s="157"/>
      <c r="D200" s="151" t="s">
        <v>180</v>
      </c>
      <c r="E200" s="158" t="s">
        <v>1</v>
      </c>
      <c r="F200" s="159" t="s">
        <v>1127</v>
      </c>
      <c r="H200" s="160">
        <v>52</v>
      </c>
      <c r="I200" s="161"/>
      <c r="L200" s="157"/>
      <c r="M200" s="162"/>
      <c r="T200" s="163"/>
      <c r="AT200" s="158" t="s">
        <v>180</v>
      </c>
      <c r="AU200" s="158" t="s">
        <v>82</v>
      </c>
      <c r="AV200" s="13" t="s">
        <v>82</v>
      </c>
      <c r="AW200" s="13" t="s">
        <v>30</v>
      </c>
      <c r="AX200" s="13" t="s">
        <v>73</v>
      </c>
      <c r="AY200" s="158" t="s">
        <v>163</v>
      </c>
    </row>
    <row r="201" spans="2:65" s="14" customFormat="1" ht="11.25">
      <c r="B201" s="164"/>
      <c r="D201" s="151" t="s">
        <v>180</v>
      </c>
      <c r="E201" s="165" t="s">
        <v>1</v>
      </c>
      <c r="F201" s="166" t="s">
        <v>218</v>
      </c>
      <c r="H201" s="167">
        <v>52</v>
      </c>
      <c r="I201" s="168"/>
      <c r="L201" s="164"/>
      <c r="M201" s="169"/>
      <c r="T201" s="170"/>
      <c r="AT201" s="165" t="s">
        <v>180</v>
      </c>
      <c r="AU201" s="165" t="s">
        <v>82</v>
      </c>
      <c r="AV201" s="14" t="s">
        <v>170</v>
      </c>
      <c r="AW201" s="14" t="s">
        <v>30</v>
      </c>
      <c r="AX201" s="14" t="s">
        <v>80</v>
      </c>
      <c r="AY201" s="165" t="s">
        <v>163</v>
      </c>
    </row>
    <row r="202" spans="2:65" s="1" customFormat="1" ht="24.2" customHeight="1">
      <c r="B202" s="136"/>
      <c r="C202" s="137" t="s">
        <v>342</v>
      </c>
      <c r="D202" s="137" t="s">
        <v>165</v>
      </c>
      <c r="E202" s="138" t="s">
        <v>1128</v>
      </c>
      <c r="F202" s="139" t="s">
        <v>1129</v>
      </c>
      <c r="G202" s="140" t="s">
        <v>313</v>
      </c>
      <c r="H202" s="141">
        <v>12</v>
      </c>
      <c r="I202" s="142"/>
      <c r="J202" s="143">
        <f>ROUND(I202*H202,2)</f>
        <v>0</v>
      </c>
      <c r="K202" s="139" t="s">
        <v>1</v>
      </c>
      <c r="L202" s="32"/>
      <c r="M202" s="144" t="s">
        <v>1</v>
      </c>
      <c r="N202" s="145" t="s">
        <v>38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170</v>
      </c>
      <c r="AT202" s="148" t="s">
        <v>165</v>
      </c>
      <c r="AU202" s="148" t="s">
        <v>82</v>
      </c>
      <c r="AY202" s="17" t="s">
        <v>163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80</v>
      </c>
      <c r="BK202" s="149">
        <f>ROUND(I202*H202,2)</f>
        <v>0</v>
      </c>
      <c r="BL202" s="17" t="s">
        <v>170</v>
      </c>
      <c r="BM202" s="148" t="s">
        <v>328</v>
      </c>
    </row>
    <row r="203" spans="2:65" s="13" customFormat="1" ht="11.25">
      <c r="B203" s="157"/>
      <c r="D203" s="151" t="s">
        <v>180</v>
      </c>
      <c r="E203" s="158" t="s">
        <v>1</v>
      </c>
      <c r="F203" s="159" t="s">
        <v>1130</v>
      </c>
      <c r="H203" s="160">
        <v>12</v>
      </c>
      <c r="I203" s="161"/>
      <c r="L203" s="157"/>
      <c r="M203" s="162"/>
      <c r="T203" s="163"/>
      <c r="AT203" s="158" t="s">
        <v>180</v>
      </c>
      <c r="AU203" s="158" t="s">
        <v>82</v>
      </c>
      <c r="AV203" s="13" t="s">
        <v>82</v>
      </c>
      <c r="AW203" s="13" t="s">
        <v>30</v>
      </c>
      <c r="AX203" s="13" t="s">
        <v>73</v>
      </c>
      <c r="AY203" s="158" t="s">
        <v>163</v>
      </c>
    </row>
    <row r="204" spans="2:65" s="14" customFormat="1" ht="11.25">
      <c r="B204" s="164"/>
      <c r="D204" s="151" t="s">
        <v>180</v>
      </c>
      <c r="E204" s="165" t="s">
        <v>1</v>
      </c>
      <c r="F204" s="166" t="s">
        <v>218</v>
      </c>
      <c r="H204" s="167">
        <v>12</v>
      </c>
      <c r="I204" s="168"/>
      <c r="L204" s="164"/>
      <c r="M204" s="169"/>
      <c r="T204" s="170"/>
      <c r="AT204" s="165" t="s">
        <v>180</v>
      </c>
      <c r="AU204" s="165" t="s">
        <v>82</v>
      </c>
      <c r="AV204" s="14" t="s">
        <v>170</v>
      </c>
      <c r="AW204" s="14" t="s">
        <v>30</v>
      </c>
      <c r="AX204" s="14" t="s">
        <v>80</v>
      </c>
      <c r="AY204" s="165" t="s">
        <v>163</v>
      </c>
    </row>
    <row r="205" spans="2:65" s="1" customFormat="1" ht="24.2" customHeight="1">
      <c r="B205" s="136"/>
      <c r="C205" s="137" t="s">
        <v>347</v>
      </c>
      <c r="D205" s="137" t="s">
        <v>165</v>
      </c>
      <c r="E205" s="138" t="s">
        <v>1131</v>
      </c>
      <c r="F205" s="139" t="s">
        <v>1132</v>
      </c>
      <c r="G205" s="140" t="s">
        <v>313</v>
      </c>
      <c r="H205" s="141">
        <v>6</v>
      </c>
      <c r="I205" s="142"/>
      <c r="J205" s="143">
        <f t="shared" ref="J205:J210" si="10">ROUND(I205*H205,2)</f>
        <v>0</v>
      </c>
      <c r="K205" s="139" t="s">
        <v>1</v>
      </c>
      <c r="L205" s="32"/>
      <c r="M205" s="144" t="s">
        <v>1</v>
      </c>
      <c r="N205" s="145" t="s">
        <v>38</v>
      </c>
      <c r="P205" s="146">
        <f t="shared" ref="P205:P210" si="11">O205*H205</f>
        <v>0</v>
      </c>
      <c r="Q205" s="146">
        <v>0</v>
      </c>
      <c r="R205" s="146">
        <f t="shared" ref="R205:R210" si="12">Q205*H205</f>
        <v>0</v>
      </c>
      <c r="S205" s="146">
        <v>0</v>
      </c>
      <c r="T205" s="147">
        <f t="shared" ref="T205:T210" si="13">S205*H205</f>
        <v>0</v>
      </c>
      <c r="AR205" s="148" t="s">
        <v>170</v>
      </c>
      <c r="AT205" s="148" t="s">
        <v>165</v>
      </c>
      <c r="AU205" s="148" t="s">
        <v>82</v>
      </c>
      <c r="AY205" s="17" t="s">
        <v>163</v>
      </c>
      <c r="BE205" s="149">
        <f t="shared" ref="BE205:BE210" si="14">IF(N205="základní",J205,0)</f>
        <v>0</v>
      </c>
      <c r="BF205" s="149">
        <f t="shared" ref="BF205:BF210" si="15">IF(N205="snížená",J205,0)</f>
        <v>0</v>
      </c>
      <c r="BG205" s="149">
        <f t="shared" ref="BG205:BG210" si="16">IF(N205="zákl. přenesená",J205,0)</f>
        <v>0</v>
      </c>
      <c r="BH205" s="149">
        <f t="shared" ref="BH205:BH210" si="17">IF(N205="sníž. přenesená",J205,0)</f>
        <v>0</v>
      </c>
      <c r="BI205" s="149">
        <f t="shared" ref="BI205:BI210" si="18">IF(N205="nulová",J205,0)</f>
        <v>0</v>
      </c>
      <c r="BJ205" s="17" t="s">
        <v>80</v>
      </c>
      <c r="BK205" s="149">
        <f t="shared" ref="BK205:BK210" si="19">ROUND(I205*H205,2)</f>
        <v>0</v>
      </c>
      <c r="BL205" s="17" t="s">
        <v>170</v>
      </c>
      <c r="BM205" s="148" t="s">
        <v>335</v>
      </c>
    </row>
    <row r="206" spans="2:65" s="1" customFormat="1" ht="24.2" customHeight="1">
      <c r="B206" s="136"/>
      <c r="C206" s="137" t="s">
        <v>352</v>
      </c>
      <c r="D206" s="137" t="s">
        <v>165</v>
      </c>
      <c r="E206" s="138" t="s">
        <v>1133</v>
      </c>
      <c r="F206" s="139" t="s">
        <v>1134</v>
      </c>
      <c r="G206" s="140" t="s">
        <v>313</v>
      </c>
      <c r="H206" s="141">
        <v>6</v>
      </c>
      <c r="I206" s="142"/>
      <c r="J206" s="143">
        <f t="shared" si="10"/>
        <v>0</v>
      </c>
      <c r="K206" s="139" t="s">
        <v>1</v>
      </c>
      <c r="L206" s="32"/>
      <c r="M206" s="144" t="s">
        <v>1</v>
      </c>
      <c r="N206" s="145" t="s">
        <v>38</v>
      </c>
      <c r="P206" s="146">
        <f t="shared" si="11"/>
        <v>0</v>
      </c>
      <c r="Q206" s="146">
        <v>0</v>
      </c>
      <c r="R206" s="146">
        <f t="shared" si="12"/>
        <v>0</v>
      </c>
      <c r="S206" s="146">
        <v>0</v>
      </c>
      <c r="T206" s="147">
        <f t="shared" si="13"/>
        <v>0</v>
      </c>
      <c r="AR206" s="148" t="s">
        <v>170</v>
      </c>
      <c r="AT206" s="148" t="s">
        <v>165</v>
      </c>
      <c r="AU206" s="148" t="s">
        <v>82</v>
      </c>
      <c r="AY206" s="17" t="s">
        <v>163</v>
      </c>
      <c r="BE206" s="149">
        <f t="shared" si="14"/>
        <v>0</v>
      </c>
      <c r="BF206" s="149">
        <f t="shared" si="15"/>
        <v>0</v>
      </c>
      <c r="BG206" s="149">
        <f t="shared" si="16"/>
        <v>0</v>
      </c>
      <c r="BH206" s="149">
        <f t="shared" si="17"/>
        <v>0</v>
      </c>
      <c r="BI206" s="149">
        <f t="shared" si="18"/>
        <v>0</v>
      </c>
      <c r="BJ206" s="17" t="s">
        <v>80</v>
      </c>
      <c r="BK206" s="149">
        <f t="shared" si="19"/>
        <v>0</v>
      </c>
      <c r="BL206" s="17" t="s">
        <v>170</v>
      </c>
      <c r="BM206" s="148" t="s">
        <v>340</v>
      </c>
    </row>
    <row r="207" spans="2:65" s="1" customFormat="1" ht="24.2" customHeight="1">
      <c r="B207" s="136"/>
      <c r="C207" s="137" t="s">
        <v>361</v>
      </c>
      <c r="D207" s="137" t="s">
        <v>165</v>
      </c>
      <c r="E207" s="138" t="s">
        <v>1135</v>
      </c>
      <c r="F207" s="139" t="s">
        <v>1136</v>
      </c>
      <c r="G207" s="140" t="s">
        <v>313</v>
      </c>
      <c r="H207" s="141">
        <v>6</v>
      </c>
      <c r="I207" s="142"/>
      <c r="J207" s="143">
        <f t="shared" si="10"/>
        <v>0</v>
      </c>
      <c r="K207" s="139" t="s">
        <v>1</v>
      </c>
      <c r="L207" s="32"/>
      <c r="M207" s="144" t="s">
        <v>1</v>
      </c>
      <c r="N207" s="145" t="s">
        <v>38</v>
      </c>
      <c r="P207" s="146">
        <f t="shared" si="11"/>
        <v>0</v>
      </c>
      <c r="Q207" s="146">
        <v>0</v>
      </c>
      <c r="R207" s="146">
        <f t="shared" si="12"/>
        <v>0</v>
      </c>
      <c r="S207" s="146">
        <v>0</v>
      </c>
      <c r="T207" s="147">
        <f t="shared" si="13"/>
        <v>0</v>
      </c>
      <c r="AR207" s="148" t="s">
        <v>170</v>
      </c>
      <c r="AT207" s="148" t="s">
        <v>165</v>
      </c>
      <c r="AU207" s="148" t="s">
        <v>82</v>
      </c>
      <c r="AY207" s="17" t="s">
        <v>163</v>
      </c>
      <c r="BE207" s="149">
        <f t="shared" si="14"/>
        <v>0</v>
      </c>
      <c r="BF207" s="149">
        <f t="shared" si="15"/>
        <v>0</v>
      </c>
      <c r="BG207" s="149">
        <f t="shared" si="16"/>
        <v>0</v>
      </c>
      <c r="BH207" s="149">
        <f t="shared" si="17"/>
        <v>0</v>
      </c>
      <c r="BI207" s="149">
        <f t="shared" si="18"/>
        <v>0</v>
      </c>
      <c r="BJ207" s="17" t="s">
        <v>80</v>
      </c>
      <c r="BK207" s="149">
        <f t="shared" si="19"/>
        <v>0</v>
      </c>
      <c r="BL207" s="17" t="s">
        <v>170</v>
      </c>
      <c r="BM207" s="148" t="s">
        <v>345</v>
      </c>
    </row>
    <row r="208" spans="2:65" s="1" customFormat="1" ht="16.5" customHeight="1">
      <c r="B208" s="136"/>
      <c r="C208" s="137" t="s">
        <v>367</v>
      </c>
      <c r="D208" s="137" t="s">
        <v>165</v>
      </c>
      <c r="E208" s="138" t="s">
        <v>1137</v>
      </c>
      <c r="F208" s="139" t="s">
        <v>1138</v>
      </c>
      <c r="G208" s="140" t="s">
        <v>313</v>
      </c>
      <c r="H208" s="141">
        <v>6</v>
      </c>
      <c r="I208" s="142"/>
      <c r="J208" s="143">
        <f t="shared" si="10"/>
        <v>0</v>
      </c>
      <c r="K208" s="139" t="s">
        <v>1</v>
      </c>
      <c r="L208" s="32"/>
      <c r="M208" s="144" t="s">
        <v>1</v>
      </c>
      <c r="N208" s="145" t="s">
        <v>38</v>
      </c>
      <c r="P208" s="146">
        <f t="shared" si="11"/>
        <v>0</v>
      </c>
      <c r="Q208" s="146">
        <v>0</v>
      </c>
      <c r="R208" s="146">
        <f t="shared" si="12"/>
        <v>0</v>
      </c>
      <c r="S208" s="146">
        <v>0</v>
      </c>
      <c r="T208" s="147">
        <f t="shared" si="13"/>
        <v>0</v>
      </c>
      <c r="AR208" s="148" t="s">
        <v>170</v>
      </c>
      <c r="AT208" s="148" t="s">
        <v>165</v>
      </c>
      <c r="AU208" s="148" t="s">
        <v>82</v>
      </c>
      <c r="AY208" s="17" t="s">
        <v>163</v>
      </c>
      <c r="BE208" s="149">
        <f t="shared" si="14"/>
        <v>0</v>
      </c>
      <c r="BF208" s="149">
        <f t="shared" si="15"/>
        <v>0</v>
      </c>
      <c r="BG208" s="149">
        <f t="shared" si="16"/>
        <v>0</v>
      </c>
      <c r="BH208" s="149">
        <f t="shared" si="17"/>
        <v>0</v>
      </c>
      <c r="BI208" s="149">
        <f t="shared" si="18"/>
        <v>0</v>
      </c>
      <c r="BJ208" s="17" t="s">
        <v>80</v>
      </c>
      <c r="BK208" s="149">
        <f t="shared" si="19"/>
        <v>0</v>
      </c>
      <c r="BL208" s="17" t="s">
        <v>170</v>
      </c>
      <c r="BM208" s="148" t="s">
        <v>350</v>
      </c>
    </row>
    <row r="209" spans="2:65" s="1" customFormat="1" ht="16.5" customHeight="1">
      <c r="B209" s="136"/>
      <c r="C209" s="137" t="s">
        <v>372</v>
      </c>
      <c r="D209" s="137" t="s">
        <v>165</v>
      </c>
      <c r="E209" s="138" t="s">
        <v>1139</v>
      </c>
      <c r="F209" s="139" t="s">
        <v>1140</v>
      </c>
      <c r="G209" s="140" t="s">
        <v>313</v>
      </c>
      <c r="H209" s="141">
        <v>6</v>
      </c>
      <c r="I209" s="142"/>
      <c r="J209" s="143">
        <f t="shared" si="10"/>
        <v>0</v>
      </c>
      <c r="K209" s="139" t="s">
        <v>1</v>
      </c>
      <c r="L209" s="32"/>
      <c r="M209" s="144" t="s">
        <v>1</v>
      </c>
      <c r="N209" s="145" t="s">
        <v>38</v>
      </c>
      <c r="P209" s="146">
        <f t="shared" si="11"/>
        <v>0</v>
      </c>
      <c r="Q209" s="146">
        <v>0</v>
      </c>
      <c r="R209" s="146">
        <f t="shared" si="12"/>
        <v>0</v>
      </c>
      <c r="S209" s="146">
        <v>0</v>
      </c>
      <c r="T209" s="147">
        <f t="shared" si="13"/>
        <v>0</v>
      </c>
      <c r="AR209" s="148" t="s">
        <v>170</v>
      </c>
      <c r="AT209" s="148" t="s">
        <v>165</v>
      </c>
      <c r="AU209" s="148" t="s">
        <v>82</v>
      </c>
      <c r="AY209" s="17" t="s">
        <v>163</v>
      </c>
      <c r="BE209" s="149">
        <f t="shared" si="14"/>
        <v>0</v>
      </c>
      <c r="BF209" s="149">
        <f t="shared" si="15"/>
        <v>0</v>
      </c>
      <c r="BG209" s="149">
        <f t="shared" si="16"/>
        <v>0</v>
      </c>
      <c r="BH209" s="149">
        <f t="shared" si="17"/>
        <v>0</v>
      </c>
      <c r="BI209" s="149">
        <f t="shared" si="18"/>
        <v>0</v>
      </c>
      <c r="BJ209" s="17" t="s">
        <v>80</v>
      </c>
      <c r="BK209" s="149">
        <f t="shared" si="19"/>
        <v>0</v>
      </c>
      <c r="BL209" s="17" t="s">
        <v>170</v>
      </c>
      <c r="BM209" s="148" t="s">
        <v>355</v>
      </c>
    </row>
    <row r="210" spans="2:65" s="1" customFormat="1" ht="16.5" customHeight="1">
      <c r="B210" s="136"/>
      <c r="C210" s="137" t="s">
        <v>376</v>
      </c>
      <c r="D210" s="137" t="s">
        <v>165</v>
      </c>
      <c r="E210" s="138" t="s">
        <v>1141</v>
      </c>
      <c r="F210" s="139" t="s">
        <v>1142</v>
      </c>
      <c r="G210" s="140" t="s">
        <v>196</v>
      </c>
      <c r="H210" s="141">
        <v>276</v>
      </c>
      <c r="I210" s="142"/>
      <c r="J210" s="143">
        <f t="shared" si="10"/>
        <v>0</v>
      </c>
      <c r="K210" s="139" t="s">
        <v>1</v>
      </c>
      <c r="L210" s="32"/>
      <c r="M210" s="144" t="s">
        <v>1</v>
      </c>
      <c r="N210" s="145" t="s">
        <v>38</v>
      </c>
      <c r="P210" s="146">
        <f t="shared" si="11"/>
        <v>0</v>
      </c>
      <c r="Q210" s="146">
        <v>0</v>
      </c>
      <c r="R210" s="146">
        <f t="shared" si="12"/>
        <v>0</v>
      </c>
      <c r="S210" s="146">
        <v>0</v>
      </c>
      <c r="T210" s="147">
        <f t="shared" si="13"/>
        <v>0</v>
      </c>
      <c r="AR210" s="148" t="s">
        <v>170</v>
      </c>
      <c r="AT210" s="148" t="s">
        <v>165</v>
      </c>
      <c r="AU210" s="148" t="s">
        <v>82</v>
      </c>
      <c r="AY210" s="17" t="s">
        <v>163</v>
      </c>
      <c r="BE210" s="149">
        <f t="shared" si="14"/>
        <v>0</v>
      </c>
      <c r="BF210" s="149">
        <f t="shared" si="15"/>
        <v>0</v>
      </c>
      <c r="BG210" s="149">
        <f t="shared" si="16"/>
        <v>0</v>
      </c>
      <c r="BH210" s="149">
        <f t="shared" si="17"/>
        <v>0</v>
      </c>
      <c r="BI210" s="149">
        <f t="shared" si="18"/>
        <v>0</v>
      </c>
      <c r="BJ210" s="17" t="s">
        <v>80</v>
      </c>
      <c r="BK210" s="149">
        <f t="shared" si="19"/>
        <v>0</v>
      </c>
      <c r="BL210" s="17" t="s">
        <v>170</v>
      </c>
      <c r="BM210" s="148" t="s">
        <v>364</v>
      </c>
    </row>
    <row r="211" spans="2:65" s="13" customFormat="1" ht="11.25">
      <c r="B211" s="157"/>
      <c r="D211" s="151" t="s">
        <v>180</v>
      </c>
      <c r="E211" s="158" t="s">
        <v>1</v>
      </c>
      <c r="F211" s="159" t="s">
        <v>1143</v>
      </c>
      <c r="H211" s="160">
        <v>276</v>
      </c>
      <c r="I211" s="161"/>
      <c r="L211" s="157"/>
      <c r="M211" s="162"/>
      <c r="T211" s="163"/>
      <c r="AT211" s="158" t="s">
        <v>180</v>
      </c>
      <c r="AU211" s="158" t="s">
        <v>82</v>
      </c>
      <c r="AV211" s="13" t="s">
        <v>82</v>
      </c>
      <c r="AW211" s="13" t="s">
        <v>30</v>
      </c>
      <c r="AX211" s="13" t="s">
        <v>73</v>
      </c>
      <c r="AY211" s="158" t="s">
        <v>163</v>
      </c>
    </row>
    <row r="212" spans="2:65" s="14" customFormat="1" ht="11.25">
      <c r="B212" s="164"/>
      <c r="D212" s="151" t="s">
        <v>180</v>
      </c>
      <c r="E212" s="165" t="s">
        <v>1</v>
      </c>
      <c r="F212" s="166" t="s">
        <v>218</v>
      </c>
      <c r="H212" s="167">
        <v>276</v>
      </c>
      <c r="I212" s="168"/>
      <c r="L212" s="164"/>
      <c r="M212" s="169"/>
      <c r="T212" s="170"/>
      <c r="AT212" s="165" t="s">
        <v>180</v>
      </c>
      <c r="AU212" s="165" t="s">
        <v>82</v>
      </c>
      <c r="AV212" s="14" t="s">
        <v>170</v>
      </c>
      <c r="AW212" s="14" t="s">
        <v>30</v>
      </c>
      <c r="AX212" s="14" t="s">
        <v>80</v>
      </c>
      <c r="AY212" s="165" t="s">
        <v>163</v>
      </c>
    </row>
    <row r="213" spans="2:65" s="1" customFormat="1" ht="33" customHeight="1">
      <c r="B213" s="136"/>
      <c r="C213" s="137" t="s">
        <v>258</v>
      </c>
      <c r="D213" s="137" t="s">
        <v>165</v>
      </c>
      <c r="E213" s="138" t="s">
        <v>1144</v>
      </c>
      <c r="F213" s="139" t="s">
        <v>1145</v>
      </c>
      <c r="G213" s="140" t="s">
        <v>313</v>
      </c>
      <c r="H213" s="141">
        <v>1</v>
      </c>
      <c r="I213" s="142"/>
      <c r="J213" s="143">
        <f>ROUND(I213*H213,2)</f>
        <v>0</v>
      </c>
      <c r="K213" s="139" t="s">
        <v>1</v>
      </c>
      <c r="L213" s="32"/>
      <c r="M213" s="144" t="s">
        <v>1</v>
      </c>
      <c r="N213" s="145" t="s">
        <v>38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170</v>
      </c>
      <c r="AT213" s="148" t="s">
        <v>165</v>
      </c>
      <c r="AU213" s="148" t="s">
        <v>82</v>
      </c>
      <c r="AY213" s="17" t="s">
        <v>163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80</v>
      </c>
      <c r="BK213" s="149">
        <f>ROUND(I213*H213,2)</f>
        <v>0</v>
      </c>
      <c r="BL213" s="17" t="s">
        <v>170</v>
      </c>
      <c r="BM213" s="148" t="s">
        <v>370</v>
      </c>
    </row>
    <row r="214" spans="2:65" s="1" customFormat="1" ht="24.2" customHeight="1">
      <c r="B214" s="136"/>
      <c r="C214" s="137" t="s">
        <v>387</v>
      </c>
      <c r="D214" s="137" t="s">
        <v>165</v>
      </c>
      <c r="E214" s="138" t="s">
        <v>1146</v>
      </c>
      <c r="F214" s="139" t="s">
        <v>1147</v>
      </c>
      <c r="G214" s="140" t="s">
        <v>313</v>
      </c>
      <c r="H214" s="141">
        <v>2</v>
      </c>
      <c r="I214" s="142"/>
      <c r="J214" s="143">
        <f>ROUND(I214*H214,2)</f>
        <v>0</v>
      </c>
      <c r="K214" s="139" t="s">
        <v>1</v>
      </c>
      <c r="L214" s="32"/>
      <c r="M214" s="144" t="s">
        <v>1</v>
      </c>
      <c r="N214" s="145" t="s">
        <v>38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170</v>
      </c>
      <c r="AT214" s="148" t="s">
        <v>165</v>
      </c>
      <c r="AU214" s="148" t="s">
        <v>82</v>
      </c>
      <c r="AY214" s="17" t="s">
        <v>163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80</v>
      </c>
      <c r="BK214" s="149">
        <f>ROUND(I214*H214,2)</f>
        <v>0</v>
      </c>
      <c r="BL214" s="17" t="s">
        <v>170</v>
      </c>
      <c r="BM214" s="148" t="s">
        <v>375</v>
      </c>
    </row>
    <row r="215" spans="2:65" s="1" customFormat="1" ht="16.5" customHeight="1">
      <c r="B215" s="136"/>
      <c r="C215" s="137" t="s">
        <v>395</v>
      </c>
      <c r="D215" s="137" t="s">
        <v>165</v>
      </c>
      <c r="E215" s="138" t="s">
        <v>1148</v>
      </c>
      <c r="F215" s="139" t="s">
        <v>1149</v>
      </c>
      <c r="G215" s="140" t="s">
        <v>313</v>
      </c>
      <c r="H215" s="141">
        <v>64</v>
      </c>
      <c r="I215" s="142"/>
      <c r="J215" s="143">
        <f>ROUND(I215*H215,2)</f>
        <v>0</v>
      </c>
      <c r="K215" s="139" t="s">
        <v>1</v>
      </c>
      <c r="L215" s="32"/>
      <c r="M215" s="144" t="s">
        <v>1</v>
      </c>
      <c r="N215" s="145" t="s">
        <v>38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170</v>
      </c>
      <c r="AT215" s="148" t="s">
        <v>165</v>
      </c>
      <c r="AU215" s="148" t="s">
        <v>82</v>
      </c>
      <c r="AY215" s="17" t="s">
        <v>163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80</v>
      </c>
      <c r="BK215" s="149">
        <f>ROUND(I215*H215,2)</f>
        <v>0</v>
      </c>
      <c r="BL215" s="17" t="s">
        <v>170</v>
      </c>
      <c r="BM215" s="148" t="s">
        <v>379</v>
      </c>
    </row>
    <row r="216" spans="2:65" s="13" customFormat="1" ht="11.25">
      <c r="B216" s="157"/>
      <c r="D216" s="151" t="s">
        <v>180</v>
      </c>
      <c r="E216" s="158" t="s">
        <v>1</v>
      </c>
      <c r="F216" s="159" t="s">
        <v>1150</v>
      </c>
      <c r="H216" s="160">
        <v>64</v>
      </c>
      <c r="I216" s="161"/>
      <c r="L216" s="157"/>
      <c r="M216" s="162"/>
      <c r="T216" s="163"/>
      <c r="AT216" s="158" t="s">
        <v>180</v>
      </c>
      <c r="AU216" s="158" t="s">
        <v>82</v>
      </c>
      <c r="AV216" s="13" t="s">
        <v>82</v>
      </c>
      <c r="AW216" s="13" t="s">
        <v>30</v>
      </c>
      <c r="AX216" s="13" t="s">
        <v>73</v>
      </c>
      <c r="AY216" s="158" t="s">
        <v>163</v>
      </c>
    </row>
    <row r="217" spans="2:65" s="14" customFormat="1" ht="11.25">
      <c r="B217" s="164"/>
      <c r="D217" s="151" t="s">
        <v>180</v>
      </c>
      <c r="E217" s="165" t="s">
        <v>1</v>
      </c>
      <c r="F217" s="166" t="s">
        <v>218</v>
      </c>
      <c r="H217" s="167">
        <v>64</v>
      </c>
      <c r="I217" s="168"/>
      <c r="L217" s="164"/>
      <c r="M217" s="169"/>
      <c r="T217" s="170"/>
      <c r="AT217" s="165" t="s">
        <v>180</v>
      </c>
      <c r="AU217" s="165" t="s">
        <v>82</v>
      </c>
      <c r="AV217" s="14" t="s">
        <v>170</v>
      </c>
      <c r="AW217" s="14" t="s">
        <v>30</v>
      </c>
      <c r="AX217" s="14" t="s">
        <v>80</v>
      </c>
      <c r="AY217" s="165" t="s">
        <v>163</v>
      </c>
    </row>
    <row r="218" spans="2:65" s="1" customFormat="1" ht="16.5" customHeight="1">
      <c r="B218" s="136"/>
      <c r="C218" s="137" t="s">
        <v>399</v>
      </c>
      <c r="D218" s="137" t="s">
        <v>165</v>
      </c>
      <c r="E218" s="138" t="s">
        <v>1151</v>
      </c>
      <c r="F218" s="139" t="s">
        <v>1152</v>
      </c>
      <c r="G218" s="140" t="s">
        <v>313</v>
      </c>
      <c r="H218" s="141">
        <v>276</v>
      </c>
      <c r="I218" s="142"/>
      <c r="J218" s="143">
        <f>ROUND(I218*H218,2)</f>
        <v>0</v>
      </c>
      <c r="K218" s="139" t="s">
        <v>1</v>
      </c>
      <c r="L218" s="32"/>
      <c r="M218" s="144" t="s">
        <v>1</v>
      </c>
      <c r="N218" s="145" t="s">
        <v>38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170</v>
      </c>
      <c r="AT218" s="148" t="s">
        <v>165</v>
      </c>
      <c r="AU218" s="148" t="s">
        <v>82</v>
      </c>
      <c r="AY218" s="17" t="s">
        <v>163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80</v>
      </c>
      <c r="BK218" s="149">
        <f>ROUND(I218*H218,2)</f>
        <v>0</v>
      </c>
      <c r="BL218" s="17" t="s">
        <v>170</v>
      </c>
      <c r="BM218" s="148" t="s">
        <v>383</v>
      </c>
    </row>
    <row r="219" spans="2:65" s="13" customFormat="1" ht="11.25">
      <c r="B219" s="157"/>
      <c r="D219" s="151" t="s">
        <v>180</v>
      </c>
      <c r="E219" s="158" t="s">
        <v>1</v>
      </c>
      <c r="F219" s="159" t="s">
        <v>1153</v>
      </c>
      <c r="H219" s="160">
        <v>276</v>
      </c>
      <c r="I219" s="161"/>
      <c r="L219" s="157"/>
      <c r="M219" s="162"/>
      <c r="T219" s="163"/>
      <c r="AT219" s="158" t="s">
        <v>180</v>
      </c>
      <c r="AU219" s="158" t="s">
        <v>82</v>
      </c>
      <c r="AV219" s="13" t="s">
        <v>82</v>
      </c>
      <c r="AW219" s="13" t="s">
        <v>30</v>
      </c>
      <c r="AX219" s="13" t="s">
        <v>73</v>
      </c>
      <c r="AY219" s="158" t="s">
        <v>163</v>
      </c>
    </row>
    <row r="220" spans="2:65" s="14" customFormat="1" ht="11.25">
      <c r="B220" s="164"/>
      <c r="D220" s="151" t="s">
        <v>180</v>
      </c>
      <c r="E220" s="165" t="s">
        <v>1</v>
      </c>
      <c r="F220" s="166" t="s">
        <v>218</v>
      </c>
      <c r="H220" s="167">
        <v>276</v>
      </c>
      <c r="I220" s="168"/>
      <c r="L220" s="164"/>
      <c r="M220" s="169"/>
      <c r="T220" s="170"/>
      <c r="AT220" s="165" t="s">
        <v>180</v>
      </c>
      <c r="AU220" s="165" t="s">
        <v>82</v>
      </c>
      <c r="AV220" s="14" t="s">
        <v>170</v>
      </c>
      <c r="AW220" s="14" t="s">
        <v>30</v>
      </c>
      <c r="AX220" s="14" t="s">
        <v>80</v>
      </c>
      <c r="AY220" s="165" t="s">
        <v>163</v>
      </c>
    </row>
    <row r="221" spans="2:65" s="1" customFormat="1" ht="33" customHeight="1">
      <c r="B221" s="136"/>
      <c r="C221" s="137" t="s">
        <v>270</v>
      </c>
      <c r="D221" s="137" t="s">
        <v>165</v>
      </c>
      <c r="E221" s="138" t="s">
        <v>1154</v>
      </c>
      <c r="F221" s="139" t="s">
        <v>1155</v>
      </c>
      <c r="G221" s="140" t="s">
        <v>196</v>
      </c>
      <c r="H221" s="141">
        <v>65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38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170</v>
      </c>
      <c r="AT221" s="148" t="s">
        <v>165</v>
      </c>
      <c r="AU221" s="148" t="s">
        <v>82</v>
      </c>
      <c r="AY221" s="17" t="s">
        <v>163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80</v>
      </c>
      <c r="BK221" s="149">
        <f>ROUND(I221*H221,2)</f>
        <v>0</v>
      </c>
      <c r="BL221" s="17" t="s">
        <v>170</v>
      </c>
      <c r="BM221" s="148" t="s">
        <v>390</v>
      </c>
    </row>
    <row r="222" spans="2:65" s="13" customFormat="1" ht="11.25">
      <c r="B222" s="157"/>
      <c r="D222" s="151" t="s">
        <v>180</v>
      </c>
      <c r="E222" s="158" t="s">
        <v>1</v>
      </c>
      <c r="F222" s="159" t="s">
        <v>1156</v>
      </c>
      <c r="H222" s="160">
        <v>65</v>
      </c>
      <c r="I222" s="161"/>
      <c r="L222" s="157"/>
      <c r="M222" s="162"/>
      <c r="T222" s="163"/>
      <c r="AT222" s="158" t="s">
        <v>180</v>
      </c>
      <c r="AU222" s="158" t="s">
        <v>82</v>
      </c>
      <c r="AV222" s="13" t="s">
        <v>82</v>
      </c>
      <c r="AW222" s="13" t="s">
        <v>30</v>
      </c>
      <c r="AX222" s="13" t="s">
        <v>73</v>
      </c>
      <c r="AY222" s="158" t="s">
        <v>163</v>
      </c>
    </row>
    <row r="223" spans="2:65" s="14" customFormat="1" ht="11.25">
      <c r="B223" s="164"/>
      <c r="D223" s="151" t="s">
        <v>180</v>
      </c>
      <c r="E223" s="165" t="s">
        <v>1</v>
      </c>
      <c r="F223" s="166" t="s">
        <v>218</v>
      </c>
      <c r="H223" s="167">
        <v>65</v>
      </c>
      <c r="I223" s="168"/>
      <c r="L223" s="164"/>
      <c r="M223" s="169"/>
      <c r="T223" s="170"/>
      <c r="AT223" s="165" t="s">
        <v>180</v>
      </c>
      <c r="AU223" s="165" t="s">
        <v>82</v>
      </c>
      <c r="AV223" s="14" t="s">
        <v>170</v>
      </c>
      <c r="AW223" s="14" t="s">
        <v>30</v>
      </c>
      <c r="AX223" s="14" t="s">
        <v>80</v>
      </c>
      <c r="AY223" s="165" t="s">
        <v>163</v>
      </c>
    </row>
    <row r="224" spans="2:65" s="1" customFormat="1" ht="33" customHeight="1">
      <c r="B224" s="136"/>
      <c r="C224" s="137" t="s">
        <v>406</v>
      </c>
      <c r="D224" s="137" t="s">
        <v>165</v>
      </c>
      <c r="E224" s="138" t="s">
        <v>1157</v>
      </c>
      <c r="F224" s="139" t="s">
        <v>1158</v>
      </c>
      <c r="G224" s="140" t="s">
        <v>196</v>
      </c>
      <c r="H224" s="141">
        <v>30</v>
      </c>
      <c r="I224" s="142"/>
      <c r="J224" s="143">
        <f>ROUND(I224*H224,2)</f>
        <v>0</v>
      </c>
      <c r="K224" s="139" t="s">
        <v>1</v>
      </c>
      <c r="L224" s="32"/>
      <c r="M224" s="144" t="s">
        <v>1</v>
      </c>
      <c r="N224" s="145" t="s">
        <v>38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170</v>
      </c>
      <c r="AT224" s="148" t="s">
        <v>165</v>
      </c>
      <c r="AU224" s="148" t="s">
        <v>82</v>
      </c>
      <c r="AY224" s="17" t="s">
        <v>163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80</v>
      </c>
      <c r="BK224" s="149">
        <f>ROUND(I224*H224,2)</f>
        <v>0</v>
      </c>
      <c r="BL224" s="17" t="s">
        <v>170</v>
      </c>
      <c r="BM224" s="148" t="s">
        <v>398</v>
      </c>
    </row>
    <row r="225" spans="2:65" s="13" customFormat="1" ht="11.25">
      <c r="B225" s="157"/>
      <c r="D225" s="151" t="s">
        <v>180</v>
      </c>
      <c r="E225" s="158" t="s">
        <v>1</v>
      </c>
      <c r="F225" s="159" t="s">
        <v>1159</v>
      </c>
      <c r="H225" s="160">
        <v>30</v>
      </c>
      <c r="I225" s="161"/>
      <c r="L225" s="157"/>
      <c r="M225" s="162"/>
      <c r="T225" s="163"/>
      <c r="AT225" s="158" t="s">
        <v>180</v>
      </c>
      <c r="AU225" s="158" t="s">
        <v>82</v>
      </c>
      <c r="AV225" s="13" t="s">
        <v>82</v>
      </c>
      <c r="AW225" s="13" t="s">
        <v>30</v>
      </c>
      <c r="AX225" s="13" t="s">
        <v>73</v>
      </c>
      <c r="AY225" s="158" t="s">
        <v>163</v>
      </c>
    </row>
    <row r="226" spans="2:65" s="14" customFormat="1" ht="11.25">
      <c r="B226" s="164"/>
      <c r="D226" s="151" t="s">
        <v>180</v>
      </c>
      <c r="E226" s="165" t="s">
        <v>1</v>
      </c>
      <c r="F226" s="166" t="s">
        <v>218</v>
      </c>
      <c r="H226" s="167">
        <v>30</v>
      </c>
      <c r="I226" s="168"/>
      <c r="L226" s="164"/>
      <c r="M226" s="169"/>
      <c r="T226" s="170"/>
      <c r="AT226" s="165" t="s">
        <v>180</v>
      </c>
      <c r="AU226" s="165" t="s">
        <v>82</v>
      </c>
      <c r="AV226" s="14" t="s">
        <v>170</v>
      </c>
      <c r="AW226" s="14" t="s">
        <v>30</v>
      </c>
      <c r="AX226" s="14" t="s">
        <v>80</v>
      </c>
      <c r="AY226" s="165" t="s">
        <v>163</v>
      </c>
    </row>
    <row r="227" spans="2:65" s="1" customFormat="1" ht="33" customHeight="1">
      <c r="B227" s="136"/>
      <c r="C227" s="137" t="s">
        <v>411</v>
      </c>
      <c r="D227" s="137" t="s">
        <v>165</v>
      </c>
      <c r="E227" s="138" t="s">
        <v>1160</v>
      </c>
      <c r="F227" s="139" t="s">
        <v>1161</v>
      </c>
      <c r="G227" s="140" t="s">
        <v>196</v>
      </c>
      <c r="H227" s="141">
        <v>1149</v>
      </c>
      <c r="I227" s="142"/>
      <c r="J227" s="143">
        <f>ROUND(I227*H227,2)</f>
        <v>0</v>
      </c>
      <c r="K227" s="139" t="s">
        <v>1</v>
      </c>
      <c r="L227" s="32"/>
      <c r="M227" s="144" t="s">
        <v>1</v>
      </c>
      <c r="N227" s="145" t="s">
        <v>38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170</v>
      </c>
      <c r="AT227" s="148" t="s">
        <v>165</v>
      </c>
      <c r="AU227" s="148" t="s">
        <v>82</v>
      </c>
      <c r="AY227" s="17" t="s">
        <v>163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80</v>
      </c>
      <c r="BK227" s="149">
        <f>ROUND(I227*H227,2)</f>
        <v>0</v>
      </c>
      <c r="BL227" s="17" t="s">
        <v>170</v>
      </c>
      <c r="BM227" s="148" t="s">
        <v>402</v>
      </c>
    </row>
    <row r="228" spans="2:65" s="13" customFormat="1" ht="22.5">
      <c r="B228" s="157"/>
      <c r="D228" s="151" t="s">
        <v>180</v>
      </c>
      <c r="E228" s="158" t="s">
        <v>1</v>
      </c>
      <c r="F228" s="159" t="s">
        <v>1162</v>
      </c>
      <c r="H228" s="160">
        <v>1149</v>
      </c>
      <c r="I228" s="161"/>
      <c r="L228" s="157"/>
      <c r="M228" s="162"/>
      <c r="T228" s="163"/>
      <c r="AT228" s="158" t="s">
        <v>180</v>
      </c>
      <c r="AU228" s="158" t="s">
        <v>82</v>
      </c>
      <c r="AV228" s="13" t="s">
        <v>82</v>
      </c>
      <c r="AW228" s="13" t="s">
        <v>30</v>
      </c>
      <c r="AX228" s="13" t="s">
        <v>73</v>
      </c>
      <c r="AY228" s="158" t="s">
        <v>163</v>
      </c>
    </row>
    <row r="229" spans="2:65" s="14" customFormat="1" ht="11.25">
      <c r="B229" s="164"/>
      <c r="D229" s="151" t="s">
        <v>180</v>
      </c>
      <c r="E229" s="165" t="s">
        <v>1</v>
      </c>
      <c r="F229" s="166" t="s">
        <v>218</v>
      </c>
      <c r="H229" s="167">
        <v>1149</v>
      </c>
      <c r="I229" s="168"/>
      <c r="L229" s="164"/>
      <c r="M229" s="169"/>
      <c r="T229" s="170"/>
      <c r="AT229" s="165" t="s">
        <v>180</v>
      </c>
      <c r="AU229" s="165" t="s">
        <v>82</v>
      </c>
      <c r="AV229" s="14" t="s">
        <v>170</v>
      </c>
      <c r="AW229" s="14" t="s">
        <v>30</v>
      </c>
      <c r="AX229" s="14" t="s">
        <v>80</v>
      </c>
      <c r="AY229" s="165" t="s">
        <v>163</v>
      </c>
    </row>
    <row r="230" spans="2:65" s="1" customFormat="1" ht="33" customHeight="1">
      <c r="B230" s="136"/>
      <c r="C230" s="137" t="s">
        <v>416</v>
      </c>
      <c r="D230" s="137" t="s">
        <v>165</v>
      </c>
      <c r="E230" s="138" t="s">
        <v>1163</v>
      </c>
      <c r="F230" s="139" t="s">
        <v>1164</v>
      </c>
      <c r="G230" s="140" t="s">
        <v>196</v>
      </c>
      <c r="H230" s="141">
        <v>6</v>
      </c>
      <c r="I230" s="142"/>
      <c r="J230" s="143">
        <f>ROUND(I230*H230,2)</f>
        <v>0</v>
      </c>
      <c r="K230" s="139" t="s">
        <v>1</v>
      </c>
      <c r="L230" s="32"/>
      <c r="M230" s="144" t="s">
        <v>1</v>
      </c>
      <c r="N230" s="145" t="s">
        <v>38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170</v>
      </c>
      <c r="AT230" s="148" t="s">
        <v>165</v>
      </c>
      <c r="AU230" s="148" t="s">
        <v>82</v>
      </c>
      <c r="AY230" s="17" t="s">
        <v>163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80</v>
      </c>
      <c r="BK230" s="149">
        <f>ROUND(I230*H230,2)</f>
        <v>0</v>
      </c>
      <c r="BL230" s="17" t="s">
        <v>170</v>
      </c>
      <c r="BM230" s="148" t="s">
        <v>405</v>
      </c>
    </row>
    <row r="231" spans="2:65" s="1" customFormat="1" ht="33" customHeight="1">
      <c r="B231" s="136"/>
      <c r="C231" s="137" t="s">
        <v>421</v>
      </c>
      <c r="D231" s="137" t="s">
        <v>165</v>
      </c>
      <c r="E231" s="138" t="s">
        <v>1165</v>
      </c>
      <c r="F231" s="139" t="s">
        <v>1166</v>
      </c>
      <c r="G231" s="140" t="s">
        <v>196</v>
      </c>
      <c r="H231" s="141">
        <v>159</v>
      </c>
      <c r="I231" s="142"/>
      <c r="J231" s="143">
        <f>ROUND(I231*H231,2)</f>
        <v>0</v>
      </c>
      <c r="K231" s="139" t="s">
        <v>1</v>
      </c>
      <c r="L231" s="32"/>
      <c r="M231" s="144" t="s">
        <v>1</v>
      </c>
      <c r="N231" s="145" t="s">
        <v>38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170</v>
      </c>
      <c r="AT231" s="148" t="s">
        <v>165</v>
      </c>
      <c r="AU231" s="148" t="s">
        <v>82</v>
      </c>
      <c r="AY231" s="17" t="s">
        <v>163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80</v>
      </c>
      <c r="BK231" s="149">
        <f>ROUND(I231*H231,2)</f>
        <v>0</v>
      </c>
      <c r="BL231" s="17" t="s">
        <v>170</v>
      </c>
      <c r="BM231" s="148" t="s">
        <v>409</v>
      </c>
    </row>
    <row r="232" spans="2:65" s="13" customFormat="1" ht="11.25">
      <c r="B232" s="157"/>
      <c r="D232" s="151" t="s">
        <v>180</v>
      </c>
      <c r="E232" s="158" t="s">
        <v>1</v>
      </c>
      <c r="F232" s="159" t="s">
        <v>1167</v>
      </c>
      <c r="H232" s="160">
        <v>159</v>
      </c>
      <c r="I232" s="161"/>
      <c r="L232" s="157"/>
      <c r="M232" s="162"/>
      <c r="T232" s="163"/>
      <c r="AT232" s="158" t="s">
        <v>180</v>
      </c>
      <c r="AU232" s="158" t="s">
        <v>82</v>
      </c>
      <c r="AV232" s="13" t="s">
        <v>82</v>
      </c>
      <c r="AW232" s="13" t="s">
        <v>30</v>
      </c>
      <c r="AX232" s="13" t="s">
        <v>73</v>
      </c>
      <c r="AY232" s="158" t="s">
        <v>163</v>
      </c>
    </row>
    <row r="233" spans="2:65" s="14" customFormat="1" ht="11.25">
      <c r="B233" s="164"/>
      <c r="D233" s="151" t="s">
        <v>180</v>
      </c>
      <c r="E233" s="165" t="s">
        <v>1</v>
      </c>
      <c r="F233" s="166" t="s">
        <v>218</v>
      </c>
      <c r="H233" s="167">
        <v>159</v>
      </c>
      <c r="I233" s="168"/>
      <c r="L233" s="164"/>
      <c r="M233" s="169"/>
      <c r="T233" s="170"/>
      <c r="AT233" s="165" t="s">
        <v>180</v>
      </c>
      <c r="AU233" s="165" t="s">
        <v>82</v>
      </c>
      <c r="AV233" s="14" t="s">
        <v>170</v>
      </c>
      <c r="AW233" s="14" t="s">
        <v>30</v>
      </c>
      <c r="AX233" s="14" t="s">
        <v>80</v>
      </c>
      <c r="AY233" s="165" t="s">
        <v>163</v>
      </c>
    </row>
    <row r="234" spans="2:65" s="1" customFormat="1" ht="33" customHeight="1">
      <c r="B234" s="136"/>
      <c r="C234" s="137" t="s">
        <v>425</v>
      </c>
      <c r="D234" s="137" t="s">
        <v>165</v>
      </c>
      <c r="E234" s="138" t="s">
        <v>1168</v>
      </c>
      <c r="F234" s="139" t="s">
        <v>1169</v>
      </c>
      <c r="G234" s="140" t="s">
        <v>196</v>
      </c>
      <c r="H234" s="141">
        <v>5</v>
      </c>
      <c r="I234" s="142"/>
      <c r="J234" s="143">
        <f>ROUND(I234*H234,2)</f>
        <v>0</v>
      </c>
      <c r="K234" s="139" t="s">
        <v>1</v>
      </c>
      <c r="L234" s="32"/>
      <c r="M234" s="144" t="s">
        <v>1</v>
      </c>
      <c r="N234" s="145" t="s">
        <v>38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170</v>
      </c>
      <c r="AT234" s="148" t="s">
        <v>165</v>
      </c>
      <c r="AU234" s="148" t="s">
        <v>82</v>
      </c>
      <c r="AY234" s="17" t="s">
        <v>163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80</v>
      </c>
      <c r="BK234" s="149">
        <f>ROUND(I234*H234,2)</f>
        <v>0</v>
      </c>
      <c r="BL234" s="17" t="s">
        <v>170</v>
      </c>
      <c r="BM234" s="148" t="s">
        <v>414</v>
      </c>
    </row>
    <row r="235" spans="2:65" s="1" customFormat="1" ht="24.2" customHeight="1">
      <c r="B235" s="136"/>
      <c r="C235" s="137" t="s">
        <v>434</v>
      </c>
      <c r="D235" s="137" t="s">
        <v>165</v>
      </c>
      <c r="E235" s="138" t="s">
        <v>1170</v>
      </c>
      <c r="F235" s="139" t="s">
        <v>1171</v>
      </c>
      <c r="G235" s="140" t="s">
        <v>168</v>
      </c>
      <c r="H235" s="141">
        <v>23.93</v>
      </c>
      <c r="I235" s="142"/>
      <c r="J235" s="143">
        <f>ROUND(I235*H235,2)</f>
        <v>0</v>
      </c>
      <c r="K235" s="139" t="s">
        <v>1</v>
      </c>
      <c r="L235" s="32"/>
      <c r="M235" s="144" t="s">
        <v>1</v>
      </c>
      <c r="N235" s="145" t="s">
        <v>38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170</v>
      </c>
      <c r="AT235" s="148" t="s">
        <v>165</v>
      </c>
      <c r="AU235" s="148" t="s">
        <v>82</v>
      </c>
      <c r="AY235" s="17" t="s">
        <v>163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80</v>
      </c>
      <c r="BK235" s="149">
        <f>ROUND(I235*H235,2)</f>
        <v>0</v>
      </c>
      <c r="BL235" s="17" t="s">
        <v>170</v>
      </c>
      <c r="BM235" s="148" t="s">
        <v>419</v>
      </c>
    </row>
    <row r="236" spans="2:65" s="1" customFormat="1" ht="24.2" customHeight="1">
      <c r="B236" s="136"/>
      <c r="C236" s="137" t="s">
        <v>441</v>
      </c>
      <c r="D236" s="137" t="s">
        <v>165</v>
      </c>
      <c r="E236" s="138" t="s">
        <v>1172</v>
      </c>
      <c r="F236" s="139" t="s">
        <v>1173</v>
      </c>
      <c r="G236" s="140" t="s">
        <v>168</v>
      </c>
      <c r="H236" s="141">
        <v>23.93</v>
      </c>
      <c r="I236" s="142"/>
      <c r="J236" s="143">
        <f>ROUND(I236*H236,2)</f>
        <v>0</v>
      </c>
      <c r="K236" s="139" t="s">
        <v>1</v>
      </c>
      <c r="L236" s="32"/>
      <c r="M236" s="144" t="s">
        <v>1</v>
      </c>
      <c r="N236" s="145" t="s">
        <v>38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170</v>
      </c>
      <c r="AT236" s="148" t="s">
        <v>165</v>
      </c>
      <c r="AU236" s="148" t="s">
        <v>82</v>
      </c>
      <c r="AY236" s="17" t="s">
        <v>163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80</v>
      </c>
      <c r="BK236" s="149">
        <f>ROUND(I236*H236,2)</f>
        <v>0</v>
      </c>
      <c r="BL236" s="17" t="s">
        <v>170</v>
      </c>
      <c r="BM236" s="148" t="s">
        <v>424</v>
      </c>
    </row>
    <row r="237" spans="2:65" s="1" customFormat="1" ht="24.2" customHeight="1">
      <c r="B237" s="136"/>
      <c r="C237" s="137" t="s">
        <v>445</v>
      </c>
      <c r="D237" s="137" t="s">
        <v>165</v>
      </c>
      <c r="E237" s="138" t="s">
        <v>1174</v>
      </c>
      <c r="F237" s="139" t="s">
        <v>1175</v>
      </c>
      <c r="G237" s="140" t="s">
        <v>168</v>
      </c>
      <c r="H237" s="141">
        <v>23.93</v>
      </c>
      <c r="I237" s="142"/>
      <c r="J237" s="143">
        <f>ROUND(I237*H237,2)</f>
        <v>0</v>
      </c>
      <c r="K237" s="139" t="s">
        <v>1</v>
      </c>
      <c r="L237" s="32"/>
      <c r="M237" s="144" t="s">
        <v>1</v>
      </c>
      <c r="N237" s="145" t="s">
        <v>38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170</v>
      </c>
      <c r="AT237" s="148" t="s">
        <v>165</v>
      </c>
      <c r="AU237" s="148" t="s">
        <v>82</v>
      </c>
      <c r="AY237" s="17" t="s">
        <v>163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80</v>
      </c>
      <c r="BK237" s="149">
        <f>ROUND(I237*H237,2)</f>
        <v>0</v>
      </c>
      <c r="BL237" s="17" t="s">
        <v>170</v>
      </c>
      <c r="BM237" s="148" t="s">
        <v>428</v>
      </c>
    </row>
    <row r="238" spans="2:65" s="1" customFormat="1" ht="24.2" customHeight="1">
      <c r="B238" s="136"/>
      <c r="C238" s="137" t="s">
        <v>451</v>
      </c>
      <c r="D238" s="137" t="s">
        <v>165</v>
      </c>
      <c r="E238" s="138" t="s">
        <v>1176</v>
      </c>
      <c r="F238" s="139" t="s">
        <v>1177</v>
      </c>
      <c r="G238" s="140" t="s">
        <v>313</v>
      </c>
      <c r="H238" s="141">
        <v>14</v>
      </c>
      <c r="I238" s="142"/>
      <c r="J238" s="143">
        <f>ROUND(I238*H238,2)</f>
        <v>0</v>
      </c>
      <c r="K238" s="139" t="s">
        <v>1</v>
      </c>
      <c r="L238" s="32"/>
      <c r="M238" s="144" t="s">
        <v>1</v>
      </c>
      <c r="N238" s="145" t="s">
        <v>38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170</v>
      </c>
      <c r="AT238" s="148" t="s">
        <v>165</v>
      </c>
      <c r="AU238" s="148" t="s">
        <v>82</v>
      </c>
      <c r="AY238" s="17" t="s">
        <v>163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80</v>
      </c>
      <c r="BK238" s="149">
        <f>ROUND(I238*H238,2)</f>
        <v>0</v>
      </c>
      <c r="BL238" s="17" t="s">
        <v>170</v>
      </c>
      <c r="BM238" s="148" t="s">
        <v>437</v>
      </c>
    </row>
    <row r="239" spans="2:65" s="13" customFormat="1" ht="11.25">
      <c r="B239" s="157"/>
      <c r="D239" s="151" t="s">
        <v>180</v>
      </c>
      <c r="E239" s="158" t="s">
        <v>1</v>
      </c>
      <c r="F239" s="159" t="s">
        <v>1178</v>
      </c>
      <c r="H239" s="160">
        <v>14</v>
      </c>
      <c r="I239" s="161"/>
      <c r="L239" s="157"/>
      <c r="M239" s="162"/>
      <c r="T239" s="163"/>
      <c r="AT239" s="158" t="s">
        <v>180</v>
      </c>
      <c r="AU239" s="158" t="s">
        <v>82</v>
      </c>
      <c r="AV239" s="13" t="s">
        <v>82</v>
      </c>
      <c r="AW239" s="13" t="s">
        <v>30</v>
      </c>
      <c r="AX239" s="13" t="s">
        <v>73</v>
      </c>
      <c r="AY239" s="158" t="s">
        <v>163</v>
      </c>
    </row>
    <row r="240" spans="2:65" s="14" customFormat="1" ht="11.25">
      <c r="B240" s="164"/>
      <c r="D240" s="151" t="s">
        <v>180</v>
      </c>
      <c r="E240" s="165" t="s">
        <v>1</v>
      </c>
      <c r="F240" s="166" t="s">
        <v>218</v>
      </c>
      <c r="H240" s="167">
        <v>14</v>
      </c>
      <c r="I240" s="168"/>
      <c r="L240" s="164"/>
      <c r="M240" s="169"/>
      <c r="T240" s="170"/>
      <c r="AT240" s="165" t="s">
        <v>180</v>
      </c>
      <c r="AU240" s="165" t="s">
        <v>82</v>
      </c>
      <c r="AV240" s="14" t="s">
        <v>170</v>
      </c>
      <c r="AW240" s="14" t="s">
        <v>30</v>
      </c>
      <c r="AX240" s="14" t="s">
        <v>80</v>
      </c>
      <c r="AY240" s="165" t="s">
        <v>163</v>
      </c>
    </row>
    <row r="241" spans="2:65" s="1" customFormat="1" ht="24.2" customHeight="1">
      <c r="B241" s="136"/>
      <c r="C241" s="137" t="s">
        <v>466</v>
      </c>
      <c r="D241" s="137" t="s">
        <v>165</v>
      </c>
      <c r="E241" s="138" t="s">
        <v>1179</v>
      </c>
      <c r="F241" s="139" t="s">
        <v>1180</v>
      </c>
      <c r="G241" s="140" t="s">
        <v>313</v>
      </c>
      <c r="H241" s="141">
        <v>262</v>
      </c>
      <c r="I241" s="142"/>
      <c r="J241" s="143">
        <f>ROUND(I241*H241,2)</f>
        <v>0</v>
      </c>
      <c r="K241" s="139" t="s">
        <v>1</v>
      </c>
      <c r="L241" s="32"/>
      <c r="M241" s="144" t="s">
        <v>1</v>
      </c>
      <c r="N241" s="145" t="s">
        <v>38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170</v>
      </c>
      <c r="AT241" s="148" t="s">
        <v>165</v>
      </c>
      <c r="AU241" s="148" t="s">
        <v>82</v>
      </c>
      <c r="AY241" s="17" t="s">
        <v>163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80</v>
      </c>
      <c r="BK241" s="149">
        <f>ROUND(I241*H241,2)</f>
        <v>0</v>
      </c>
      <c r="BL241" s="17" t="s">
        <v>170</v>
      </c>
      <c r="BM241" s="148" t="s">
        <v>444</v>
      </c>
    </row>
    <row r="242" spans="2:65" s="13" customFormat="1" ht="11.25">
      <c r="B242" s="157"/>
      <c r="D242" s="151" t="s">
        <v>180</v>
      </c>
      <c r="E242" s="158" t="s">
        <v>1</v>
      </c>
      <c r="F242" s="159" t="s">
        <v>1181</v>
      </c>
      <c r="H242" s="160">
        <v>262</v>
      </c>
      <c r="I242" s="161"/>
      <c r="L242" s="157"/>
      <c r="M242" s="162"/>
      <c r="T242" s="163"/>
      <c r="AT242" s="158" t="s">
        <v>180</v>
      </c>
      <c r="AU242" s="158" t="s">
        <v>82</v>
      </c>
      <c r="AV242" s="13" t="s">
        <v>82</v>
      </c>
      <c r="AW242" s="13" t="s">
        <v>30</v>
      </c>
      <c r="AX242" s="13" t="s">
        <v>73</v>
      </c>
      <c r="AY242" s="158" t="s">
        <v>163</v>
      </c>
    </row>
    <row r="243" spans="2:65" s="14" customFormat="1" ht="11.25">
      <c r="B243" s="164"/>
      <c r="D243" s="151" t="s">
        <v>180</v>
      </c>
      <c r="E243" s="165" t="s">
        <v>1</v>
      </c>
      <c r="F243" s="166" t="s">
        <v>218</v>
      </c>
      <c r="H243" s="167">
        <v>262</v>
      </c>
      <c r="I243" s="168"/>
      <c r="L243" s="164"/>
      <c r="M243" s="169"/>
      <c r="T243" s="170"/>
      <c r="AT243" s="165" t="s">
        <v>180</v>
      </c>
      <c r="AU243" s="165" t="s">
        <v>82</v>
      </c>
      <c r="AV243" s="14" t="s">
        <v>170</v>
      </c>
      <c r="AW243" s="14" t="s">
        <v>30</v>
      </c>
      <c r="AX243" s="14" t="s">
        <v>80</v>
      </c>
      <c r="AY243" s="165" t="s">
        <v>163</v>
      </c>
    </row>
    <row r="244" spans="2:65" s="1" customFormat="1" ht="24.2" customHeight="1">
      <c r="B244" s="136"/>
      <c r="C244" s="137" t="s">
        <v>483</v>
      </c>
      <c r="D244" s="137" t="s">
        <v>165</v>
      </c>
      <c r="E244" s="138" t="s">
        <v>1182</v>
      </c>
      <c r="F244" s="139" t="s">
        <v>1183</v>
      </c>
      <c r="G244" s="140" t="s">
        <v>313</v>
      </c>
      <c r="H244" s="141">
        <v>14</v>
      </c>
      <c r="I244" s="142"/>
      <c r="J244" s="143">
        <f>ROUND(I244*H244,2)</f>
        <v>0</v>
      </c>
      <c r="K244" s="139" t="s">
        <v>1</v>
      </c>
      <c r="L244" s="32"/>
      <c r="M244" s="144" t="s">
        <v>1</v>
      </c>
      <c r="N244" s="145" t="s">
        <v>38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170</v>
      </c>
      <c r="AT244" s="148" t="s">
        <v>165</v>
      </c>
      <c r="AU244" s="148" t="s">
        <v>82</v>
      </c>
      <c r="AY244" s="17" t="s">
        <v>163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80</v>
      </c>
      <c r="BK244" s="149">
        <f>ROUND(I244*H244,2)</f>
        <v>0</v>
      </c>
      <c r="BL244" s="17" t="s">
        <v>170</v>
      </c>
      <c r="BM244" s="148" t="s">
        <v>448</v>
      </c>
    </row>
    <row r="245" spans="2:65" s="13" customFormat="1" ht="11.25">
      <c r="B245" s="157"/>
      <c r="D245" s="151" t="s">
        <v>180</v>
      </c>
      <c r="E245" s="158" t="s">
        <v>1</v>
      </c>
      <c r="F245" s="159" t="s">
        <v>1178</v>
      </c>
      <c r="H245" s="160">
        <v>14</v>
      </c>
      <c r="I245" s="161"/>
      <c r="L245" s="157"/>
      <c r="M245" s="162"/>
      <c r="T245" s="163"/>
      <c r="AT245" s="158" t="s">
        <v>180</v>
      </c>
      <c r="AU245" s="158" t="s">
        <v>82</v>
      </c>
      <c r="AV245" s="13" t="s">
        <v>82</v>
      </c>
      <c r="AW245" s="13" t="s">
        <v>30</v>
      </c>
      <c r="AX245" s="13" t="s">
        <v>73</v>
      </c>
      <c r="AY245" s="158" t="s">
        <v>163</v>
      </c>
    </row>
    <row r="246" spans="2:65" s="14" customFormat="1" ht="11.25">
      <c r="B246" s="164"/>
      <c r="D246" s="151" t="s">
        <v>180</v>
      </c>
      <c r="E246" s="165" t="s">
        <v>1</v>
      </c>
      <c r="F246" s="166" t="s">
        <v>218</v>
      </c>
      <c r="H246" s="167">
        <v>14</v>
      </c>
      <c r="I246" s="168"/>
      <c r="L246" s="164"/>
      <c r="M246" s="169"/>
      <c r="T246" s="170"/>
      <c r="AT246" s="165" t="s">
        <v>180</v>
      </c>
      <c r="AU246" s="165" t="s">
        <v>82</v>
      </c>
      <c r="AV246" s="14" t="s">
        <v>170</v>
      </c>
      <c r="AW246" s="14" t="s">
        <v>30</v>
      </c>
      <c r="AX246" s="14" t="s">
        <v>80</v>
      </c>
      <c r="AY246" s="165" t="s">
        <v>163</v>
      </c>
    </row>
    <row r="247" spans="2:65" s="1" customFormat="1" ht="37.9" customHeight="1">
      <c r="B247" s="136"/>
      <c r="C247" s="137" t="s">
        <v>487</v>
      </c>
      <c r="D247" s="137" t="s">
        <v>165</v>
      </c>
      <c r="E247" s="138" t="s">
        <v>1184</v>
      </c>
      <c r="F247" s="139" t="s">
        <v>1185</v>
      </c>
      <c r="G247" s="140" t="s">
        <v>1186</v>
      </c>
      <c r="H247" s="141">
        <v>76</v>
      </c>
      <c r="I247" s="142"/>
      <c r="J247" s="143">
        <f>ROUND(I247*H247,2)</f>
        <v>0</v>
      </c>
      <c r="K247" s="139" t="s">
        <v>1</v>
      </c>
      <c r="L247" s="32"/>
      <c r="M247" s="144" t="s">
        <v>1</v>
      </c>
      <c r="N247" s="145" t="s">
        <v>38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170</v>
      </c>
      <c r="AT247" s="148" t="s">
        <v>165</v>
      </c>
      <c r="AU247" s="148" t="s">
        <v>82</v>
      </c>
      <c r="AY247" s="17" t="s">
        <v>163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80</v>
      </c>
      <c r="BK247" s="149">
        <f>ROUND(I247*H247,2)</f>
        <v>0</v>
      </c>
      <c r="BL247" s="17" t="s">
        <v>170</v>
      </c>
      <c r="BM247" s="148" t="s">
        <v>454</v>
      </c>
    </row>
    <row r="248" spans="2:65" s="13" customFormat="1" ht="11.25">
      <c r="B248" s="157"/>
      <c r="D248" s="151" t="s">
        <v>180</v>
      </c>
      <c r="E248" s="158" t="s">
        <v>1</v>
      </c>
      <c r="F248" s="159" t="s">
        <v>1187</v>
      </c>
      <c r="H248" s="160">
        <v>76</v>
      </c>
      <c r="I248" s="161"/>
      <c r="L248" s="157"/>
      <c r="M248" s="162"/>
      <c r="T248" s="163"/>
      <c r="AT248" s="158" t="s">
        <v>180</v>
      </c>
      <c r="AU248" s="158" t="s">
        <v>82</v>
      </c>
      <c r="AV248" s="13" t="s">
        <v>82</v>
      </c>
      <c r="AW248" s="13" t="s">
        <v>30</v>
      </c>
      <c r="AX248" s="13" t="s">
        <v>73</v>
      </c>
      <c r="AY248" s="158" t="s">
        <v>163</v>
      </c>
    </row>
    <row r="249" spans="2:65" s="14" customFormat="1" ht="11.25">
      <c r="B249" s="164"/>
      <c r="D249" s="151" t="s">
        <v>180</v>
      </c>
      <c r="E249" s="165" t="s">
        <v>1</v>
      </c>
      <c r="F249" s="166" t="s">
        <v>218</v>
      </c>
      <c r="H249" s="167">
        <v>76</v>
      </c>
      <c r="I249" s="168"/>
      <c r="L249" s="164"/>
      <c r="M249" s="169"/>
      <c r="T249" s="170"/>
      <c r="AT249" s="165" t="s">
        <v>180</v>
      </c>
      <c r="AU249" s="165" t="s">
        <v>82</v>
      </c>
      <c r="AV249" s="14" t="s">
        <v>170</v>
      </c>
      <c r="AW249" s="14" t="s">
        <v>30</v>
      </c>
      <c r="AX249" s="14" t="s">
        <v>80</v>
      </c>
      <c r="AY249" s="165" t="s">
        <v>163</v>
      </c>
    </row>
    <row r="250" spans="2:65" s="1" customFormat="1" ht="21.75" customHeight="1">
      <c r="B250" s="136"/>
      <c r="C250" s="137" t="s">
        <v>493</v>
      </c>
      <c r="D250" s="137" t="s">
        <v>165</v>
      </c>
      <c r="E250" s="138" t="s">
        <v>1188</v>
      </c>
      <c r="F250" s="139" t="s">
        <v>1189</v>
      </c>
      <c r="G250" s="140" t="s">
        <v>313</v>
      </c>
      <c r="H250" s="141">
        <v>1</v>
      </c>
      <c r="I250" s="142"/>
      <c r="J250" s="143">
        <f>ROUND(I250*H250,2)</f>
        <v>0</v>
      </c>
      <c r="K250" s="139" t="s">
        <v>1</v>
      </c>
      <c r="L250" s="32"/>
      <c r="M250" s="144" t="s">
        <v>1</v>
      </c>
      <c r="N250" s="145" t="s">
        <v>38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170</v>
      </c>
      <c r="AT250" s="148" t="s">
        <v>165</v>
      </c>
      <c r="AU250" s="148" t="s">
        <v>82</v>
      </c>
      <c r="AY250" s="17" t="s">
        <v>163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80</v>
      </c>
      <c r="BK250" s="149">
        <f>ROUND(I250*H250,2)</f>
        <v>0</v>
      </c>
      <c r="BL250" s="17" t="s">
        <v>170</v>
      </c>
      <c r="BM250" s="148" t="s">
        <v>469</v>
      </c>
    </row>
    <row r="251" spans="2:65" s="1" customFormat="1" ht="21.75" customHeight="1">
      <c r="B251" s="136"/>
      <c r="C251" s="137" t="s">
        <v>498</v>
      </c>
      <c r="D251" s="137" t="s">
        <v>165</v>
      </c>
      <c r="E251" s="138" t="s">
        <v>1190</v>
      </c>
      <c r="F251" s="139" t="s">
        <v>1191</v>
      </c>
      <c r="G251" s="140" t="s">
        <v>313</v>
      </c>
      <c r="H251" s="141">
        <v>1</v>
      </c>
      <c r="I251" s="142"/>
      <c r="J251" s="143">
        <f>ROUND(I251*H251,2)</f>
        <v>0</v>
      </c>
      <c r="K251" s="139" t="s">
        <v>1</v>
      </c>
      <c r="L251" s="32"/>
      <c r="M251" s="144" t="s">
        <v>1</v>
      </c>
      <c r="N251" s="145" t="s">
        <v>38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170</v>
      </c>
      <c r="AT251" s="148" t="s">
        <v>165</v>
      </c>
      <c r="AU251" s="148" t="s">
        <v>82</v>
      </c>
      <c r="AY251" s="17" t="s">
        <v>163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80</v>
      </c>
      <c r="BK251" s="149">
        <f>ROUND(I251*H251,2)</f>
        <v>0</v>
      </c>
      <c r="BL251" s="17" t="s">
        <v>170</v>
      </c>
      <c r="BM251" s="148" t="s">
        <v>486</v>
      </c>
    </row>
    <row r="252" spans="2:65" s="1" customFormat="1" ht="24.2" customHeight="1">
      <c r="B252" s="136"/>
      <c r="C252" s="137" t="s">
        <v>505</v>
      </c>
      <c r="D252" s="137" t="s">
        <v>165</v>
      </c>
      <c r="E252" s="138" t="s">
        <v>1192</v>
      </c>
      <c r="F252" s="139" t="s">
        <v>1193</v>
      </c>
      <c r="G252" s="140" t="s">
        <v>313</v>
      </c>
      <c r="H252" s="141">
        <v>1</v>
      </c>
      <c r="I252" s="142"/>
      <c r="J252" s="143">
        <f>ROUND(I252*H252,2)</f>
        <v>0</v>
      </c>
      <c r="K252" s="139" t="s">
        <v>1</v>
      </c>
      <c r="L252" s="32"/>
      <c r="M252" s="144" t="s">
        <v>1</v>
      </c>
      <c r="N252" s="145" t="s">
        <v>38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170</v>
      </c>
      <c r="AT252" s="148" t="s">
        <v>165</v>
      </c>
      <c r="AU252" s="148" t="s">
        <v>82</v>
      </c>
      <c r="AY252" s="17" t="s">
        <v>163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80</v>
      </c>
      <c r="BK252" s="149">
        <f>ROUND(I252*H252,2)</f>
        <v>0</v>
      </c>
      <c r="BL252" s="17" t="s">
        <v>170</v>
      </c>
      <c r="BM252" s="148" t="s">
        <v>490</v>
      </c>
    </row>
    <row r="253" spans="2:65" s="11" customFormat="1" ht="22.9" customHeight="1">
      <c r="B253" s="124"/>
      <c r="D253" s="125" t="s">
        <v>72</v>
      </c>
      <c r="E253" s="134" t="s">
        <v>1194</v>
      </c>
      <c r="F253" s="134" t="s">
        <v>1195</v>
      </c>
      <c r="I253" s="127"/>
      <c r="J253" s="135">
        <f>BK253</f>
        <v>0</v>
      </c>
      <c r="L253" s="124"/>
      <c r="M253" s="129"/>
      <c r="P253" s="130">
        <f>SUM(P254:P360)</f>
        <v>0</v>
      </c>
      <c r="R253" s="130">
        <f>SUM(R254:R360)</f>
        <v>0</v>
      </c>
      <c r="T253" s="131">
        <f>SUM(T254:T360)</f>
        <v>0</v>
      </c>
      <c r="AR253" s="125" t="s">
        <v>80</v>
      </c>
      <c r="AT253" s="132" t="s">
        <v>72</v>
      </c>
      <c r="AU253" s="132" t="s">
        <v>80</v>
      </c>
      <c r="AY253" s="125" t="s">
        <v>163</v>
      </c>
      <c r="BK253" s="133">
        <f>SUM(BK254:BK360)</f>
        <v>0</v>
      </c>
    </row>
    <row r="254" spans="2:65" s="1" customFormat="1" ht="16.5" customHeight="1">
      <c r="B254" s="136"/>
      <c r="C254" s="137" t="s">
        <v>510</v>
      </c>
      <c r="D254" s="137" t="s">
        <v>165</v>
      </c>
      <c r="E254" s="138" t="s">
        <v>1196</v>
      </c>
      <c r="F254" s="139" t="s">
        <v>1197</v>
      </c>
      <c r="G254" s="140" t="s">
        <v>313</v>
      </c>
      <c r="H254" s="141">
        <v>2</v>
      </c>
      <c r="I254" s="142"/>
      <c r="J254" s="143">
        <f t="shared" ref="J254:J272" si="20">ROUND(I254*H254,2)</f>
        <v>0</v>
      </c>
      <c r="K254" s="139" t="s">
        <v>1</v>
      </c>
      <c r="L254" s="32"/>
      <c r="M254" s="144" t="s">
        <v>1</v>
      </c>
      <c r="N254" s="145" t="s">
        <v>38</v>
      </c>
      <c r="P254" s="146">
        <f t="shared" ref="P254:P272" si="21">O254*H254</f>
        <v>0</v>
      </c>
      <c r="Q254" s="146">
        <v>0</v>
      </c>
      <c r="R254" s="146">
        <f t="shared" ref="R254:R272" si="22">Q254*H254</f>
        <v>0</v>
      </c>
      <c r="S254" s="146">
        <v>0</v>
      </c>
      <c r="T254" s="147">
        <f t="shared" ref="T254:T272" si="23">S254*H254</f>
        <v>0</v>
      </c>
      <c r="AR254" s="148" t="s">
        <v>170</v>
      </c>
      <c r="AT254" s="148" t="s">
        <v>165</v>
      </c>
      <c r="AU254" s="148" t="s">
        <v>82</v>
      </c>
      <c r="AY254" s="17" t="s">
        <v>163</v>
      </c>
      <c r="BE254" s="149">
        <f t="shared" ref="BE254:BE272" si="24">IF(N254="základní",J254,0)</f>
        <v>0</v>
      </c>
      <c r="BF254" s="149">
        <f t="shared" ref="BF254:BF272" si="25">IF(N254="snížená",J254,0)</f>
        <v>0</v>
      </c>
      <c r="BG254" s="149">
        <f t="shared" ref="BG254:BG272" si="26">IF(N254="zákl. přenesená",J254,0)</f>
        <v>0</v>
      </c>
      <c r="BH254" s="149">
        <f t="shared" ref="BH254:BH272" si="27">IF(N254="sníž. přenesená",J254,0)</f>
        <v>0</v>
      </c>
      <c r="BI254" s="149">
        <f t="shared" ref="BI254:BI272" si="28">IF(N254="nulová",J254,0)</f>
        <v>0</v>
      </c>
      <c r="BJ254" s="17" t="s">
        <v>80</v>
      </c>
      <c r="BK254" s="149">
        <f t="shared" ref="BK254:BK272" si="29">ROUND(I254*H254,2)</f>
        <v>0</v>
      </c>
      <c r="BL254" s="17" t="s">
        <v>170</v>
      </c>
      <c r="BM254" s="148" t="s">
        <v>496</v>
      </c>
    </row>
    <row r="255" spans="2:65" s="1" customFormat="1" ht="24.2" customHeight="1">
      <c r="B255" s="136"/>
      <c r="C255" s="137" t="s">
        <v>514</v>
      </c>
      <c r="D255" s="137" t="s">
        <v>165</v>
      </c>
      <c r="E255" s="138" t="s">
        <v>1198</v>
      </c>
      <c r="F255" s="139" t="s">
        <v>1199</v>
      </c>
      <c r="G255" s="140" t="s">
        <v>313</v>
      </c>
      <c r="H255" s="141">
        <v>8</v>
      </c>
      <c r="I255" s="142"/>
      <c r="J255" s="143">
        <f t="shared" si="20"/>
        <v>0</v>
      </c>
      <c r="K255" s="139" t="s">
        <v>1</v>
      </c>
      <c r="L255" s="32"/>
      <c r="M255" s="144" t="s">
        <v>1</v>
      </c>
      <c r="N255" s="145" t="s">
        <v>38</v>
      </c>
      <c r="P255" s="146">
        <f t="shared" si="21"/>
        <v>0</v>
      </c>
      <c r="Q255" s="146">
        <v>0</v>
      </c>
      <c r="R255" s="146">
        <f t="shared" si="22"/>
        <v>0</v>
      </c>
      <c r="S255" s="146">
        <v>0</v>
      </c>
      <c r="T255" s="147">
        <f t="shared" si="23"/>
        <v>0</v>
      </c>
      <c r="AR255" s="148" t="s">
        <v>170</v>
      </c>
      <c r="AT255" s="148" t="s">
        <v>165</v>
      </c>
      <c r="AU255" s="148" t="s">
        <v>82</v>
      </c>
      <c r="AY255" s="17" t="s">
        <v>163</v>
      </c>
      <c r="BE255" s="149">
        <f t="shared" si="24"/>
        <v>0</v>
      </c>
      <c r="BF255" s="149">
        <f t="shared" si="25"/>
        <v>0</v>
      </c>
      <c r="BG255" s="149">
        <f t="shared" si="26"/>
        <v>0</v>
      </c>
      <c r="BH255" s="149">
        <f t="shared" si="27"/>
        <v>0</v>
      </c>
      <c r="BI255" s="149">
        <f t="shared" si="28"/>
        <v>0</v>
      </c>
      <c r="BJ255" s="17" t="s">
        <v>80</v>
      </c>
      <c r="BK255" s="149">
        <f t="shared" si="29"/>
        <v>0</v>
      </c>
      <c r="BL255" s="17" t="s">
        <v>170</v>
      </c>
      <c r="BM255" s="148" t="s">
        <v>501</v>
      </c>
    </row>
    <row r="256" spans="2:65" s="1" customFormat="1" ht="24.2" customHeight="1">
      <c r="B256" s="136"/>
      <c r="C256" s="137" t="s">
        <v>314</v>
      </c>
      <c r="D256" s="137" t="s">
        <v>165</v>
      </c>
      <c r="E256" s="138" t="s">
        <v>1200</v>
      </c>
      <c r="F256" s="139" t="s">
        <v>1201</v>
      </c>
      <c r="G256" s="140" t="s">
        <v>313</v>
      </c>
      <c r="H256" s="141">
        <v>1</v>
      </c>
      <c r="I256" s="142"/>
      <c r="J256" s="143">
        <f t="shared" si="20"/>
        <v>0</v>
      </c>
      <c r="K256" s="139" t="s">
        <v>1</v>
      </c>
      <c r="L256" s="32"/>
      <c r="M256" s="144" t="s">
        <v>1</v>
      </c>
      <c r="N256" s="145" t="s">
        <v>38</v>
      </c>
      <c r="P256" s="146">
        <f t="shared" si="21"/>
        <v>0</v>
      </c>
      <c r="Q256" s="146">
        <v>0</v>
      </c>
      <c r="R256" s="146">
        <f t="shared" si="22"/>
        <v>0</v>
      </c>
      <c r="S256" s="146">
        <v>0</v>
      </c>
      <c r="T256" s="147">
        <f t="shared" si="23"/>
        <v>0</v>
      </c>
      <c r="AR256" s="148" t="s">
        <v>170</v>
      </c>
      <c r="AT256" s="148" t="s">
        <v>165</v>
      </c>
      <c r="AU256" s="148" t="s">
        <v>82</v>
      </c>
      <c r="AY256" s="17" t="s">
        <v>163</v>
      </c>
      <c r="BE256" s="149">
        <f t="shared" si="24"/>
        <v>0</v>
      </c>
      <c r="BF256" s="149">
        <f t="shared" si="25"/>
        <v>0</v>
      </c>
      <c r="BG256" s="149">
        <f t="shared" si="26"/>
        <v>0</v>
      </c>
      <c r="BH256" s="149">
        <f t="shared" si="27"/>
        <v>0</v>
      </c>
      <c r="BI256" s="149">
        <f t="shared" si="28"/>
        <v>0</v>
      </c>
      <c r="BJ256" s="17" t="s">
        <v>80</v>
      </c>
      <c r="BK256" s="149">
        <f t="shared" si="29"/>
        <v>0</v>
      </c>
      <c r="BL256" s="17" t="s">
        <v>170</v>
      </c>
      <c r="BM256" s="148" t="s">
        <v>508</v>
      </c>
    </row>
    <row r="257" spans="2:65" s="1" customFormat="1" ht="24.2" customHeight="1">
      <c r="B257" s="136"/>
      <c r="C257" s="137" t="s">
        <v>526</v>
      </c>
      <c r="D257" s="137" t="s">
        <v>165</v>
      </c>
      <c r="E257" s="138" t="s">
        <v>1202</v>
      </c>
      <c r="F257" s="139" t="s">
        <v>1203</v>
      </c>
      <c r="G257" s="140" t="s">
        <v>313</v>
      </c>
      <c r="H257" s="141">
        <v>42</v>
      </c>
      <c r="I257" s="142"/>
      <c r="J257" s="143">
        <f t="shared" si="20"/>
        <v>0</v>
      </c>
      <c r="K257" s="139" t="s">
        <v>1</v>
      </c>
      <c r="L257" s="32"/>
      <c r="M257" s="144" t="s">
        <v>1</v>
      </c>
      <c r="N257" s="145" t="s">
        <v>38</v>
      </c>
      <c r="P257" s="146">
        <f t="shared" si="21"/>
        <v>0</v>
      </c>
      <c r="Q257" s="146">
        <v>0</v>
      </c>
      <c r="R257" s="146">
        <f t="shared" si="22"/>
        <v>0</v>
      </c>
      <c r="S257" s="146">
        <v>0</v>
      </c>
      <c r="T257" s="147">
        <f t="shared" si="23"/>
        <v>0</v>
      </c>
      <c r="AR257" s="148" t="s">
        <v>170</v>
      </c>
      <c r="AT257" s="148" t="s">
        <v>165</v>
      </c>
      <c r="AU257" s="148" t="s">
        <v>82</v>
      </c>
      <c r="AY257" s="17" t="s">
        <v>163</v>
      </c>
      <c r="BE257" s="149">
        <f t="shared" si="24"/>
        <v>0</v>
      </c>
      <c r="BF257" s="149">
        <f t="shared" si="25"/>
        <v>0</v>
      </c>
      <c r="BG257" s="149">
        <f t="shared" si="26"/>
        <v>0</v>
      </c>
      <c r="BH257" s="149">
        <f t="shared" si="27"/>
        <v>0</v>
      </c>
      <c r="BI257" s="149">
        <f t="shared" si="28"/>
        <v>0</v>
      </c>
      <c r="BJ257" s="17" t="s">
        <v>80</v>
      </c>
      <c r="BK257" s="149">
        <f t="shared" si="29"/>
        <v>0</v>
      </c>
      <c r="BL257" s="17" t="s">
        <v>170</v>
      </c>
      <c r="BM257" s="148" t="s">
        <v>513</v>
      </c>
    </row>
    <row r="258" spans="2:65" s="1" customFormat="1" ht="24.2" customHeight="1">
      <c r="B258" s="136"/>
      <c r="C258" s="137" t="s">
        <v>318</v>
      </c>
      <c r="D258" s="137" t="s">
        <v>165</v>
      </c>
      <c r="E258" s="138" t="s">
        <v>1204</v>
      </c>
      <c r="F258" s="139" t="s">
        <v>1205</v>
      </c>
      <c r="G258" s="140" t="s">
        <v>313</v>
      </c>
      <c r="H258" s="141">
        <v>10</v>
      </c>
      <c r="I258" s="142"/>
      <c r="J258" s="143">
        <f t="shared" si="20"/>
        <v>0</v>
      </c>
      <c r="K258" s="139" t="s">
        <v>1</v>
      </c>
      <c r="L258" s="32"/>
      <c r="M258" s="144" t="s">
        <v>1</v>
      </c>
      <c r="N258" s="145" t="s">
        <v>38</v>
      </c>
      <c r="P258" s="146">
        <f t="shared" si="21"/>
        <v>0</v>
      </c>
      <c r="Q258" s="146">
        <v>0</v>
      </c>
      <c r="R258" s="146">
        <f t="shared" si="22"/>
        <v>0</v>
      </c>
      <c r="S258" s="146">
        <v>0</v>
      </c>
      <c r="T258" s="147">
        <f t="shared" si="23"/>
        <v>0</v>
      </c>
      <c r="AR258" s="148" t="s">
        <v>170</v>
      </c>
      <c r="AT258" s="148" t="s">
        <v>165</v>
      </c>
      <c r="AU258" s="148" t="s">
        <v>82</v>
      </c>
      <c r="AY258" s="17" t="s">
        <v>163</v>
      </c>
      <c r="BE258" s="149">
        <f t="shared" si="24"/>
        <v>0</v>
      </c>
      <c r="BF258" s="149">
        <f t="shared" si="25"/>
        <v>0</v>
      </c>
      <c r="BG258" s="149">
        <f t="shared" si="26"/>
        <v>0</v>
      </c>
      <c r="BH258" s="149">
        <f t="shared" si="27"/>
        <v>0</v>
      </c>
      <c r="BI258" s="149">
        <f t="shared" si="28"/>
        <v>0</v>
      </c>
      <c r="BJ258" s="17" t="s">
        <v>80</v>
      </c>
      <c r="BK258" s="149">
        <f t="shared" si="29"/>
        <v>0</v>
      </c>
      <c r="BL258" s="17" t="s">
        <v>170</v>
      </c>
      <c r="BM258" s="148" t="s">
        <v>517</v>
      </c>
    </row>
    <row r="259" spans="2:65" s="1" customFormat="1" ht="24.2" customHeight="1">
      <c r="B259" s="136"/>
      <c r="C259" s="137" t="s">
        <v>536</v>
      </c>
      <c r="D259" s="137" t="s">
        <v>165</v>
      </c>
      <c r="E259" s="138" t="s">
        <v>1206</v>
      </c>
      <c r="F259" s="139" t="s">
        <v>1207</v>
      </c>
      <c r="G259" s="140" t="s">
        <v>313</v>
      </c>
      <c r="H259" s="141">
        <v>6</v>
      </c>
      <c r="I259" s="142"/>
      <c r="J259" s="143">
        <f t="shared" si="20"/>
        <v>0</v>
      </c>
      <c r="K259" s="139" t="s">
        <v>1</v>
      </c>
      <c r="L259" s="32"/>
      <c r="M259" s="144" t="s">
        <v>1</v>
      </c>
      <c r="N259" s="145" t="s">
        <v>38</v>
      </c>
      <c r="P259" s="146">
        <f t="shared" si="21"/>
        <v>0</v>
      </c>
      <c r="Q259" s="146">
        <v>0</v>
      </c>
      <c r="R259" s="146">
        <f t="shared" si="22"/>
        <v>0</v>
      </c>
      <c r="S259" s="146">
        <v>0</v>
      </c>
      <c r="T259" s="147">
        <f t="shared" si="23"/>
        <v>0</v>
      </c>
      <c r="AR259" s="148" t="s">
        <v>170</v>
      </c>
      <c r="AT259" s="148" t="s">
        <v>165</v>
      </c>
      <c r="AU259" s="148" t="s">
        <v>82</v>
      </c>
      <c r="AY259" s="17" t="s">
        <v>163</v>
      </c>
      <c r="BE259" s="149">
        <f t="shared" si="24"/>
        <v>0</v>
      </c>
      <c r="BF259" s="149">
        <f t="shared" si="25"/>
        <v>0</v>
      </c>
      <c r="BG259" s="149">
        <f t="shared" si="26"/>
        <v>0</v>
      </c>
      <c r="BH259" s="149">
        <f t="shared" si="27"/>
        <v>0</v>
      </c>
      <c r="BI259" s="149">
        <f t="shared" si="28"/>
        <v>0</v>
      </c>
      <c r="BJ259" s="17" t="s">
        <v>80</v>
      </c>
      <c r="BK259" s="149">
        <f t="shared" si="29"/>
        <v>0</v>
      </c>
      <c r="BL259" s="17" t="s">
        <v>170</v>
      </c>
      <c r="BM259" s="148" t="s">
        <v>522</v>
      </c>
    </row>
    <row r="260" spans="2:65" s="1" customFormat="1" ht="24.2" customHeight="1">
      <c r="B260" s="136"/>
      <c r="C260" s="137" t="s">
        <v>323</v>
      </c>
      <c r="D260" s="137" t="s">
        <v>165</v>
      </c>
      <c r="E260" s="138" t="s">
        <v>1208</v>
      </c>
      <c r="F260" s="139" t="s">
        <v>1209</v>
      </c>
      <c r="G260" s="140" t="s">
        <v>313</v>
      </c>
      <c r="H260" s="141">
        <v>6</v>
      </c>
      <c r="I260" s="142"/>
      <c r="J260" s="143">
        <f t="shared" si="20"/>
        <v>0</v>
      </c>
      <c r="K260" s="139" t="s">
        <v>1</v>
      </c>
      <c r="L260" s="32"/>
      <c r="M260" s="144" t="s">
        <v>1</v>
      </c>
      <c r="N260" s="145" t="s">
        <v>38</v>
      </c>
      <c r="P260" s="146">
        <f t="shared" si="21"/>
        <v>0</v>
      </c>
      <c r="Q260" s="146">
        <v>0</v>
      </c>
      <c r="R260" s="146">
        <f t="shared" si="22"/>
        <v>0</v>
      </c>
      <c r="S260" s="146">
        <v>0</v>
      </c>
      <c r="T260" s="147">
        <f t="shared" si="23"/>
        <v>0</v>
      </c>
      <c r="AR260" s="148" t="s">
        <v>170</v>
      </c>
      <c r="AT260" s="148" t="s">
        <v>165</v>
      </c>
      <c r="AU260" s="148" t="s">
        <v>82</v>
      </c>
      <c r="AY260" s="17" t="s">
        <v>163</v>
      </c>
      <c r="BE260" s="149">
        <f t="shared" si="24"/>
        <v>0</v>
      </c>
      <c r="BF260" s="149">
        <f t="shared" si="25"/>
        <v>0</v>
      </c>
      <c r="BG260" s="149">
        <f t="shared" si="26"/>
        <v>0</v>
      </c>
      <c r="BH260" s="149">
        <f t="shared" si="27"/>
        <v>0</v>
      </c>
      <c r="BI260" s="149">
        <f t="shared" si="28"/>
        <v>0</v>
      </c>
      <c r="BJ260" s="17" t="s">
        <v>80</v>
      </c>
      <c r="BK260" s="149">
        <f t="shared" si="29"/>
        <v>0</v>
      </c>
      <c r="BL260" s="17" t="s">
        <v>170</v>
      </c>
      <c r="BM260" s="148" t="s">
        <v>529</v>
      </c>
    </row>
    <row r="261" spans="2:65" s="1" customFormat="1" ht="33" customHeight="1">
      <c r="B261" s="136"/>
      <c r="C261" s="137" t="s">
        <v>544</v>
      </c>
      <c r="D261" s="137" t="s">
        <v>165</v>
      </c>
      <c r="E261" s="138" t="s">
        <v>1210</v>
      </c>
      <c r="F261" s="139" t="s">
        <v>1211</v>
      </c>
      <c r="G261" s="140" t="s">
        <v>313</v>
      </c>
      <c r="H261" s="141">
        <v>5</v>
      </c>
      <c r="I261" s="142"/>
      <c r="J261" s="143">
        <f t="shared" si="20"/>
        <v>0</v>
      </c>
      <c r="K261" s="139" t="s">
        <v>1</v>
      </c>
      <c r="L261" s="32"/>
      <c r="M261" s="144" t="s">
        <v>1</v>
      </c>
      <c r="N261" s="145" t="s">
        <v>38</v>
      </c>
      <c r="P261" s="146">
        <f t="shared" si="21"/>
        <v>0</v>
      </c>
      <c r="Q261" s="146">
        <v>0</v>
      </c>
      <c r="R261" s="146">
        <f t="shared" si="22"/>
        <v>0</v>
      </c>
      <c r="S261" s="146">
        <v>0</v>
      </c>
      <c r="T261" s="147">
        <f t="shared" si="23"/>
        <v>0</v>
      </c>
      <c r="AR261" s="148" t="s">
        <v>170</v>
      </c>
      <c r="AT261" s="148" t="s">
        <v>165</v>
      </c>
      <c r="AU261" s="148" t="s">
        <v>82</v>
      </c>
      <c r="AY261" s="17" t="s">
        <v>163</v>
      </c>
      <c r="BE261" s="149">
        <f t="shared" si="24"/>
        <v>0</v>
      </c>
      <c r="BF261" s="149">
        <f t="shared" si="25"/>
        <v>0</v>
      </c>
      <c r="BG261" s="149">
        <f t="shared" si="26"/>
        <v>0</v>
      </c>
      <c r="BH261" s="149">
        <f t="shared" si="27"/>
        <v>0</v>
      </c>
      <c r="BI261" s="149">
        <f t="shared" si="28"/>
        <v>0</v>
      </c>
      <c r="BJ261" s="17" t="s">
        <v>80</v>
      </c>
      <c r="BK261" s="149">
        <f t="shared" si="29"/>
        <v>0</v>
      </c>
      <c r="BL261" s="17" t="s">
        <v>170</v>
      </c>
      <c r="BM261" s="148" t="s">
        <v>535</v>
      </c>
    </row>
    <row r="262" spans="2:65" s="1" customFormat="1" ht="16.5" customHeight="1">
      <c r="B262" s="136"/>
      <c r="C262" s="137" t="s">
        <v>328</v>
      </c>
      <c r="D262" s="137" t="s">
        <v>165</v>
      </c>
      <c r="E262" s="138" t="s">
        <v>1212</v>
      </c>
      <c r="F262" s="139" t="s">
        <v>1213</v>
      </c>
      <c r="G262" s="140" t="s">
        <v>313</v>
      </c>
      <c r="H262" s="141">
        <v>6</v>
      </c>
      <c r="I262" s="142"/>
      <c r="J262" s="143">
        <f t="shared" si="20"/>
        <v>0</v>
      </c>
      <c r="K262" s="139" t="s">
        <v>1</v>
      </c>
      <c r="L262" s="32"/>
      <c r="M262" s="144" t="s">
        <v>1</v>
      </c>
      <c r="N262" s="145" t="s">
        <v>38</v>
      </c>
      <c r="P262" s="146">
        <f t="shared" si="21"/>
        <v>0</v>
      </c>
      <c r="Q262" s="146">
        <v>0</v>
      </c>
      <c r="R262" s="146">
        <f t="shared" si="22"/>
        <v>0</v>
      </c>
      <c r="S262" s="146">
        <v>0</v>
      </c>
      <c r="T262" s="147">
        <f t="shared" si="23"/>
        <v>0</v>
      </c>
      <c r="AR262" s="148" t="s">
        <v>170</v>
      </c>
      <c r="AT262" s="148" t="s">
        <v>165</v>
      </c>
      <c r="AU262" s="148" t="s">
        <v>82</v>
      </c>
      <c r="AY262" s="17" t="s">
        <v>163</v>
      </c>
      <c r="BE262" s="149">
        <f t="shared" si="24"/>
        <v>0</v>
      </c>
      <c r="BF262" s="149">
        <f t="shared" si="25"/>
        <v>0</v>
      </c>
      <c r="BG262" s="149">
        <f t="shared" si="26"/>
        <v>0</v>
      </c>
      <c r="BH262" s="149">
        <f t="shared" si="27"/>
        <v>0</v>
      </c>
      <c r="BI262" s="149">
        <f t="shared" si="28"/>
        <v>0</v>
      </c>
      <c r="BJ262" s="17" t="s">
        <v>80</v>
      </c>
      <c r="BK262" s="149">
        <f t="shared" si="29"/>
        <v>0</v>
      </c>
      <c r="BL262" s="17" t="s">
        <v>170</v>
      </c>
      <c r="BM262" s="148" t="s">
        <v>539</v>
      </c>
    </row>
    <row r="263" spans="2:65" s="1" customFormat="1" ht="16.5" customHeight="1">
      <c r="B263" s="136"/>
      <c r="C263" s="137" t="s">
        <v>552</v>
      </c>
      <c r="D263" s="137" t="s">
        <v>165</v>
      </c>
      <c r="E263" s="138" t="s">
        <v>1214</v>
      </c>
      <c r="F263" s="139" t="s">
        <v>1215</v>
      </c>
      <c r="G263" s="140" t="s">
        <v>313</v>
      </c>
      <c r="H263" s="141">
        <v>6</v>
      </c>
      <c r="I263" s="142"/>
      <c r="J263" s="143">
        <f t="shared" si="20"/>
        <v>0</v>
      </c>
      <c r="K263" s="139" t="s">
        <v>1</v>
      </c>
      <c r="L263" s="32"/>
      <c r="M263" s="144" t="s">
        <v>1</v>
      </c>
      <c r="N263" s="145" t="s">
        <v>38</v>
      </c>
      <c r="P263" s="146">
        <f t="shared" si="21"/>
        <v>0</v>
      </c>
      <c r="Q263" s="146">
        <v>0</v>
      </c>
      <c r="R263" s="146">
        <f t="shared" si="22"/>
        <v>0</v>
      </c>
      <c r="S263" s="146">
        <v>0</v>
      </c>
      <c r="T263" s="147">
        <f t="shared" si="23"/>
        <v>0</v>
      </c>
      <c r="AR263" s="148" t="s">
        <v>170</v>
      </c>
      <c r="AT263" s="148" t="s">
        <v>165</v>
      </c>
      <c r="AU263" s="148" t="s">
        <v>82</v>
      </c>
      <c r="AY263" s="17" t="s">
        <v>163</v>
      </c>
      <c r="BE263" s="149">
        <f t="shared" si="24"/>
        <v>0</v>
      </c>
      <c r="BF263" s="149">
        <f t="shared" si="25"/>
        <v>0</v>
      </c>
      <c r="BG263" s="149">
        <f t="shared" si="26"/>
        <v>0</v>
      </c>
      <c r="BH263" s="149">
        <f t="shared" si="27"/>
        <v>0</v>
      </c>
      <c r="BI263" s="149">
        <f t="shared" si="28"/>
        <v>0</v>
      </c>
      <c r="BJ263" s="17" t="s">
        <v>80</v>
      </c>
      <c r="BK263" s="149">
        <f t="shared" si="29"/>
        <v>0</v>
      </c>
      <c r="BL263" s="17" t="s">
        <v>170</v>
      </c>
      <c r="BM263" s="148" t="s">
        <v>543</v>
      </c>
    </row>
    <row r="264" spans="2:65" s="1" customFormat="1" ht="24.2" customHeight="1">
      <c r="B264" s="136"/>
      <c r="C264" s="137" t="s">
        <v>335</v>
      </c>
      <c r="D264" s="137" t="s">
        <v>165</v>
      </c>
      <c r="E264" s="138" t="s">
        <v>1216</v>
      </c>
      <c r="F264" s="139" t="s">
        <v>1217</v>
      </c>
      <c r="G264" s="140" t="s">
        <v>313</v>
      </c>
      <c r="H264" s="141">
        <v>6</v>
      </c>
      <c r="I264" s="142"/>
      <c r="J264" s="143">
        <f t="shared" si="20"/>
        <v>0</v>
      </c>
      <c r="K264" s="139" t="s">
        <v>1</v>
      </c>
      <c r="L264" s="32"/>
      <c r="M264" s="144" t="s">
        <v>1</v>
      </c>
      <c r="N264" s="145" t="s">
        <v>38</v>
      </c>
      <c r="P264" s="146">
        <f t="shared" si="21"/>
        <v>0</v>
      </c>
      <c r="Q264" s="146">
        <v>0</v>
      </c>
      <c r="R264" s="146">
        <f t="shared" si="22"/>
        <v>0</v>
      </c>
      <c r="S264" s="146">
        <v>0</v>
      </c>
      <c r="T264" s="147">
        <f t="shared" si="23"/>
        <v>0</v>
      </c>
      <c r="AR264" s="148" t="s">
        <v>170</v>
      </c>
      <c r="AT264" s="148" t="s">
        <v>165</v>
      </c>
      <c r="AU264" s="148" t="s">
        <v>82</v>
      </c>
      <c r="AY264" s="17" t="s">
        <v>163</v>
      </c>
      <c r="BE264" s="149">
        <f t="shared" si="24"/>
        <v>0</v>
      </c>
      <c r="BF264" s="149">
        <f t="shared" si="25"/>
        <v>0</v>
      </c>
      <c r="BG264" s="149">
        <f t="shared" si="26"/>
        <v>0</v>
      </c>
      <c r="BH264" s="149">
        <f t="shared" si="27"/>
        <v>0</v>
      </c>
      <c r="BI264" s="149">
        <f t="shared" si="28"/>
        <v>0</v>
      </c>
      <c r="BJ264" s="17" t="s">
        <v>80</v>
      </c>
      <c r="BK264" s="149">
        <f t="shared" si="29"/>
        <v>0</v>
      </c>
      <c r="BL264" s="17" t="s">
        <v>170</v>
      </c>
      <c r="BM264" s="148" t="s">
        <v>547</v>
      </c>
    </row>
    <row r="265" spans="2:65" s="1" customFormat="1" ht="24.2" customHeight="1">
      <c r="B265" s="136"/>
      <c r="C265" s="137" t="s">
        <v>561</v>
      </c>
      <c r="D265" s="137" t="s">
        <v>165</v>
      </c>
      <c r="E265" s="138" t="s">
        <v>1218</v>
      </c>
      <c r="F265" s="139" t="s">
        <v>1219</v>
      </c>
      <c r="G265" s="140" t="s">
        <v>313</v>
      </c>
      <c r="H265" s="141">
        <v>6</v>
      </c>
      <c r="I265" s="142"/>
      <c r="J265" s="143">
        <f t="shared" si="20"/>
        <v>0</v>
      </c>
      <c r="K265" s="139" t="s">
        <v>1</v>
      </c>
      <c r="L265" s="32"/>
      <c r="M265" s="144" t="s">
        <v>1</v>
      </c>
      <c r="N265" s="145" t="s">
        <v>38</v>
      </c>
      <c r="P265" s="146">
        <f t="shared" si="21"/>
        <v>0</v>
      </c>
      <c r="Q265" s="146">
        <v>0</v>
      </c>
      <c r="R265" s="146">
        <f t="shared" si="22"/>
        <v>0</v>
      </c>
      <c r="S265" s="146">
        <v>0</v>
      </c>
      <c r="T265" s="147">
        <f t="shared" si="23"/>
        <v>0</v>
      </c>
      <c r="AR265" s="148" t="s">
        <v>170</v>
      </c>
      <c r="AT265" s="148" t="s">
        <v>165</v>
      </c>
      <c r="AU265" s="148" t="s">
        <v>82</v>
      </c>
      <c r="AY265" s="17" t="s">
        <v>163</v>
      </c>
      <c r="BE265" s="149">
        <f t="shared" si="24"/>
        <v>0</v>
      </c>
      <c r="BF265" s="149">
        <f t="shared" si="25"/>
        <v>0</v>
      </c>
      <c r="BG265" s="149">
        <f t="shared" si="26"/>
        <v>0</v>
      </c>
      <c r="BH265" s="149">
        <f t="shared" si="27"/>
        <v>0</v>
      </c>
      <c r="BI265" s="149">
        <f t="shared" si="28"/>
        <v>0</v>
      </c>
      <c r="BJ265" s="17" t="s">
        <v>80</v>
      </c>
      <c r="BK265" s="149">
        <f t="shared" si="29"/>
        <v>0</v>
      </c>
      <c r="BL265" s="17" t="s">
        <v>170</v>
      </c>
      <c r="BM265" s="148" t="s">
        <v>551</v>
      </c>
    </row>
    <row r="266" spans="2:65" s="1" customFormat="1" ht="16.5" customHeight="1">
      <c r="B266" s="136"/>
      <c r="C266" s="137" t="s">
        <v>340</v>
      </c>
      <c r="D266" s="137" t="s">
        <v>165</v>
      </c>
      <c r="E266" s="138" t="s">
        <v>1220</v>
      </c>
      <c r="F266" s="139" t="s">
        <v>1221</v>
      </c>
      <c r="G266" s="140" t="s">
        <v>264</v>
      </c>
      <c r="H266" s="141">
        <v>0.02</v>
      </c>
      <c r="I266" s="142"/>
      <c r="J266" s="143">
        <f t="shared" si="20"/>
        <v>0</v>
      </c>
      <c r="K266" s="139" t="s">
        <v>1</v>
      </c>
      <c r="L266" s="32"/>
      <c r="M266" s="144" t="s">
        <v>1</v>
      </c>
      <c r="N266" s="145" t="s">
        <v>38</v>
      </c>
      <c r="P266" s="146">
        <f t="shared" si="21"/>
        <v>0</v>
      </c>
      <c r="Q266" s="146">
        <v>0</v>
      </c>
      <c r="R266" s="146">
        <f t="shared" si="22"/>
        <v>0</v>
      </c>
      <c r="S266" s="146">
        <v>0</v>
      </c>
      <c r="T266" s="147">
        <f t="shared" si="23"/>
        <v>0</v>
      </c>
      <c r="AR266" s="148" t="s">
        <v>170</v>
      </c>
      <c r="AT266" s="148" t="s">
        <v>165</v>
      </c>
      <c r="AU266" s="148" t="s">
        <v>82</v>
      </c>
      <c r="AY266" s="17" t="s">
        <v>163</v>
      </c>
      <c r="BE266" s="149">
        <f t="shared" si="24"/>
        <v>0</v>
      </c>
      <c r="BF266" s="149">
        <f t="shared" si="25"/>
        <v>0</v>
      </c>
      <c r="BG266" s="149">
        <f t="shared" si="26"/>
        <v>0</v>
      </c>
      <c r="BH266" s="149">
        <f t="shared" si="27"/>
        <v>0</v>
      </c>
      <c r="BI266" s="149">
        <f t="shared" si="28"/>
        <v>0</v>
      </c>
      <c r="BJ266" s="17" t="s">
        <v>80</v>
      </c>
      <c r="BK266" s="149">
        <f t="shared" si="29"/>
        <v>0</v>
      </c>
      <c r="BL266" s="17" t="s">
        <v>170</v>
      </c>
      <c r="BM266" s="148" t="s">
        <v>555</v>
      </c>
    </row>
    <row r="267" spans="2:65" s="1" customFormat="1" ht="16.5" customHeight="1">
      <c r="B267" s="136"/>
      <c r="C267" s="137" t="s">
        <v>569</v>
      </c>
      <c r="D267" s="137" t="s">
        <v>165</v>
      </c>
      <c r="E267" s="138" t="s">
        <v>1222</v>
      </c>
      <c r="F267" s="139" t="s">
        <v>1223</v>
      </c>
      <c r="G267" s="140" t="s">
        <v>264</v>
      </c>
      <c r="H267" s="141">
        <v>0.13</v>
      </c>
      <c r="I267" s="142"/>
      <c r="J267" s="143">
        <f t="shared" si="20"/>
        <v>0</v>
      </c>
      <c r="K267" s="139" t="s">
        <v>1</v>
      </c>
      <c r="L267" s="32"/>
      <c r="M267" s="144" t="s">
        <v>1</v>
      </c>
      <c r="N267" s="145" t="s">
        <v>38</v>
      </c>
      <c r="P267" s="146">
        <f t="shared" si="21"/>
        <v>0</v>
      </c>
      <c r="Q267" s="146">
        <v>0</v>
      </c>
      <c r="R267" s="146">
        <f t="shared" si="22"/>
        <v>0</v>
      </c>
      <c r="S267" s="146">
        <v>0</v>
      </c>
      <c r="T267" s="147">
        <f t="shared" si="23"/>
        <v>0</v>
      </c>
      <c r="AR267" s="148" t="s">
        <v>170</v>
      </c>
      <c r="AT267" s="148" t="s">
        <v>165</v>
      </c>
      <c r="AU267" s="148" t="s">
        <v>82</v>
      </c>
      <c r="AY267" s="17" t="s">
        <v>163</v>
      </c>
      <c r="BE267" s="149">
        <f t="shared" si="24"/>
        <v>0</v>
      </c>
      <c r="BF267" s="149">
        <f t="shared" si="25"/>
        <v>0</v>
      </c>
      <c r="BG267" s="149">
        <f t="shared" si="26"/>
        <v>0</v>
      </c>
      <c r="BH267" s="149">
        <f t="shared" si="27"/>
        <v>0</v>
      </c>
      <c r="BI267" s="149">
        <f t="shared" si="28"/>
        <v>0</v>
      </c>
      <c r="BJ267" s="17" t="s">
        <v>80</v>
      </c>
      <c r="BK267" s="149">
        <f t="shared" si="29"/>
        <v>0</v>
      </c>
      <c r="BL267" s="17" t="s">
        <v>170</v>
      </c>
      <c r="BM267" s="148" t="s">
        <v>559</v>
      </c>
    </row>
    <row r="268" spans="2:65" s="1" customFormat="1" ht="16.5" customHeight="1">
      <c r="B268" s="136"/>
      <c r="C268" s="137" t="s">
        <v>345</v>
      </c>
      <c r="D268" s="137" t="s">
        <v>165</v>
      </c>
      <c r="E268" s="138" t="s">
        <v>1224</v>
      </c>
      <c r="F268" s="139" t="s">
        <v>1225</v>
      </c>
      <c r="G268" s="140" t="s">
        <v>921</v>
      </c>
      <c r="H268" s="141">
        <v>3</v>
      </c>
      <c r="I268" s="142"/>
      <c r="J268" s="143">
        <f t="shared" si="20"/>
        <v>0</v>
      </c>
      <c r="K268" s="139" t="s">
        <v>1</v>
      </c>
      <c r="L268" s="32"/>
      <c r="M268" s="144" t="s">
        <v>1</v>
      </c>
      <c r="N268" s="145" t="s">
        <v>38</v>
      </c>
      <c r="P268" s="146">
        <f t="shared" si="21"/>
        <v>0</v>
      </c>
      <c r="Q268" s="146">
        <v>0</v>
      </c>
      <c r="R268" s="146">
        <f t="shared" si="22"/>
        <v>0</v>
      </c>
      <c r="S268" s="146">
        <v>0</v>
      </c>
      <c r="T268" s="147">
        <f t="shared" si="23"/>
        <v>0</v>
      </c>
      <c r="AR268" s="148" t="s">
        <v>170</v>
      </c>
      <c r="AT268" s="148" t="s">
        <v>165</v>
      </c>
      <c r="AU268" s="148" t="s">
        <v>82</v>
      </c>
      <c r="AY268" s="17" t="s">
        <v>163</v>
      </c>
      <c r="BE268" s="149">
        <f t="shared" si="24"/>
        <v>0</v>
      </c>
      <c r="BF268" s="149">
        <f t="shared" si="25"/>
        <v>0</v>
      </c>
      <c r="BG268" s="149">
        <f t="shared" si="26"/>
        <v>0</v>
      </c>
      <c r="BH268" s="149">
        <f t="shared" si="27"/>
        <v>0</v>
      </c>
      <c r="BI268" s="149">
        <f t="shared" si="28"/>
        <v>0</v>
      </c>
      <c r="BJ268" s="17" t="s">
        <v>80</v>
      </c>
      <c r="BK268" s="149">
        <f t="shared" si="29"/>
        <v>0</v>
      </c>
      <c r="BL268" s="17" t="s">
        <v>170</v>
      </c>
      <c r="BM268" s="148" t="s">
        <v>564</v>
      </c>
    </row>
    <row r="269" spans="2:65" s="1" customFormat="1" ht="16.5" customHeight="1">
      <c r="B269" s="136"/>
      <c r="C269" s="137" t="s">
        <v>578</v>
      </c>
      <c r="D269" s="137" t="s">
        <v>165</v>
      </c>
      <c r="E269" s="138" t="s">
        <v>1226</v>
      </c>
      <c r="F269" s="139" t="s">
        <v>1227</v>
      </c>
      <c r="G269" s="140" t="s">
        <v>1228</v>
      </c>
      <c r="H269" s="141">
        <v>3</v>
      </c>
      <c r="I269" s="142"/>
      <c r="J269" s="143">
        <f t="shared" si="20"/>
        <v>0</v>
      </c>
      <c r="K269" s="139" t="s">
        <v>1</v>
      </c>
      <c r="L269" s="32"/>
      <c r="M269" s="144" t="s">
        <v>1</v>
      </c>
      <c r="N269" s="145" t="s">
        <v>38</v>
      </c>
      <c r="P269" s="146">
        <f t="shared" si="21"/>
        <v>0</v>
      </c>
      <c r="Q269" s="146">
        <v>0</v>
      </c>
      <c r="R269" s="146">
        <f t="shared" si="22"/>
        <v>0</v>
      </c>
      <c r="S269" s="146">
        <v>0</v>
      </c>
      <c r="T269" s="147">
        <f t="shared" si="23"/>
        <v>0</v>
      </c>
      <c r="AR269" s="148" t="s">
        <v>170</v>
      </c>
      <c r="AT269" s="148" t="s">
        <v>165</v>
      </c>
      <c r="AU269" s="148" t="s">
        <v>82</v>
      </c>
      <c r="AY269" s="17" t="s">
        <v>163</v>
      </c>
      <c r="BE269" s="149">
        <f t="shared" si="24"/>
        <v>0</v>
      </c>
      <c r="BF269" s="149">
        <f t="shared" si="25"/>
        <v>0</v>
      </c>
      <c r="BG269" s="149">
        <f t="shared" si="26"/>
        <v>0</v>
      </c>
      <c r="BH269" s="149">
        <f t="shared" si="27"/>
        <v>0</v>
      </c>
      <c r="BI269" s="149">
        <f t="shared" si="28"/>
        <v>0</v>
      </c>
      <c r="BJ269" s="17" t="s">
        <v>80</v>
      </c>
      <c r="BK269" s="149">
        <f t="shared" si="29"/>
        <v>0</v>
      </c>
      <c r="BL269" s="17" t="s">
        <v>170</v>
      </c>
      <c r="BM269" s="148" t="s">
        <v>568</v>
      </c>
    </row>
    <row r="270" spans="2:65" s="1" customFormat="1" ht="16.5" customHeight="1">
      <c r="B270" s="136"/>
      <c r="C270" s="137" t="s">
        <v>350</v>
      </c>
      <c r="D270" s="137" t="s">
        <v>165</v>
      </c>
      <c r="E270" s="138" t="s">
        <v>1229</v>
      </c>
      <c r="F270" s="139" t="s">
        <v>1230</v>
      </c>
      <c r="G270" s="140" t="s">
        <v>313</v>
      </c>
      <c r="H270" s="141">
        <v>6</v>
      </c>
      <c r="I270" s="142"/>
      <c r="J270" s="143">
        <f t="shared" si="20"/>
        <v>0</v>
      </c>
      <c r="K270" s="139" t="s">
        <v>1</v>
      </c>
      <c r="L270" s="32"/>
      <c r="M270" s="144" t="s">
        <v>1</v>
      </c>
      <c r="N270" s="145" t="s">
        <v>38</v>
      </c>
      <c r="P270" s="146">
        <f t="shared" si="21"/>
        <v>0</v>
      </c>
      <c r="Q270" s="146">
        <v>0</v>
      </c>
      <c r="R270" s="146">
        <f t="shared" si="22"/>
        <v>0</v>
      </c>
      <c r="S270" s="146">
        <v>0</v>
      </c>
      <c r="T270" s="147">
        <f t="shared" si="23"/>
        <v>0</v>
      </c>
      <c r="AR270" s="148" t="s">
        <v>170</v>
      </c>
      <c r="AT270" s="148" t="s">
        <v>165</v>
      </c>
      <c r="AU270" s="148" t="s">
        <v>82</v>
      </c>
      <c r="AY270" s="17" t="s">
        <v>163</v>
      </c>
      <c r="BE270" s="149">
        <f t="shared" si="24"/>
        <v>0</v>
      </c>
      <c r="BF270" s="149">
        <f t="shared" si="25"/>
        <v>0</v>
      </c>
      <c r="BG270" s="149">
        <f t="shared" si="26"/>
        <v>0</v>
      </c>
      <c r="BH270" s="149">
        <f t="shared" si="27"/>
        <v>0</v>
      </c>
      <c r="BI270" s="149">
        <f t="shared" si="28"/>
        <v>0</v>
      </c>
      <c r="BJ270" s="17" t="s">
        <v>80</v>
      </c>
      <c r="BK270" s="149">
        <f t="shared" si="29"/>
        <v>0</v>
      </c>
      <c r="BL270" s="17" t="s">
        <v>170</v>
      </c>
      <c r="BM270" s="148" t="s">
        <v>572</v>
      </c>
    </row>
    <row r="271" spans="2:65" s="1" customFormat="1" ht="16.5" customHeight="1">
      <c r="B271" s="136"/>
      <c r="C271" s="137" t="s">
        <v>587</v>
      </c>
      <c r="D271" s="137" t="s">
        <v>165</v>
      </c>
      <c r="E271" s="138" t="s">
        <v>1231</v>
      </c>
      <c r="F271" s="139" t="s">
        <v>1232</v>
      </c>
      <c r="G271" s="140" t="s">
        <v>921</v>
      </c>
      <c r="H271" s="141">
        <v>3</v>
      </c>
      <c r="I271" s="142"/>
      <c r="J271" s="143">
        <f t="shared" si="20"/>
        <v>0</v>
      </c>
      <c r="K271" s="139" t="s">
        <v>1</v>
      </c>
      <c r="L271" s="32"/>
      <c r="M271" s="144" t="s">
        <v>1</v>
      </c>
      <c r="N271" s="145" t="s">
        <v>38</v>
      </c>
      <c r="P271" s="146">
        <f t="shared" si="21"/>
        <v>0</v>
      </c>
      <c r="Q271" s="146">
        <v>0</v>
      </c>
      <c r="R271" s="146">
        <f t="shared" si="22"/>
        <v>0</v>
      </c>
      <c r="S271" s="146">
        <v>0</v>
      </c>
      <c r="T271" s="147">
        <f t="shared" si="23"/>
        <v>0</v>
      </c>
      <c r="AR271" s="148" t="s">
        <v>170</v>
      </c>
      <c r="AT271" s="148" t="s">
        <v>165</v>
      </c>
      <c r="AU271" s="148" t="s">
        <v>82</v>
      </c>
      <c r="AY271" s="17" t="s">
        <v>163</v>
      </c>
      <c r="BE271" s="149">
        <f t="shared" si="24"/>
        <v>0</v>
      </c>
      <c r="BF271" s="149">
        <f t="shared" si="25"/>
        <v>0</v>
      </c>
      <c r="BG271" s="149">
        <f t="shared" si="26"/>
        <v>0</v>
      </c>
      <c r="BH271" s="149">
        <f t="shared" si="27"/>
        <v>0</v>
      </c>
      <c r="BI271" s="149">
        <f t="shared" si="28"/>
        <v>0</v>
      </c>
      <c r="BJ271" s="17" t="s">
        <v>80</v>
      </c>
      <c r="BK271" s="149">
        <f t="shared" si="29"/>
        <v>0</v>
      </c>
      <c r="BL271" s="17" t="s">
        <v>170</v>
      </c>
      <c r="BM271" s="148" t="s">
        <v>575</v>
      </c>
    </row>
    <row r="272" spans="2:65" s="1" customFormat="1" ht="24.2" customHeight="1">
      <c r="B272" s="136"/>
      <c r="C272" s="137" t="s">
        <v>355</v>
      </c>
      <c r="D272" s="137" t="s">
        <v>165</v>
      </c>
      <c r="E272" s="138" t="s">
        <v>1233</v>
      </c>
      <c r="F272" s="139" t="s">
        <v>1234</v>
      </c>
      <c r="G272" s="140" t="s">
        <v>196</v>
      </c>
      <c r="H272" s="141">
        <v>276</v>
      </c>
      <c r="I272" s="142"/>
      <c r="J272" s="143">
        <f t="shared" si="20"/>
        <v>0</v>
      </c>
      <c r="K272" s="139" t="s">
        <v>1</v>
      </c>
      <c r="L272" s="32"/>
      <c r="M272" s="144" t="s">
        <v>1</v>
      </c>
      <c r="N272" s="145" t="s">
        <v>38</v>
      </c>
      <c r="P272" s="146">
        <f t="shared" si="21"/>
        <v>0</v>
      </c>
      <c r="Q272" s="146">
        <v>0</v>
      </c>
      <c r="R272" s="146">
        <f t="shared" si="22"/>
        <v>0</v>
      </c>
      <c r="S272" s="146">
        <v>0</v>
      </c>
      <c r="T272" s="147">
        <f t="shared" si="23"/>
        <v>0</v>
      </c>
      <c r="AR272" s="148" t="s">
        <v>170</v>
      </c>
      <c r="AT272" s="148" t="s">
        <v>165</v>
      </c>
      <c r="AU272" s="148" t="s">
        <v>82</v>
      </c>
      <c r="AY272" s="17" t="s">
        <v>163</v>
      </c>
      <c r="BE272" s="149">
        <f t="shared" si="24"/>
        <v>0</v>
      </c>
      <c r="BF272" s="149">
        <f t="shared" si="25"/>
        <v>0</v>
      </c>
      <c r="BG272" s="149">
        <f t="shared" si="26"/>
        <v>0</v>
      </c>
      <c r="BH272" s="149">
        <f t="shared" si="27"/>
        <v>0</v>
      </c>
      <c r="BI272" s="149">
        <f t="shared" si="28"/>
        <v>0</v>
      </c>
      <c r="BJ272" s="17" t="s">
        <v>80</v>
      </c>
      <c r="BK272" s="149">
        <f t="shared" si="29"/>
        <v>0</v>
      </c>
      <c r="BL272" s="17" t="s">
        <v>170</v>
      </c>
      <c r="BM272" s="148" t="s">
        <v>581</v>
      </c>
    </row>
    <row r="273" spans="2:65" s="13" customFormat="1" ht="11.25">
      <c r="B273" s="157"/>
      <c r="D273" s="151" t="s">
        <v>180</v>
      </c>
      <c r="E273" s="158" t="s">
        <v>1</v>
      </c>
      <c r="F273" s="159" t="s">
        <v>1143</v>
      </c>
      <c r="H273" s="160">
        <v>276</v>
      </c>
      <c r="I273" s="161"/>
      <c r="L273" s="157"/>
      <c r="M273" s="162"/>
      <c r="T273" s="163"/>
      <c r="AT273" s="158" t="s">
        <v>180</v>
      </c>
      <c r="AU273" s="158" t="s">
        <v>82</v>
      </c>
      <c r="AV273" s="13" t="s">
        <v>82</v>
      </c>
      <c r="AW273" s="13" t="s">
        <v>30</v>
      </c>
      <c r="AX273" s="13" t="s">
        <v>73</v>
      </c>
      <c r="AY273" s="158" t="s">
        <v>163</v>
      </c>
    </row>
    <row r="274" spans="2:65" s="14" customFormat="1" ht="11.25">
      <c r="B274" s="164"/>
      <c r="D274" s="151" t="s">
        <v>180</v>
      </c>
      <c r="E274" s="165" t="s">
        <v>1</v>
      </c>
      <c r="F274" s="166" t="s">
        <v>218</v>
      </c>
      <c r="H274" s="167">
        <v>276</v>
      </c>
      <c r="I274" s="168"/>
      <c r="L274" s="164"/>
      <c r="M274" s="169"/>
      <c r="T274" s="170"/>
      <c r="AT274" s="165" t="s">
        <v>180</v>
      </c>
      <c r="AU274" s="165" t="s">
        <v>82</v>
      </c>
      <c r="AV274" s="14" t="s">
        <v>170</v>
      </c>
      <c r="AW274" s="14" t="s">
        <v>30</v>
      </c>
      <c r="AX274" s="14" t="s">
        <v>80</v>
      </c>
      <c r="AY274" s="165" t="s">
        <v>163</v>
      </c>
    </row>
    <row r="275" spans="2:65" s="1" customFormat="1" ht="24.2" customHeight="1">
      <c r="B275" s="136"/>
      <c r="C275" s="137" t="s">
        <v>595</v>
      </c>
      <c r="D275" s="137" t="s">
        <v>165</v>
      </c>
      <c r="E275" s="138" t="s">
        <v>1235</v>
      </c>
      <c r="F275" s="139" t="s">
        <v>1236</v>
      </c>
      <c r="G275" s="140" t="s">
        <v>196</v>
      </c>
      <c r="H275" s="141">
        <v>30</v>
      </c>
      <c r="I275" s="142"/>
      <c r="J275" s="143">
        <f>ROUND(I275*H275,2)</f>
        <v>0</v>
      </c>
      <c r="K275" s="139" t="s">
        <v>1</v>
      </c>
      <c r="L275" s="32"/>
      <c r="M275" s="144" t="s">
        <v>1</v>
      </c>
      <c r="N275" s="145" t="s">
        <v>38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170</v>
      </c>
      <c r="AT275" s="148" t="s">
        <v>165</v>
      </c>
      <c r="AU275" s="148" t="s">
        <v>82</v>
      </c>
      <c r="AY275" s="17" t="s">
        <v>163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80</v>
      </c>
      <c r="BK275" s="149">
        <f>ROUND(I275*H275,2)</f>
        <v>0</v>
      </c>
      <c r="BL275" s="17" t="s">
        <v>170</v>
      </c>
      <c r="BM275" s="148" t="s">
        <v>585</v>
      </c>
    </row>
    <row r="276" spans="2:65" s="13" customFormat="1" ht="11.25">
      <c r="B276" s="157"/>
      <c r="D276" s="151" t="s">
        <v>180</v>
      </c>
      <c r="E276" s="158" t="s">
        <v>1</v>
      </c>
      <c r="F276" s="159" t="s">
        <v>1159</v>
      </c>
      <c r="H276" s="160">
        <v>30</v>
      </c>
      <c r="I276" s="161"/>
      <c r="L276" s="157"/>
      <c r="M276" s="162"/>
      <c r="T276" s="163"/>
      <c r="AT276" s="158" t="s">
        <v>180</v>
      </c>
      <c r="AU276" s="158" t="s">
        <v>82</v>
      </c>
      <c r="AV276" s="13" t="s">
        <v>82</v>
      </c>
      <c r="AW276" s="13" t="s">
        <v>30</v>
      </c>
      <c r="AX276" s="13" t="s">
        <v>73</v>
      </c>
      <c r="AY276" s="158" t="s">
        <v>163</v>
      </c>
    </row>
    <row r="277" spans="2:65" s="14" customFormat="1" ht="11.25">
      <c r="B277" s="164"/>
      <c r="D277" s="151" t="s">
        <v>180</v>
      </c>
      <c r="E277" s="165" t="s">
        <v>1</v>
      </c>
      <c r="F277" s="166" t="s">
        <v>218</v>
      </c>
      <c r="H277" s="167">
        <v>30</v>
      </c>
      <c r="I277" s="168"/>
      <c r="L277" s="164"/>
      <c r="M277" s="169"/>
      <c r="T277" s="170"/>
      <c r="AT277" s="165" t="s">
        <v>180</v>
      </c>
      <c r="AU277" s="165" t="s">
        <v>82</v>
      </c>
      <c r="AV277" s="14" t="s">
        <v>170</v>
      </c>
      <c r="AW277" s="14" t="s">
        <v>30</v>
      </c>
      <c r="AX277" s="14" t="s">
        <v>80</v>
      </c>
      <c r="AY277" s="165" t="s">
        <v>163</v>
      </c>
    </row>
    <row r="278" spans="2:65" s="1" customFormat="1" ht="24.2" customHeight="1">
      <c r="B278" s="136"/>
      <c r="C278" s="137" t="s">
        <v>364</v>
      </c>
      <c r="D278" s="137" t="s">
        <v>165</v>
      </c>
      <c r="E278" s="138" t="s">
        <v>1237</v>
      </c>
      <c r="F278" s="139" t="s">
        <v>1238</v>
      </c>
      <c r="G278" s="140" t="s">
        <v>196</v>
      </c>
      <c r="H278" s="141">
        <v>65</v>
      </c>
      <c r="I278" s="142"/>
      <c r="J278" s="143">
        <f>ROUND(I278*H278,2)</f>
        <v>0</v>
      </c>
      <c r="K278" s="139" t="s">
        <v>1</v>
      </c>
      <c r="L278" s="32"/>
      <c r="M278" s="144" t="s">
        <v>1</v>
      </c>
      <c r="N278" s="145" t="s">
        <v>38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170</v>
      </c>
      <c r="AT278" s="148" t="s">
        <v>165</v>
      </c>
      <c r="AU278" s="148" t="s">
        <v>82</v>
      </c>
      <c r="AY278" s="17" t="s">
        <v>163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80</v>
      </c>
      <c r="BK278" s="149">
        <f>ROUND(I278*H278,2)</f>
        <v>0</v>
      </c>
      <c r="BL278" s="17" t="s">
        <v>170</v>
      </c>
      <c r="BM278" s="148" t="s">
        <v>590</v>
      </c>
    </row>
    <row r="279" spans="2:65" s="13" customFormat="1" ht="11.25">
      <c r="B279" s="157"/>
      <c r="D279" s="151" t="s">
        <v>180</v>
      </c>
      <c r="E279" s="158" t="s">
        <v>1</v>
      </c>
      <c r="F279" s="159" t="s">
        <v>1156</v>
      </c>
      <c r="H279" s="160">
        <v>65</v>
      </c>
      <c r="I279" s="161"/>
      <c r="L279" s="157"/>
      <c r="M279" s="162"/>
      <c r="T279" s="163"/>
      <c r="AT279" s="158" t="s">
        <v>180</v>
      </c>
      <c r="AU279" s="158" t="s">
        <v>82</v>
      </c>
      <c r="AV279" s="13" t="s">
        <v>82</v>
      </c>
      <c r="AW279" s="13" t="s">
        <v>30</v>
      </c>
      <c r="AX279" s="13" t="s">
        <v>73</v>
      </c>
      <c r="AY279" s="158" t="s">
        <v>163</v>
      </c>
    </row>
    <row r="280" spans="2:65" s="14" customFormat="1" ht="11.25">
      <c r="B280" s="164"/>
      <c r="D280" s="151" t="s">
        <v>180</v>
      </c>
      <c r="E280" s="165" t="s">
        <v>1</v>
      </c>
      <c r="F280" s="166" t="s">
        <v>218</v>
      </c>
      <c r="H280" s="167">
        <v>65</v>
      </c>
      <c r="I280" s="168"/>
      <c r="L280" s="164"/>
      <c r="M280" s="169"/>
      <c r="T280" s="170"/>
      <c r="AT280" s="165" t="s">
        <v>180</v>
      </c>
      <c r="AU280" s="165" t="s">
        <v>82</v>
      </c>
      <c r="AV280" s="14" t="s">
        <v>170</v>
      </c>
      <c r="AW280" s="14" t="s">
        <v>30</v>
      </c>
      <c r="AX280" s="14" t="s">
        <v>80</v>
      </c>
      <c r="AY280" s="165" t="s">
        <v>163</v>
      </c>
    </row>
    <row r="281" spans="2:65" s="1" customFormat="1" ht="24.2" customHeight="1">
      <c r="B281" s="136"/>
      <c r="C281" s="137" t="s">
        <v>604</v>
      </c>
      <c r="D281" s="137" t="s">
        <v>165</v>
      </c>
      <c r="E281" s="138" t="s">
        <v>1239</v>
      </c>
      <c r="F281" s="139" t="s">
        <v>1240</v>
      </c>
      <c r="G281" s="140" t="s">
        <v>196</v>
      </c>
      <c r="H281" s="141">
        <v>1149</v>
      </c>
      <c r="I281" s="142"/>
      <c r="J281" s="143">
        <f>ROUND(I281*H281,2)</f>
        <v>0</v>
      </c>
      <c r="K281" s="139" t="s">
        <v>1</v>
      </c>
      <c r="L281" s="32"/>
      <c r="M281" s="144" t="s">
        <v>1</v>
      </c>
      <c r="N281" s="145" t="s">
        <v>38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170</v>
      </c>
      <c r="AT281" s="148" t="s">
        <v>165</v>
      </c>
      <c r="AU281" s="148" t="s">
        <v>82</v>
      </c>
      <c r="AY281" s="17" t="s">
        <v>163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80</v>
      </c>
      <c r="BK281" s="149">
        <f>ROUND(I281*H281,2)</f>
        <v>0</v>
      </c>
      <c r="BL281" s="17" t="s">
        <v>170</v>
      </c>
      <c r="BM281" s="148" t="s">
        <v>593</v>
      </c>
    </row>
    <row r="282" spans="2:65" s="13" customFormat="1" ht="22.5">
      <c r="B282" s="157"/>
      <c r="D282" s="151" t="s">
        <v>180</v>
      </c>
      <c r="E282" s="158" t="s">
        <v>1</v>
      </c>
      <c r="F282" s="159" t="s">
        <v>1162</v>
      </c>
      <c r="H282" s="160">
        <v>1149</v>
      </c>
      <c r="I282" s="161"/>
      <c r="L282" s="157"/>
      <c r="M282" s="162"/>
      <c r="T282" s="163"/>
      <c r="AT282" s="158" t="s">
        <v>180</v>
      </c>
      <c r="AU282" s="158" t="s">
        <v>82</v>
      </c>
      <c r="AV282" s="13" t="s">
        <v>82</v>
      </c>
      <c r="AW282" s="13" t="s">
        <v>30</v>
      </c>
      <c r="AX282" s="13" t="s">
        <v>73</v>
      </c>
      <c r="AY282" s="158" t="s">
        <v>163</v>
      </c>
    </row>
    <row r="283" spans="2:65" s="14" customFormat="1" ht="11.25">
      <c r="B283" s="164"/>
      <c r="D283" s="151" t="s">
        <v>180</v>
      </c>
      <c r="E283" s="165" t="s">
        <v>1</v>
      </c>
      <c r="F283" s="166" t="s">
        <v>218</v>
      </c>
      <c r="H283" s="167">
        <v>1149</v>
      </c>
      <c r="I283" s="168"/>
      <c r="L283" s="164"/>
      <c r="M283" s="169"/>
      <c r="T283" s="170"/>
      <c r="AT283" s="165" t="s">
        <v>180</v>
      </c>
      <c r="AU283" s="165" t="s">
        <v>82</v>
      </c>
      <c r="AV283" s="14" t="s">
        <v>170</v>
      </c>
      <c r="AW283" s="14" t="s">
        <v>30</v>
      </c>
      <c r="AX283" s="14" t="s">
        <v>80</v>
      </c>
      <c r="AY283" s="165" t="s">
        <v>163</v>
      </c>
    </row>
    <row r="284" spans="2:65" s="1" customFormat="1" ht="24.2" customHeight="1">
      <c r="B284" s="136"/>
      <c r="C284" s="137" t="s">
        <v>370</v>
      </c>
      <c r="D284" s="137" t="s">
        <v>165</v>
      </c>
      <c r="E284" s="138" t="s">
        <v>1241</v>
      </c>
      <c r="F284" s="139" t="s">
        <v>1242</v>
      </c>
      <c r="G284" s="140" t="s">
        <v>196</v>
      </c>
      <c r="H284" s="141">
        <v>6</v>
      </c>
      <c r="I284" s="142"/>
      <c r="J284" s="143">
        <f>ROUND(I284*H284,2)</f>
        <v>0</v>
      </c>
      <c r="K284" s="139" t="s">
        <v>1</v>
      </c>
      <c r="L284" s="32"/>
      <c r="M284" s="144" t="s">
        <v>1</v>
      </c>
      <c r="N284" s="145" t="s">
        <v>38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170</v>
      </c>
      <c r="AT284" s="148" t="s">
        <v>165</v>
      </c>
      <c r="AU284" s="148" t="s">
        <v>82</v>
      </c>
      <c r="AY284" s="17" t="s">
        <v>163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80</v>
      </c>
      <c r="BK284" s="149">
        <f>ROUND(I284*H284,2)</f>
        <v>0</v>
      </c>
      <c r="BL284" s="17" t="s">
        <v>170</v>
      </c>
      <c r="BM284" s="148" t="s">
        <v>598</v>
      </c>
    </row>
    <row r="285" spans="2:65" s="1" customFormat="1" ht="24.2" customHeight="1">
      <c r="B285" s="136"/>
      <c r="C285" s="137" t="s">
        <v>613</v>
      </c>
      <c r="D285" s="137" t="s">
        <v>165</v>
      </c>
      <c r="E285" s="138" t="s">
        <v>1243</v>
      </c>
      <c r="F285" s="139" t="s">
        <v>1244</v>
      </c>
      <c r="G285" s="140" t="s">
        <v>196</v>
      </c>
      <c r="H285" s="141">
        <v>159</v>
      </c>
      <c r="I285" s="142"/>
      <c r="J285" s="143">
        <f>ROUND(I285*H285,2)</f>
        <v>0</v>
      </c>
      <c r="K285" s="139" t="s">
        <v>1</v>
      </c>
      <c r="L285" s="32"/>
      <c r="M285" s="144" t="s">
        <v>1</v>
      </c>
      <c r="N285" s="145" t="s">
        <v>38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170</v>
      </c>
      <c r="AT285" s="148" t="s">
        <v>165</v>
      </c>
      <c r="AU285" s="148" t="s">
        <v>82</v>
      </c>
      <c r="AY285" s="17" t="s">
        <v>163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80</v>
      </c>
      <c r="BK285" s="149">
        <f>ROUND(I285*H285,2)</f>
        <v>0</v>
      </c>
      <c r="BL285" s="17" t="s">
        <v>170</v>
      </c>
      <c r="BM285" s="148" t="s">
        <v>602</v>
      </c>
    </row>
    <row r="286" spans="2:65" s="13" customFormat="1" ht="11.25">
      <c r="B286" s="157"/>
      <c r="D286" s="151" t="s">
        <v>180</v>
      </c>
      <c r="E286" s="158" t="s">
        <v>1</v>
      </c>
      <c r="F286" s="159" t="s">
        <v>1167</v>
      </c>
      <c r="H286" s="160">
        <v>159</v>
      </c>
      <c r="I286" s="161"/>
      <c r="L286" s="157"/>
      <c r="M286" s="162"/>
      <c r="T286" s="163"/>
      <c r="AT286" s="158" t="s">
        <v>180</v>
      </c>
      <c r="AU286" s="158" t="s">
        <v>82</v>
      </c>
      <c r="AV286" s="13" t="s">
        <v>82</v>
      </c>
      <c r="AW286" s="13" t="s">
        <v>30</v>
      </c>
      <c r="AX286" s="13" t="s">
        <v>73</v>
      </c>
      <c r="AY286" s="158" t="s">
        <v>163</v>
      </c>
    </row>
    <row r="287" spans="2:65" s="14" customFormat="1" ht="11.25">
      <c r="B287" s="164"/>
      <c r="D287" s="151" t="s">
        <v>180</v>
      </c>
      <c r="E287" s="165" t="s">
        <v>1</v>
      </c>
      <c r="F287" s="166" t="s">
        <v>218</v>
      </c>
      <c r="H287" s="167">
        <v>159</v>
      </c>
      <c r="I287" s="168"/>
      <c r="L287" s="164"/>
      <c r="M287" s="169"/>
      <c r="T287" s="170"/>
      <c r="AT287" s="165" t="s">
        <v>180</v>
      </c>
      <c r="AU287" s="165" t="s">
        <v>82</v>
      </c>
      <c r="AV287" s="14" t="s">
        <v>170</v>
      </c>
      <c r="AW287" s="14" t="s">
        <v>30</v>
      </c>
      <c r="AX287" s="14" t="s">
        <v>80</v>
      </c>
      <c r="AY287" s="165" t="s">
        <v>163</v>
      </c>
    </row>
    <row r="288" spans="2:65" s="1" customFormat="1" ht="24.2" customHeight="1">
      <c r="B288" s="136"/>
      <c r="C288" s="137" t="s">
        <v>375</v>
      </c>
      <c r="D288" s="137" t="s">
        <v>165</v>
      </c>
      <c r="E288" s="138" t="s">
        <v>1245</v>
      </c>
      <c r="F288" s="139" t="s">
        <v>1246</v>
      </c>
      <c r="G288" s="140" t="s">
        <v>196</v>
      </c>
      <c r="H288" s="141">
        <v>5</v>
      </c>
      <c r="I288" s="142"/>
      <c r="J288" s="143">
        <f>ROUND(I288*H288,2)</f>
        <v>0</v>
      </c>
      <c r="K288" s="139" t="s">
        <v>1</v>
      </c>
      <c r="L288" s="32"/>
      <c r="M288" s="144" t="s">
        <v>1</v>
      </c>
      <c r="N288" s="145" t="s">
        <v>38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170</v>
      </c>
      <c r="AT288" s="148" t="s">
        <v>165</v>
      </c>
      <c r="AU288" s="148" t="s">
        <v>82</v>
      </c>
      <c r="AY288" s="17" t="s">
        <v>163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80</v>
      </c>
      <c r="BK288" s="149">
        <f>ROUND(I288*H288,2)</f>
        <v>0</v>
      </c>
      <c r="BL288" s="17" t="s">
        <v>170</v>
      </c>
      <c r="BM288" s="148" t="s">
        <v>607</v>
      </c>
    </row>
    <row r="289" spans="2:65" s="1" customFormat="1" ht="16.5" customHeight="1">
      <c r="B289" s="136"/>
      <c r="C289" s="137" t="s">
        <v>621</v>
      </c>
      <c r="D289" s="137" t="s">
        <v>165</v>
      </c>
      <c r="E289" s="138" t="s">
        <v>1247</v>
      </c>
      <c r="F289" s="139" t="s">
        <v>1248</v>
      </c>
      <c r="G289" s="140" t="s">
        <v>313</v>
      </c>
      <c r="H289" s="141">
        <v>6</v>
      </c>
      <c r="I289" s="142"/>
      <c r="J289" s="143">
        <f>ROUND(I289*H289,2)</f>
        <v>0</v>
      </c>
      <c r="K289" s="139" t="s">
        <v>1</v>
      </c>
      <c r="L289" s="32"/>
      <c r="M289" s="144" t="s">
        <v>1</v>
      </c>
      <c r="N289" s="145" t="s">
        <v>38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170</v>
      </c>
      <c r="AT289" s="148" t="s">
        <v>165</v>
      </c>
      <c r="AU289" s="148" t="s">
        <v>82</v>
      </c>
      <c r="AY289" s="17" t="s">
        <v>163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80</v>
      </c>
      <c r="BK289" s="149">
        <f>ROUND(I289*H289,2)</f>
        <v>0</v>
      </c>
      <c r="BL289" s="17" t="s">
        <v>170</v>
      </c>
      <c r="BM289" s="148" t="s">
        <v>612</v>
      </c>
    </row>
    <row r="290" spans="2:65" s="1" customFormat="1" ht="16.5" customHeight="1">
      <c r="B290" s="136"/>
      <c r="C290" s="137" t="s">
        <v>379</v>
      </c>
      <c r="D290" s="137" t="s">
        <v>165</v>
      </c>
      <c r="E290" s="138" t="s">
        <v>1249</v>
      </c>
      <c r="F290" s="139" t="s">
        <v>1250</v>
      </c>
      <c r="G290" s="140" t="s">
        <v>196</v>
      </c>
      <c r="H290" s="141">
        <v>258</v>
      </c>
      <c r="I290" s="142"/>
      <c r="J290" s="143">
        <f>ROUND(I290*H290,2)</f>
        <v>0</v>
      </c>
      <c r="K290" s="139" t="s">
        <v>1</v>
      </c>
      <c r="L290" s="32"/>
      <c r="M290" s="144" t="s">
        <v>1</v>
      </c>
      <c r="N290" s="145" t="s">
        <v>38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170</v>
      </c>
      <c r="AT290" s="148" t="s">
        <v>165</v>
      </c>
      <c r="AU290" s="148" t="s">
        <v>82</v>
      </c>
      <c r="AY290" s="17" t="s">
        <v>163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80</v>
      </c>
      <c r="BK290" s="149">
        <f>ROUND(I290*H290,2)</f>
        <v>0</v>
      </c>
      <c r="BL290" s="17" t="s">
        <v>170</v>
      </c>
      <c r="BM290" s="148" t="s">
        <v>616</v>
      </c>
    </row>
    <row r="291" spans="2:65" s="13" customFormat="1" ht="11.25">
      <c r="B291" s="157"/>
      <c r="D291" s="151" t="s">
        <v>180</v>
      </c>
      <c r="E291" s="158" t="s">
        <v>1</v>
      </c>
      <c r="F291" s="159" t="s">
        <v>1057</v>
      </c>
      <c r="H291" s="160">
        <v>258</v>
      </c>
      <c r="I291" s="161"/>
      <c r="L291" s="157"/>
      <c r="M291" s="162"/>
      <c r="T291" s="163"/>
      <c r="AT291" s="158" t="s">
        <v>180</v>
      </c>
      <c r="AU291" s="158" t="s">
        <v>82</v>
      </c>
      <c r="AV291" s="13" t="s">
        <v>82</v>
      </c>
      <c r="AW291" s="13" t="s">
        <v>30</v>
      </c>
      <c r="AX291" s="13" t="s">
        <v>73</v>
      </c>
      <c r="AY291" s="158" t="s">
        <v>163</v>
      </c>
    </row>
    <row r="292" spans="2:65" s="14" customFormat="1" ht="11.25">
      <c r="B292" s="164"/>
      <c r="D292" s="151" t="s">
        <v>180</v>
      </c>
      <c r="E292" s="165" t="s">
        <v>1</v>
      </c>
      <c r="F292" s="166" t="s">
        <v>218</v>
      </c>
      <c r="H292" s="167">
        <v>258</v>
      </c>
      <c r="I292" s="168"/>
      <c r="L292" s="164"/>
      <c r="M292" s="169"/>
      <c r="T292" s="170"/>
      <c r="AT292" s="165" t="s">
        <v>180</v>
      </c>
      <c r="AU292" s="165" t="s">
        <v>82</v>
      </c>
      <c r="AV292" s="14" t="s">
        <v>170</v>
      </c>
      <c r="AW292" s="14" t="s">
        <v>30</v>
      </c>
      <c r="AX292" s="14" t="s">
        <v>80</v>
      </c>
      <c r="AY292" s="165" t="s">
        <v>163</v>
      </c>
    </row>
    <row r="293" spans="2:65" s="1" customFormat="1" ht="16.5" customHeight="1">
      <c r="B293" s="136"/>
      <c r="C293" s="137" t="s">
        <v>631</v>
      </c>
      <c r="D293" s="137" t="s">
        <v>165</v>
      </c>
      <c r="E293" s="138" t="s">
        <v>1251</v>
      </c>
      <c r="F293" s="139" t="s">
        <v>1252</v>
      </c>
      <c r="G293" s="140" t="s">
        <v>196</v>
      </c>
      <c r="H293" s="141">
        <v>7.2</v>
      </c>
      <c r="I293" s="142"/>
      <c r="J293" s="143">
        <f>ROUND(I293*H293,2)</f>
        <v>0</v>
      </c>
      <c r="K293" s="139" t="s">
        <v>1</v>
      </c>
      <c r="L293" s="32"/>
      <c r="M293" s="144" t="s">
        <v>1</v>
      </c>
      <c r="N293" s="145" t="s">
        <v>38</v>
      </c>
      <c r="P293" s="146">
        <f>O293*H293</f>
        <v>0</v>
      </c>
      <c r="Q293" s="146">
        <v>0</v>
      </c>
      <c r="R293" s="146">
        <f>Q293*H293</f>
        <v>0</v>
      </c>
      <c r="S293" s="146">
        <v>0</v>
      </c>
      <c r="T293" s="147">
        <f>S293*H293</f>
        <v>0</v>
      </c>
      <c r="AR293" s="148" t="s">
        <v>170</v>
      </c>
      <c r="AT293" s="148" t="s">
        <v>165</v>
      </c>
      <c r="AU293" s="148" t="s">
        <v>82</v>
      </c>
      <c r="AY293" s="17" t="s">
        <v>163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80</v>
      </c>
      <c r="BK293" s="149">
        <f>ROUND(I293*H293,2)</f>
        <v>0</v>
      </c>
      <c r="BL293" s="17" t="s">
        <v>170</v>
      </c>
      <c r="BM293" s="148" t="s">
        <v>619</v>
      </c>
    </row>
    <row r="294" spans="2:65" s="13" customFormat="1" ht="11.25">
      <c r="B294" s="157"/>
      <c r="D294" s="151" t="s">
        <v>180</v>
      </c>
      <c r="E294" s="158" t="s">
        <v>1</v>
      </c>
      <c r="F294" s="159" t="s">
        <v>1051</v>
      </c>
      <c r="H294" s="160">
        <v>7.2</v>
      </c>
      <c r="I294" s="161"/>
      <c r="L294" s="157"/>
      <c r="M294" s="162"/>
      <c r="T294" s="163"/>
      <c r="AT294" s="158" t="s">
        <v>180</v>
      </c>
      <c r="AU294" s="158" t="s">
        <v>82</v>
      </c>
      <c r="AV294" s="13" t="s">
        <v>82</v>
      </c>
      <c r="AW294" s="13" t="s">
        <v>30</v>
      </c>
      <c r="AX294" s="13" t="s">
        <v>73</v>
      </c>
      <c r="AY294" s="158" t="s">
        <v>163</v>
      </c>
    </row>
    <row r="295" spans="2:65" s="14" customFormat="1" ht="11.25">
      <c r="B295" s="164"/>
      <c r="D295" s="151" t="s">
        <v>180</v>
      </c>
      <c r="E295" s="165" t="s">
        <v>1</v>
      </c>
      <c r="F295" s="166" t="s">
        <v>218</v>
      </c>
      <c r="H295" s="167">
        <v>7.2</v>
      </c>
      <c r="I295" s="168"/>
      <c r="L295" s="164"/>
      <c r="M295" s="169"/>
      <c r="T295" s="170"/>
      <c r="AT295" s="165" t="s">
        <v>180</v>
      </c>
      <c r="AU295" s="165" t="s">
        <v>82</v>
      </c>
      <c r="AV295" s="14" t="s">
        <v>170</v>
      </c>
      <c r="AW295" s="14" t="s">
        <v>30</v>
      </c>
      <c r="AX295" s="14" t="s">
        <v>80</v>
      </c>
      <c r="AY295" s="165" t="s">
        <v>163</v>
      </c>
    </row>
    <row r="296" spans="2:65" s="1" customFormat="1" ht="16.5" customHeight="1">
      <c r="B296" s="136"/>
      <c r="C296" s="137" t="s">
        <v>383</v>
      </c>
      <c r="D296" s="137" t="s">
        <v>165</v>
      </c>
      <c r="E296" s="138" t="s">
        <v>1253</v>
      </c>
      <c r="F296" s="139" t="s">
        <v>1254</v>
      </c>
      <c r="G296" s="140" t="s">
        <v>196</v>
      </c>
      <c r="H296" s="141">
        <v>62</v>
      </c>
      <c r="I296" s="142"/>
      <c r="J296" s="143">
        <f>ROUND(I296*H296,2)</f>
        <v>0</v>
      </c>
      <c r="K296" s="139" t="s">
        <v>1</v>
      </c>
      <c r="L296" s="32"/>
      <c r="M296" s="144" t="s">
        <v>1</v>
      </c>
      <c r="N296" s="145" t="s">
        <v>38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170</v>
      </c>
      <c r="AT296" s="148" t="s">
        <v>165</v>
      </c>
      <c r="AU296" s="148" t="s">
        <v>82</v>
      </c>
      <c r="AY296" s="17" t="s">
        <v>163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80</v>
      </c>
      <c r="BK296" s="149">
        <f>ROUND(I296*H296,2)</f>
        <v>0</v>
      </c>
      <c r="BL296" s="17" t="s">
        <v>170</v>
      </c>
      <c r="BM296" s="148" t="s">
        <v>624</v>
      </c>
    </row>
    <row r="297" spans="2:65" s="13" customFormat="1" ht="11.25">
      <c r="B297" s="157"/>
      <c r="D297" s="151" t="s">
        <v>180</v>
      </c>
      <c r="E297" s="158" t="s">
        <v>1</v>
      </c>
      <c r="F297" s="159" t="s">
        <v>1054</v>
      </c>
      <c r="H297" s="160">
        <v>62</v>
      </c>
      <c r="I297" s="161"/>
      <c r="L297" s="157"/>
      <c r="M297" s="162"/>
      <c r="T297" s="163"/>
      <c r="AT297" s="158" t="s">
        <v>180</v>
      </c>
      <c r="AU297" s="158" t="s">
        <v>82</v>
      </c>
      <c r="AV297" s="13" t="s">
        <v>82</v>
      </c>
      <c r="AW297" s="13" t="s">
        <v>30</v>
      </c>
      <c r="AX297" s="13" t="s">
        <v>73</v>
      </c>
      <c r="AY297" s="158" t="s">
        <v>163</v>
      </c>
    </row>
    <row r="298" spans="2:65" s="14" customFormat="1" ht="11.25">
      <c r="B298" s="164"/>
      <c r="D298" s="151" t="s">
        <v>180</v>
      </c>
      <c r="E298" s="165" t="s">
        <v>1</v>
      </c>
      <c r="F298" s="166" t="s">
        <v>218</v>
      </c>
      <c r="H298" s="167">
        <v>62</v>
      </c>
      <c r="I298" s="168"/>
      <c r="L298" s="164"/>
      <c r="M298" s="169"/>
      <c r="T298" s="170"/>
      <c r="AT298" s="165" t="s">
        <v>180</v>
      </c>
      <c r="AU298" s="165" t="s">
        <v>82</v>
      </c>
      <c r="AV298" s="14" t="s">
        <v>170</v>
      </c>
      <c r="AW298" s="14" t="s">
        <v>30</v>
      </c>
      <c r="AX298" s="14" t="s">
        <v>80</v>
      </c>
      <c r="AY298" s="165" t="s">
        <v>163</v>
      </c>
    </row>
    <row r="299" spans="2:65" s="1" customFormat="1" ht="24.2" customHeight="1">
      <c r="B299" s="136"/>
      <c r="C299" s="137" t="s">
        <v>640</v>
      </c>
      <c r="D299" s="137" t="s">
        <v>165</v>
      </c>
      <c r="E299" s="138" t="s">
        <v>1255</v>
      </c>
      <c r="F299" s="139" t="s">
        <v>1256</v>
      </c>
      <c r="G299" s="140" t="s">
        <v>313</v>
      </c>
      <c r="H299" s="141">
        <v>25</v>
      </c>
      <c r="I299" s="142"/>
      <c r="J299" s="143">
        <f>ROUND(I299*H299,2)</f>
        <v>0</v>
      </c>
      <c r="K299" s="139" t="s">
        <v>1</v>
      </c>
      <c r="L299" s="32"/>
      <c r="M299" s="144" t="s">
        <v>1</v>
      </c>
      <c r="N299" s="145" t="s">
        <v>38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170</v>
      </c>
      <c r="AT299" s="148" t="s">
        <v>165</v>
      </c>
      <c r="AU299" s="148" t="s">
        <v>82</v>
      </c>
      <c r="AY299" s="17" t="s">
        <v>163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80</v>
      </c>
      <c r="BK299" s="149">
        <f>ROUND(I299*H299,2)</f>
        <v>0</v>
      </c>
      <c r="BL299" s="17" t="s">
        <v>170</v>
      </c>
      <c r="BM299" s="148" t="s">
        <v>628</v>
      </c>
    </row>
    <row r="300" spans="2:65" s="13" customFormat="1" ht="11.25">
      <c r="B300" s="157"/>
      <c r="D300" s="151" t="s">
        <v>180</v>
      </c>
      <c r="E300" s="158" t="s">
        <v>1</v>
      </c>
      <c r="F300" s="159" t="s">
        <v>1064</v>
      </c>
      <c r="H300" s="160">
        <v>25</v>
      </c>
      <c r="I300" s="161"/>
      <c r="L300" s="157"/>
      <c r="M300" s="162"/>
      <c r="T300" s="163"/>
      <c r="AT300" s="158" t="s">
        <v>180</v>
      </c>
      <c r="AU300" s="158" t="s">
        <v>82</v>
      </c>
      <c r="AV300" s="13" t="s">
        <v>82</v>
      </c>
      <c r="AW300" s="13" t="s">
        <v>30</v>
      </c>
      <c r="AX300" s="13" t="s">
        <v>73</v>
      </c>
      <c r="AY300" s="158" t="s">
        <v>163</v>
      </c>
    </row>
    <row r="301" spans="2:65" s="14" customFormat="1" ht="11.25">
      <c r="B301" s="164"/>
      <c r="D301" s="151" t="s">
        <v>180</v>
      </c>
      <c r="E301" s="165" t="s">
        <v>1</v>
      </c>
      <c r="F301" s="166" t="s">
        <v>218</v>
      </c>
      <c r="H301" s="167">
        <v>25</v>
      </c>
      <c r="I301" s="168"/>
      <c r="L301" s="164"/>
      <c r="M301" s="169"/>
      <c r="T301" s="170"/>
      <c r="AT301" s="165" t="s">
        <v>180</v>
      </c>
      <c r="AU301" s="165" t="s">
        <v>82</v>
      </c>
      <c r="AV301" s="14" t="s">
        <v>170</v>
      </c>
      <c r="AW301" s="14" t="s">
        <v>30</v>
      </c>
      <c r="AX301" s="14" t="s">
        <v>80</v>
      </c>
      <c r="AY301" s="165" t="s">
        <v>163</v>
      </c>
    </row>
    <row r="302" spans="2:65" s="1" customFormat="1" ht="16.5" customHeight="1">
      <c r="B302" s="136"/>
      <c r="C302" s="137" t="s">
        <v>390</v>
      </c>
      <c r="D302" s="137" t="s">
        <v>165</v>
      </c>
      <c r="E302" s="138" t="s">
        <v>1257</v>
      </c>
      <c r="F302" s="139" t="s">
        <v>1258</v>
      </c>
      <c r="G302" s="140" t="s">
        <v>196</v>
      </c>
      <c r="H302" s="141">
        <v>6</v>
      </c>
      <c r="I302" s="142"/>
      <c r="J302" s="143">
        <f>ROUND(I302*H302,2)</f>
        <v>0</v>
      </c>
      <c r="K302" s="139" t="s">
        <v>1</v>
      </c>
      <c r="L302" s="32"/>
      <c r="M302" s="144" t="s">
        <v>1</v>
      </c>
      <c r="N302" s="145" t="s">
        <v>38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170</v>
      </c>
      <c r="AT302" s="148" t="s">
        <v>165</v>
      </c>
      <c r="AU302" s="148" t="s">
        <v>82</v>
      </c>
      <c r="AY302" s="17" t="s">
        <v>163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80</v>
      </c>
      <c r="BK302" s="149">
        <f>ROUND(I302*H302,2)</f>
        <v>0</v>
      </c>
      <c r="BL302" s="17" t="s">
        <v>170</v>
      </c>
      <c r="BM302" s="148" t="s">
        <v>634</v>
      </c>
    </row>
    <row r="303" spans="2:65" s="1" customFormat="1" ht="24.2" customHeight="1">
      <c r="B303" s="136"/>
      <c r="C303" s="137" t="s">
        <v>648</v>
      </c>
      <c r="D303" s="137" t="s">
        <v>165</v>
      </c>
      <c r="E303" s="138" t="s">
        <v>1259</v>
      </c>
      <c r="F303" s="139" t="s">
        <v>1260</v>
      </c>
      <c r="G303" s="140" t="s">
        <v>313</v>
      </c>
      <c r="H303" s="141">
        <v>5</v>
      </c>
      <c r="I303" s="142"/>
      <c r="J303" s="143">
        <f>ROUND(I303*H303,2)</f>
        <v>0</v>
      </c>
      <c r="K303" s="139" t="s">
        <v>1</v>
      </c>
      <c r="L303" s="32"/>
      <c r="M303" s="144" t="s">
        <v>1</v>
      </c>
      <c r="N303" s="145" t="s">
        <v>38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170</v>
      </c>
      <c r="AT303" s="148" t="s">
        <v>165</v>
      </c>
      <c r="AU303" s="148" t="s">
        <v>82</v>
      </c>
      <c r="AY303" s="17" t="s">
        <v>163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80</v>
      </c>
      <c r="BK303" s="149">
        <f>ROUND(I303*H303,2)</f>
        <v>0</v>
      </c>
      <c r="BL303" s="17" t="s">
        <v>170</v>
      </c>
      <c r="BM303" s="148" t="s">
        <v>643</v>
      </c>
    </row>
    <row r="304" spans="2:65" s="13" customFormat="1" ht="11.25">
      <c r="B304" s="157"/>
      <c r="D304" s="151" t="s">
        <v>180</v>
      </c>
      <c r="E304" s="158" t="s">
        <v>1</v>
      </c>
      <c r="F304" s="159" t="s">
        <v>1261</v>
      </c>
      <c r="H304" s="160">
        <v>5</v>
      </c>
      <c r="I304" s="161"/>
      <c r="L304" s="157"/>
      <c r="M304" s="162"/>
      <c r="T304" s="163"/>
      <c r="AT304" s="158" t="s">
        <v>180</v>
      </c>
      <c r="AU304" s="158" t="s">
        <v>82</v>
      </c>
      <c r="AV304" s="13" t="s">
        <v>82</v>
      </c>
      <c r="AW304" s="13" t="s">
        <v>30</v>
      </c>
      <c r="AX304" s="13" t="s">
        <v>73</v>
      </c>
      <c r="AY304" s="158" t="s">
        <v>163</v>
      </c>
    </row>
    <row r="305" spans="2:65" s="14" customFormat="1" ht="11.25">
      <c r="B305" s="164"/>
      <c r="D305" s="151" t="s">
        <v>180</v>
      </c>
      <c r="E305" s="165" t="s">
        <v>1</v>
      </c>
      <c r="F305" s="166" t="s">
        <v>218</v>
      </c>
      <c r="H305" s="167">
        <v>5</v>
      </c>
      <c r="I305" s="168"/>
      <c r="L305" s="164"/>
      <c r="M305" s="169"/>
      <c r="T305" s="170"/>
      <c r="AT305" s="165" t="s">
        <v>180</v>
      </c>
      <c r="AU305" s="165" t="s">
        <v>82</v>
      </c>
      <c r="AV305" s="14" t="s">
        <v>170</v>
      </c>
      <c r="AW305" s="14" t="s">
        <v>30</v>
      </c>
      <c r="AX305" s="14" t="s">
        <v>80</v>
      </c>
      <c r="AY305" s="165" t="s">
        <v>163</v>
      </c>
    </row>
    <row r="306" spans="2:65" s="1" customFormat="1" ht="21.75" customHeight="1">
      <c r="B306" s="136"/>
      <c r="C306" s="137" t="s">
        <v>398</v>
      </c>
      <c r="D306" s="137" t="s">
        <v>165</v>
      </c>
      <c r="E306" s="138" t="s">
        <v>1262</v>
      </c>
      <c r="F306" s="139" t="s">
        <v>1263</v>
      </c>
      <c r="G306" s="140" t="s">
        <v>313</v>
      </c>
      <c r="H306" s="141">
        <v>3</v>
      </c>
      <c r="I306" s="142"/>
      <c r="J306" s="143">
        <f>ROUND(I306*H306,2)</f>
        <v>0</v>
      </c>
      <c r="K306" s="139" t="s">
        <v>1</v>
      </c>
      <c r="L306" s="32"/>
      <c r="M306" s="144" t="s">
        <v>1</v>
      </c>
      <c r="N306" s="145" t="s">
        <v>38</v>
      </c>
      <c r="P306" s="146">
        <f>O306*H306</f>
        <v>0</v>
      </c>
      <c r="Q306" s="146">
        <v>0</v>
      </c>
      <c r="R306" s="146">
        <f>Q306*H306</f>
        <v>0</v>
      </c>
      <c r="S306" s="146">
        <v>0</v>
      </c>
      <c r="T306" s="147">
        <f>S306*H306</f>
        <v>0</v>
      </c>
      <c r="AR306" s="148" t="s">
        <v>170</v>
      </c>
      <c r="AT306" s="148" t="s">
        <v>165</v>
      </c>
      <c r="AU306" s="148" t="s">
        <v>82</v>
      </c>
      <c r="AY306" s="17" t="s">
        <v>163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80</v>
      </c>
      <c r="BK306" s="149">
        <f>ROUND(I306*H306,2)</f>
        <v>0</v>
      </c>
      <c r="BL306" s="17" t="s">
        <v>170</v>
      </c>
      <c r="BM306" s="148" t="s">
        <v>1264</v>
      </c>
    </row>
    <row r="307" spans="2:65" s="1" customFormat="1" ht="24.2" customHeight="1">
      <c r="B307" s="136"/>
      <c r="C307" s="137" t="s">
        <v>657</v>
      </c>
      <c r="D307" s="137" t="s">
        <v>165</v>
      </c>
      <c r="E307" s="138" t="s">
        <v>1265</v>
      </c>
      <c r="F307" s="139" t="s">
        <v>1266</v>
      </c>
      <c r="G307" s="140" t="s">
        <v>313</v>
      </c>
      <c r="H307" s="141">
        <v>1</v>
      </c>
      <c r="I307" s="142"/>
      <c r="J307" s="143">
        <f>ROUND(I307*H307,2)</f>
        <v>0</v>
      </c>
      <c r="K307" s="139" t="s">
        <v>1</v>
      </c>
      <c r="L307" s="32"/>
      <c r="M307" s="144" t="s">
        <v>1</v>
      </c>
      <c r="N307" s="145" t="s">
        <v>38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AR307" s="148" t="s">
        <v>170</v>
      </c>
      <c r="AT307" s="148" t="s">
        <v>165</v>
      </c>
      <c r="AU307" s="148" t="s">
        <v>82</v>
      </c>
      <c r="AY307" s="17" t="s">
        <v>163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80</v>
      </c>
      <c r="BK307" s="149">
        <f>ROUND(I307*H307,2)</f>
        <v>0</v>
      </c>
      <c r="BL307" s="17" t="s">
        <v>170</v>
      </c>
      <c r="BM307" s="148" t="s">
        <v>651</v>
      </c>
    </row>
    <row r="308" spans="2:65" s="1" customFormat="1" ht="16.5" customHeight="1">
      <c r="B308" s="136"/>
      <c r="C308" s="137" t="s">
        <v>402</v>
      </c>
      <c r="D308" s="137" t="s">
        <v>165</v>
      </c>
      <c r="E308" s="138" t="s">
        <v>1267</v>
      </c>
      <c r="F308" s="139" t="s">
        <v>1268</v>
      </c>
      <c r="G308" s="140" t="s">
        <v>313</v>
      </c>
      <c r="H308" s="141">
        <v>1</v>
      </c>
      <c r="I308" s="142"/>
      <c r="J308" s="143">
        <f>ROUND(I308*H308,2)</f>
        <v>0</v>
      </c>
      <c r="K308" s="139" t="s">
        <v>1</v>
      </c>
      <c r="L308" s="32"/>
      <c r="M308" s="144" t="s">
        <v>1</v>
      </c>
      <c r="N308" s="145" t="s">
        <v>38</v>
      </c>
      <c r="P308" s="146">
        <f>O308*H308</f>
        <v>0</v>
      </c>
      <c r="Q308" s="146">
        <v>0</v>
      </c>
      <c r="R308" s="146">
        <f>Q308*H308</f>
        <v>0</v>
      </c>
      <c r="S308" s="146">
        <v>0</v>
      </c>
      <c r="T308" s="147">
        <f>S308*H308</f>
        <v>0</v>
      </c>
      <c r="AR308" s="148" t="s">
        <v>170</v>
      </c>
      <c r="AT308" s="148" t="s">
        <v>165</v>
      </c>
      <c r="AU308" s="148" t="s">
        <v>82</v>
      </c>
      <c r="AY308" s="17" t="s">
        <v>163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80</v>
      </c>
      <c r="BK308" s="149">
        <f>ROUND(I308*H308,2)</f>
        <v>0</v>
      </c>
      <c r="BL308" s="17" t="s">
        <v>170</v>
      </c>
      <c r="BM308" s="148" t="s">
        <v>655</v>
      </c>
    </row>
    <row r="309" spans="2:65" s="1" customFormat="1" ht="24.2" customHeight="1">
      <c r="B309" s="136"/>
      <c r="C309" s="137" t="s">
        <v>665</v>
      </c>
      <c r="D309" s="137" t="s">
        <v>165</v>
      </c>
      <c r="E309" s="138" t="s">
        <v>1269</v>
      </c>
      <c r="F309" s="139" t="s">
        <v>1270</v>
      </c>
      <c r="G309" s="140" t="s">
        <v>313</v>
      </c>
      <c r="H309" s="141">
        <v>70</v>
      </c>
      <c r="I309" s="142"/>
      <c r="J309" s="143">
        <f>ROUND(I309*H309,2)</f>
        <v>0</v>
      </c>
      <c r="K309" s="139" t="s">
        <v>1</v>
      </c>
      <c r="L309" s="32"/>
      <c r="M309" s="144" t="s">
        <v>1</v>
      </c>
      <c r="N309" s="145" t="s">
        <v>38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170</v>
      </c>
      <c r="AT309" s="148" t="s">
        <v>165</v>
      </c>
      <c r="AU309" s="148" t="s">
        <v>82</v>
      </c>
      <c r="AY309" s="17" t="s">
        <v>163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80</v>
      </c>
      <c r="BK309" s="149">
        <f>ROUND(I309*H309,2)</f>
        <v>0</v>
      </c>
      <c r="BL309" s="17" t="s">
        <v>170</v>
      </c>
      <c r="BM309" s="148" t="s">
        <v>1271</v>
      </c>
    </row>
    <row r="310" spans="2:65" s="1" customFormat="1" ht="24.2" customHeight="1">
      <c r="B310" s="136"/>
      <c r="C310" s="137" t="s">
        <v>405</v>
      </c>
      <c r="D310" s="137" t="s">
        <v>165</v>
      </c>
      <c r="E310" s="138" t="s">
        <v>1272</v>
      </c>
      <c r="F310" s="139" t="s">
        <v>1273</v>
      </c>
      <c r="G310" s="140" t="s">
        <v>196</v>
      </c>
      <c r="H310" s="141">
        <v>139</v>
      </c>
      <c r="I310" s="142"/>
      <c r="J310" s="143">
        <f>ROUND(I310*H310,2)</f>
        <v>0</v>
      </c>
      <c r="K310" s="139" t="s">
        <v>1</v>
      </c>
      <c r="L310" s="32"/>
      <c r="M310" s="144" t="s">
        <v>1</v>
      </c>
      <c r="N310" s="145" t="s">
        <v>38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170</v>
      </c>
      <c r="AT310" s="148" t="s">
        <v>165</v>
      </c>
      <c r="AU310" s="148" t="s">
        <v>82</v>
      </c>
      <c r="AY310" s="17" t="s">
        <v>163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80</v>
      </c>
      <c r="BK310" s="149">
        <f>ROUND(I310*H310,2)</f>
        <v>0</v>
      </c>
      <c r="BL310" s="17" t="s">
        <v>170</v>
      </c>
      <c r="BM310" s="148" t="s">
        <v>663</v>
      </c>
    </row>
    <row r="311" spans="2:65" s="13" customFormat="1" ht="11.25">
      <c r="B311" s="157"/>
      <c r="D311" s="151" t="s">
        <v>180</v>
      </c>
      <c r="E311" s="158" t="s">
        <v>1</v>
      </c>
      <c r="F311" s="159" t="s">
        <v>1075</v>
      </c>
      <c r="H311" s="160">
        <v>139</v>
      </c>
      <c r="I311" s="161"/>
      <c r="L311" s="157"/>
      <c r="M311" s="162"/>
      <c r="T311" s="163"/>
      <c r="AT311" s="158" t="s">
        <v>180</v>
      </c>
      <c r="AU311" s="158" t="s">
        <v>82</v>
      </c>
      <c r="AV311" s="13" t="s">
        <v>82</v>
      </c>
      <c r="AW311" s="13" t="s">
        <v>30</v>
      </c>
      <c r="AX311" s="13" t="s">
        <v>73</v>
      </c>
      <c r="AY311" s="158" t="s">
        <v>163</v>
      </c>
    </row>
    <row r="312" spans="2:65" s="14" customFormat="1" ht="11.25">
      <c r="B312" s="164"/>
      <c r="D312" s="151" t="s">
        <v>180</v>
      </c>
      <c r="E312" s="165" t="s">
        <v>1</v>
      </c>
      <c r="F312" s="166" t="s">
        <v>218</v>
      </c>
      <c r="H312" s="167">
        <v>139</v>
      </c>
      <c r="I312" s="168"/>
      <c r="L312" s="164"/>
      <c r="M312" s="169"/>
      <c r="T312" s="170"/>
      <c r="AT312" s="165" t="s">
        <v>180</v>
      </c>
      <c r="AU312" s="165" t="s">
        <v>82</v>
      </c>
      <c r="AV312" s="14" t="s">
        <v>170</v>
      </c>
      <c r="AW312" s="14" t="s">
        <v>30</v>
      </c>
      <c r="AX312" s="14" t="s">
        <v>80</v>
      </c>
      <c r="AY312" s="165" t="s">
        <v>163</v>
      </c>
    </row>
    <row r="313" spans="2:65" s="1" customFormat="1" ht="16.5" customHeight="1">
      <c r="B313" s="136"/>
      <c r="C313" s="137" t="s">
        <v>673</v>
      </c>
      <c r="D313" s="137" t="s">
        <v>165</v>
      </c>
      <c r="E313" s="138" t="s">
        <v>1274</v>
      </c>
      <c r="F313" s="139" t="s">
        <v>1275</v>
      </c>
      <c r="G313" s="140" t="s">
        <v>196</v>
      </c>
      <c r="H313" s="141">
        <v>139</v>
      </c>
      <c r="I313" s="142"/>
      <c r="J313" s="143">
        <f>ROUND(I313*H313,2)</f>
        <v>0</v>
      </c>
      <c r="K313" s="139" t="s">
        <v>1</v>
      </c>
      <c r="L313" s="32"/>
      <c r="M313" s="144" t="s">
        <v>1</v>
      </c>
      <c r="N313" s="145" t="s">
        <v>38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170</v>
      </c>
      <c r="AT313" s="148" t="s">
        <v>165</v>
      </c>
      <c r="AU313" s="148" t="s">
        <v>82</v>
      </c>
      <c r="AY313" s="17" t="s">
        <v>163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80</v>
      </c>
      <c r="BK313" s="149">
        <f>ROUND(I313*H313,2)</f>
        <v>0</v>
      </c>
      <c r="BL313" s="17" t="s">
        <v>170</v>
      </c>
      <c r="BM313" s="148" t="s">
        <v>668</v>
      </c>
    </row>
    <row r="314" spans="2:65" s="13" customFormat="1" ht="11.25">
      <c r="B314" s="157"/>
      <c r="D314" s="151" t="s">
        <v>180</v>
      </c>
      <c r="E314" s="158" t="s">
        <v>1</v>
      </c>
      <c r="F314" s="159" t="s">
        <v>1075</v>
      </c>
      <c r="H314" s="160">
        <v>139</v>
      </c>
      <c r="I314" s="161"/>
      <c r="L314" s="157"/>
      <c r="M314" s="162"/>
      <c r="T314" s="163"/>
      <c r="AT314" s="158" t="s">
        <v>180</v>
      </c>
      <c r="AU314" s="158" t="s">
        <v>82</v>
      </c>
      <c r="AV314" s="13" t="s">
        <v>82</v>
      </c>
      <c r="AW314" s="13" t="s">
        <v>30</v>
      </c>
      <c r="AX314" s="13" t="s">
        <v>73</v>
      </c>
      <c r="AY314" s="158" t="s">
        <v>163</v>
      </c>
    </row>
    <row r="315" spans="2:65" s="14" customFormat="1" ht="11.25">
      <c r="B315" s="164"/>
      <c r="D315" s="151" t="s">
        <v>180</v>
      </c>
      <c r="E315" s="165" t="s">
        <v>1</v>
      </c>
      <c r="F315" s="166" t="s">
        <v>218</v>
      </c>
      <c r="H315" s="167">
        <v>139</v>
      </c>
      <c r="I315" s="168"/>
      <c r="L315" s="164"/>
      <c r="M315" s="169"/>
      <c r="T315" s="170"/>
      <c r="AT315" s="165" t="s">
        <v>180</v>
      </c>
      <c r="AU315" s="165" t="s">
        <v>82</v>
      </c>
      <c r="AV315" s="14" t="s">
        <v>170</v>
      </c>
      <c r="AW315" s="14" t="s">
        <v>30</v>
      </c>
      <c r="AX315" s="14" t="s">
        <v>80</v>
      </c>
      <c r="AY315" s="165" t="s">
        <v>163</v>
      </c>
    </row>
    <row r="316" spans="2:65" s="1" customFormat="1" ht="24.2" customHeight="1">
      <c r="B316" s="136"/>
      <c r="C316" s="137" t="s">
        <v>409</v>
      </c>
      <c r="D316" s="137" t="s">
        <v>165</v>
      </c>
      <c r="E316" s="138" t="s">
        <v>1276</v>
      </c>
      <c r="F316" s="139" t="s">
        <v>1277</v>
      </c>
      <c r="G316" s="140" t="s">
        <v>313</v>
      </c>
      <c r="H316" s="141">
        <v>120</v>
      </c>
      <c r="I316" s="142"/>
      <c r="J316" s="143">
        <f>ROUND(I316*H316,2)</f>
        <v>0</v>
      </c>
      <c r="K316" s="139" t="s">
        <v>1</v>
      </c>
      <c r="L316" s="32"/>
      <c r="M316" s="144" t="s">
        <v>1</v>
      </c>
      <c r="N316" s="145" t="s">
        <v>38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170</v>
      </c>
      <c r="AT316" s="148" t="s">
        <v>165</v>
      </c>
      <c r="AU316" s="148" t="s">
        <v>82</v>
      </c>
      <c r="AY316" s="17" t="s">
        <v>163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80</v>
      </c>
      <c r="BK316" s="149">
        <f>ROUND(I316*H316,2)</f>
        <v>0</v>
      </c>
      <c r="BL316" s="17" t="s">
        <v>170</v>
      </c>
      <c r="BM316" s="148" t="s">
        <v>671</v>
      </c>
    </row>
    <row r="317" spans="2:65" s="1" customFormat="1" ht="16.5" customHeight="1">
      <c r="B317" s="136"/>
      <c r="C317" s="137" t="s">
        <v>681</v>
      </c>
      <c r="D317" s="137" t="s">
        <v>165</v>
      </c>
      <c r="E317" s="138" t="s">
        <v>1278</v>
      </c>
      <c r="F317" s="139" t="s">
        <v>1279</v>
      </c>
      <c r="G317" s="140" t="s">
        <v>313</v>
      </c>
      <c r="H317" s="141">
        <v>22</v>
      </c>
      <c r="I317" s="142"/>
      <c r="J317" s="143">
        <f>ROUND(I317*H317,2)</f>
        <v>0</v>
      </c>
      <c r="K317" s="139" t="s">
        <v>1</v>
      </c>
      <c r="L317" s="32"/>
      <c r="M317" s="144" t="s">
        <v>1</v>
      </c>
      <c r="N317" s="145" t="s">
        <v>38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170</v>
      </c>
      <c r="AT317" s="148" t="s">
        <v>165</v>
      </c>
      <c r="AU317" s="148" t="s">
        <v>82</v>
      </c>
      <c r="AY317" s="17" t="s">
        <v>163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80</v>
      </c>
      <c r="BK317" s="149">
        <f>ROUND(I317*H317,2)</f>
        <v>0</v>
      </c>
      <c r="BL317" s="17" t="s">
        <v>170</v>
      </c>
      <c r="BM317" s="148" t="s">
        <v>676</v>
      </c>
    </row>
    <row r="318" spans="2:65" s="13" customFormat="1" ht="11.25">
      <c r="B318" s="157"/>
      <c r="D318" s="151" t="s">
        <v>180</v>
      </c>
      <c r="E318" s="158" t="s">
        <v>1</v>
      </c>
      <c r="F318" s="159" t="s">
        <v>1092</v>
      </c>
      <c r="H318" s="160">
        <v>22</v>
      </c>
      <c r="I318" s="161"/>
      <c r="L318" s="157"/>
      <c r="M318" s="162"/>
      <c r="T318" s="163"/>
      <c r="AT318" s="158" t="s">
        <v>180</v>
      </c>
      <c r="AU318" s="158" t="s">
        <v>82</v>
      </c>
      <c r="AV318" s="13" t="s">
        <v>82</v>
      </c>
      <c r="AW318" s="13" t="s">
        <v>30</v>
      </c>
      <c r="AX318" s="13" t="s">
        <v>73</v>
      </c>
      <c r="AY318" s="158" t="s">
        <v>163</v>
      </c>
    </row>
    <row r="319" spans="2:65" s="14" customFormat="1" ht="11.25">
      <c r="B319" s="164"/>
      <c r="D319" s="151" t="s">
        <v>180</v>
      </c>
      <c r="E319" s="165" t="s">
        <v>1</v>
      </c>
      <c r="F319" s="166" t="s">
        <v>218</v>
      </c>
      <c r="H319" s="167">
        <v>22</v>
      </c>
      <c r="I319" s="168"/>
      <c r="L319" s="164"/>
      <c r="M319" s="169"/>
      <c r="T319" s="170"/>
      <c r="AT319" s="165" t="s">
        <v>180</v>
      </c>
      <c r="AU319" s="165" t="s">
        <v>82</v>
      </c>
      <c r="AV319" s="14" t="s">
        <v>170</v>
      </c>
      <c r="AW319" s="14" t="s">
        <v>30</v>
      </c>
      <c r="AX319" s="14" t="s">
        <v>80</v>
      </c>
      <c r="AY319" s="165" t="s">
        <v>163</v>
      </c>
    </row>
    <row r="320" spans="2:65" s="1" customFormat="1" ht="16.5" customHeight="1">
      <c r="B320" s="136"/>
      <c r="C320" s="137" t="s">
        <v>414</v>
      </c>
      <c r="D320" s="137" t="s">
        <v>165</v>
      </c>
      <c r="E320" s="138" t="s">
        <v>1280</v>
      </c>
      <c r="F320" s="139" t="s">
        <v>1281</v>
      </c>
      <c r="G320" s="140" t="s">
        <v>313</v>
      </c>
      <c r="H320" s="141">
        <v>64</v>
      </c>
      <c r="I320" s="142"/>
      <c r="J320" s="143">
        <f>ROUND(I320*H320,2)</f>
        <v>0</v>
      </c>
      <c r="K320" s="139" t="s">
        <v>1</v>
      </c>
      <c r="L320" s="32"/>
      <c r="M320" s="144" t="s">
        <v>1</v>
      </c>
      <c r="N320" s="145" t="s">
        <v>38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170</v>
      </c>
      <c r="AT320" s="148" t="s">
        <v>165</v>
      </c>
      <c r="AU320" s="148" t="s">
        <v>82</v>
      </c>
      <c r="AY320" s="17" t="s">
        <v>163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80</v>
      </c>
      <c r="BK320" s="149">
        <f>ROUND(I320*H320,2)</f>
        <v>0</v>
      </c>
      <c r="BL320" s="17" t="s">
        <v>170</v>
      </c>
      <c r="BM320" s="148" t="s">
        <v>680</v>
      </c>
    </row>
    <row r="321" spans="2:65" s="13" customFormat="1" ht="11.25">
      <c r="B321" s="157"/>
      <c r="D321" s="151" t="s">
        <v>180</v>
      </c>
      <c r="E321" s="158" t="s">
        <v>1</v>
      </c>
      <c r="F321" s="159" t="s">
        <v>1150</v>
      </c>
      <c r="H321" s="160">
        <v>64</v>
      </c>
      <c r="I321" s="161"/>
      <c r="L321" s="157"/>
      <c r="M321" s="162"/>
      <c r="T321" s="163"/>
      <c r="AT321" s="158" t="s">
        <v>180</v>
      </c>
      <c r="AU321" s="158" t="s">
        <v>82</v>
      </c>
      <c r="AV321" s="13" t="s">
        <v>82</v>
      </c>
      <c r="AW321" s="13" t="s">
        <v>30</v>
      </c>
      <c r="AX321" s="13" t="s">
        <v>73</v>
      </c>
      <c r="AY321" s="158" t="s">
        <v>163</v>
      </c>
    </row>
    <row r="322" spans="2:65" s="14" customFormat="1" ht="11.25">
      <c r="B322" s="164"/>
      <c r="D322" s="151" t="s">
        <v>180</v>
      </c>
      <c r="E322" s="165" t="s">
        <v>1</v>
      </c>
      <c r="F322" s="166" t="s">
        <v>218</v>
      </c>
      <c r="H322" s="167">
        <v>64</v>
      </c>
      <c r="I322" s="168"/>
      <c r="L322" s="164"/>
      <c r="M322" s="169"/>
      <c r="T322" s="170"/>
      <c r="AT322" s="165" t="s">
        <v>180</v>
      </c>
      <c r="AU322" s="165" t="s">
        <v>82</v>
      </c>
      <c r="AV322" s="14" t="s">
        <v>170</v>
      </c>
      <c r="AW322" s="14" t="s">
        <v>30</v>
      </c>
      <c r="AX322" s="14" t="s">
        <v>80</v>
      </c>
      <c r="AY322" s="165" t="s">
        <v>163</v>
      </c>
    </row>
    <row r="323" spans="2:65" s="1" customFormat="1" ht="24.2" customHeight="1">
      <c r="B323" s="136"/>
      <c r="C323" s="137" t="s">
        <v>688</v>
      </c>
      <c r="D323" s="137" t="s">
        <v>165</v>
      </c>
      <c r="E323" s="138" t="s">
        <v>1282</v>
      </c>
      <c r="F323" s="139" t="s">
        <v>1283</v>
      </c>
      <c r="G323" s="140" t="s">
        <v>313</v>
      </c>
      <c r="H323" s="141">
        <v>176</v>
      </c>
      <c r="I323" s="142"/>
      <c r="J323" s="143">
        <f>ROUND(I323*H323,2)</f>
        <v>0</v>
      </c>
      <c r="K323" s="139" t="s">
        <v>1</v>
      </c>
      <c r="L323" s="32"/>
      <c r="M323" s="144" t="s">
        <v>1</v>
      </c>
      <c r="N323" s="145" t="s">
        <v>38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170</v>
      </c>
      <c r="AT323" s="148" t="s">
        <v>165</v>
      </c>
      <c r="AU323" s="148" t="s">
        <v>82</v>
      </c>
      <c r="AY323" s="17" t="s">
        <v>163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80</v>
      </c>
      <c r="BK323" s="149">
        <f>ROUND(I323*H323,2)</f>
        <v>0</v>
      </c>
      <c r="BL323" s="17" t="s">
        <v>170</v>
      </c>
      <c r="BM323" s="148" t="s">
        <v>684</v>
      </c>
    </row>
    <row r="324" spans="2:65" s="13" customFormat="1" ht="11.25">
      <c r="B324" s="157"/>
      <c r="D324" s="151" t="s">
        <v>180</v>
      </c>
      <c r="E324" s="158" t="s">
        <v>1</v>
      </c>
      <c r="F324" s="159" t="s">
        <v>1284</v>
      </c>
      <c r="H324" s="160">
        <v>176</v>
      </c>
      <c r="I324" s="161"/>
      <c r="L324" s="157"/>
      <c r="M324" s="162"/>
      <c r="T324" s="163"/>
      <c r="AT324" s="158" t="s">
        <v>180</v>
      </c>
      <c r="AU324" s="158" t="s">
        <v>82</v>
      </c>
      <c r="AV324" s="13" t="s">
        <v>82</v>
      </c>
      <c r="AW324" s="13" t="s">
        <v>30</v>
      </c>
      <c r="AX324" s="13" t="s">
        <v>73</v>
      </c>
      <c r="AY324" s="158" t="s">
        <v>163</v>
      </c>
    </row>
    <row r="325" spans="2:65" s="14" customFormat="1" ht="11.25">
      <c r="B325" s="164"/>
      <c r="D325" s="151" t="s">
        <v>180</v>
      </c>
      <c r="E325" s="165" t="s">
        <v>1</v>
      </c>
      <c r="F325" s="166" t="s">
        <v>218</v>
      </c>
      <c r="H325" s="167">
        <v>176</v>
      </c>
      <c r="I325" s="168"/>
      <c r="L325" s="164"/>
      <c r="M325" s="169"/>
      <c r="T325" s="170"/>
      <c r="AT325" s="165" t="s">
        <v>180</v>
      </c>
      <c r="AU325" s="165" t="s">
        <v>82</v>
      </c>
      <c r="AV325" s="14" t="s">
        <v>170</v>
      </c>
      <c r="AW325" s="14" t="s">
        <v>30</v>
      </c>
      <c r="AX325" s="14" t="s">
        <v>80</v>
      </c>
      <c r="AY325" s="165" t="s">
        <v>163</v>
      </c>
    </row>
    <row r="326" spans="2:65" s="1" customFormat="1" ht="16.5" customHeight="1">
      <c r="B326" s="136"/>
      <c r="C326" s="137" t="s">
        <v>419</v>
      </c>
      <c r="D326" s="137" t="s">
        <v>165</v>
      </c>
      <c r="E326" s="138" t="s">
        <v>1285</v>
      </c>
      <c r="F326" s="139" t="s">
        <v>1286</v>
      </c>
      <c r="G326" s="140" t="s">
        <v>313</v>
      </c>
      <c r="H326" s="141">
        <v>176</v>
      </c>
      <c r="I326" s="142"/>
      <c r="J326" s="143">
        <f>ROUND(I326*H326,2)</f>
        <v>0</v>
      </c>
      <c r="K326" s="139" t="s">
        <v>1</v>
      </c>
      <c r="L326" s="32"/>
      <c r="M326" s="144" t="s">
        <v>1</v>
      </c>
      <c r="N326" s="145" t="s">
        <v>38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170</v>
      </c>
      <c r="AT326" s="148" t="s">
        <v>165</v>
      </c>
      <c r="AU326" s="148" t="s">
        <v>82</v>
      </c>
      <c r="AY326" s="17" t="s">
        <v>163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80</v>
      </c>
      <c r="BK326" s="149">
        <f>ROUND(I326*H326,2)</f>
        <v>0</v>
      </c>
      <c r="BL326" s="17" t="s">
        <v>170</v>
      </c>
      <c r="BM326" s="148" t="s">
        <v>687</v>
      </c>
    </row>
    <row r="327" spans="2:65" s="13" customFormat="1" ht="11.25">
      <c r="B327" s="157"/>
      <c r="D327" s="151" t="s">
        <v>180</v>
      </c>
      <c r="E327" s="158" t="s">
        <v>1</v>
      </c>
      <c r="F327" s="159" t="s">
        <v>1284</v>
      </c>
      <c r="H327" s="160">
        <v>176</v>
      </c>
      <c r="I327" s="161"/>
      <c r="L327" s="157"/>
      <c r="M327" s="162"/>
      <c r="T327" s="163"/>
      <c r="AT327" s="158" t="s">
        <v>180</v>
      </c>
      <c r="AU327" s="158" t="s">
        <v>82</v>
      </c>
      <c r="AV327" s="13" t="s">
        <v>82</v>
      </c>
      <c r="AW327" s="13" t="s">
        <v>30</v>
      </c>
      <c r="AX327" s="13" t="s">
        <v>73</v>
      </c>
      <c r="AY327" s="158" t="s">
        <v>163</v>
      </c>
    </row>
    <row r="328" spans="2:65" s="14" customFormat="1" ht="11.25">
      <c r="B328" s="164"/>
      <c r="D328" s="151" t="s">
        <v>180</v>
      </c>
      <c r="E328" s="165" t="s">
        <v>1</v>
      </c>
      <c r="F328" s="166" t="s">
        <v>218</v>
      </c>
      <c r="H328" s="167">
        <v>176</v>
      </c>
      <c r="I328" s="168"/>
      <c r="L328" s="164"/>
      <c r="M328" s="169"/>
      <c r="T328" s="170"/>
      <c r="AT328" s="165" t="s">
        <v>180</v>
      </c>
      <c r="AU328" s="165" t="s">
        <v>82</v>
      </c>
      <c r="AV328" s="14" t="s">
        <v>170</v>
      </c>
      <c r="AW328" s="14" t="s">
        <v>30</v>
      </c>
      <c r="AX328" s="14" t="s">
        <v>80</v>
      </c>
      <c r="AY328" s="165" t="s">
        <v>163</v>
      </c>
    </row>
    <row r="329" spans="2:65" s="1" customFormat="1" ht="16.5" customHeight="1">
      <c r="B329" s="136"/>
      <c r="C329" s="137" t="s">
        <v>695</v>
      </c>
      <c r="D329" s="137" t="s">
        <v>165</v>
      </c>
      <c r="E329" s="138" t="s">
        <v>1287</v>
      </c>
      <c r="F329" s="139" t="s">
        <v>1288</v>
      </c>
      <c r="G329" s="140" t="s">
        <v>313</v>
      </c>
      <c r="H329" s="141">
        <v>24</v>
      </c>
      <c r="I329" s="142"/>
      <c r="J329" s="143">
        <f>ROUND(I329*H329,2)</f>
        <v>0</v>
      </c>
      <c r="K329" s="139" t="s">
        <v>1</v>
      </c>
      <c r="L329" s="32"/>
      <c r="M329" s="144" t="s">
        <v>1</v>
      </c>
      <c r="N329" s="145" t="s">
        <v>38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170</v>
      </c>
      <c r="AT329" s="148" t="s">
        <v>165</v>
      </c>
      <c r="AU329" s="148" t="s">
        <v>82</v>
      </c>
      <c r="AY329" s="17" t="s">
        <v>163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80</v>
      </c>
      <c r="BK329" s="149">
        <f>ROUND(I329*H329,2)</f>
        <v>0</v>
      </c>
      <c r="BL329" s="17" t="s">
        <v>170</v>
      </c>
      <c r="BM329" s="148" t="s">
        <v>691</v>
      </c>
    </row>
    <row r="330" spans="2:65" s="13" customFormat="1" ht="11.25">
      <c r="B330" s="157"/>
      <c r="D330" s="151" t="s">
        <v>180</v>
      </c>
      <c r="E330" s="158" t="s">
        <v>1</v>
      </c>
      <c r="F330" s="159" t="s">
        <v>1289</v>
      </c>
      <c r="H330" s="160">
        <v>24</v>
      </c>
      <c r="I330" s="161"/>
      <c r="L330" s="157"/>
      <c r="M330" s="162"/>
      <c r="T330" s="163"/>
      <c r="AT330" s="158" t="s">
        <v>180</v>
      </c>
      <c r="AU330" s="158" t="s">
        <v>82</v>
      </c>
      <c r="AV330" s="13" t="s">
        <v>82</v>
      </c>
      <c r="AW330" s="13" t="s">
        <v>30</v>
      </c>
      <c r="AX330" s="13" t="s">
        <v>73</v>
      </c>
      <c r="AY330" s="158" t="s">
        <v>163</v>
      </c>
    </row>
    <row r="331" spans="2:65" s="14" customFormat="1" ht="11.25">
      <c r="B331" s="164"/>
      <c r="D331" s="151" t="s">
        <v>180</v>
      </c>
      <c r="E331" s="165" t="s">
        <v>1</v>
      </c>
      <c r="F331" s="166" t="s">
        <v>218</v>
      </c>
      <c r="H331" s="167">
        <v>24</v>
      </c>
      <c r="I331" s="168"/>
      <c r="L331" s="164"/>
      <c r="M331" s="169"/>
      <c r="T331" s="170"/>
      <c r="AT331" s="165" t="s">
        <v>180</v>
      </c>
      <c r="AU331" s="165" t="s">
        <v>82</v>
      </c>
      <c r="AV331" s="14" t="s">
        <v>170</v>
      </c>
      <c r="AW331" s="14" t="s">
        <v>30</v>
      </c>
      <c r="AX331" s="14" t="s">
        <v>80</v>
      </c>
      <c r="AY331" s="165" t="s">
        <v>163</v>
      </c>
    </row>
    <row r="332" spans="2:65" s="1" customFormat="1" ht="16.5" customHeight="1">
      <c r="B332" s="136"/>
      <c r="C332" s="137" t="s">
        <v>424</v>
      </c>
      <c r="D332" s="137" t="s">
        <v>165</v>
      </c>
      <c r="E332" s="138" t="s">
        <v>1290</v>
      </c>
      <c r="F332" s="139" t="s">
        <v>1291</v>
      </c>
      <c r="G332" s="140" t="s">
        <v>313</v>
      </c>
      <c r="H332" s="141">
        <v>24</v>
      </c>
      <c r="I332" s="142"/>
      <c r="J332" s="143">
        <f>ROUND(I332*H332,2)</f>
        <v>0</v>
      </c>
      <c r="K332" s="139" t="s">
        <v>1</v>
      </c>
      <c r="L332" s="32"/>
      <c r="M332" s="144" t="s">
        <v>1</v>
      </c>
      <c r="N332" s="145" t="s">
        <v>38</v>
      </c>
      <c r="P332" s="146">
        <f>O332*H332</f>
        <v>0</v>
      </c>
      <c r="Q332" s="146">
        <v>0</v>
      </c>
      <c r="R332" s="146">
        <f>Q332*H332</f>
        <v>0</v>
      </c>
      <c r="S332" s="146">
        <v>0</v>
      </c>
      <c r="T332" s="147">
        <f>S332*H332</f>
        <v>0</v>
      </c>
      <c r="AR332" s="148" t="s">
        <v>170</v>
      </c>
      <c r="AT332" s="148" t="s">
        <v>165</v>
      </c>
      <c r="AU332" s="148" t="s">
        <v>82</v>
      </c>
      <c r="AY332" s="17" t="s">
        <v>163</v>
      </c>
      <c r="BE332" s="149">
        <f>IF(N332="základní",J332,0)</f>
        <v>0</v>
      </c>
      <c r="BF332" s="149">
        <f>IF(N332="snížená",J332,0)</f>
        <v>0</v>
      </c>
      <c r="BG332" s="149">
        <f>IF(N332="zákl. přenesená",J332,0)</f>
        <v>0</v>
      </c>
      <c r="BH332" s="149">
        <f>IF(N332="sníž. přenesená",J332,0)</f>
        <v>0</v>
      </c>
      <c r="BI332" s="149">
        <f>IF(N332="nulová",J332,0)</f>
        <v>0</v>
      </c>
      <c r="BJ332" s="17" t="s">
        <v>80</v>
      </c>
      <c r="BK332" s="149">
        <f>ROUND(I332*H332,2)</f>
        <v>0</v>
      </c>
      <c r="BL332" s="17" t="s">
        <v>170</v>
      </c>
      <c r="BM332" s="148" t="s">
        <v>694</v>
      </c>
    </row>
    <row r="333" spans="2:65" s="13" customFormat="1" ht="11.25">
      <c r="B333" s="157"/>
      <c r="D333" s="151" t="s">
        <v>180</v>
      </c>
      <c r="E333" s="158" t="s">
        <v>1</v>
      </c>
      <c r="F333" s="159" t="s">
        <v>1289</v>
      </c>
      <c r="H333" s="160">
        <v>24</v>
      </c>
      <c r="I333" s="161"/>
      <c r="L333" s="157"/>
      <c r="M333" s="162"/>
      <c r="T333" s="163"/>
      <c r="AT333" s="158" t="s">
        <v>180</v>
      </c>
      <c r="AU333" s="158" t="s">
        <v>82</v>
      </c>
      <c r="AV333" s="13" t="s">
        <v>82</v>
      </c>
      <c r="AW333" s="13" t="s">
        <v>30</v>
      </c>
      <c r="AX333" s="13" t="s">
        <v>73</v>
      </c>
      <c r="AY333" s="158" t="s">
        <v>163</v>
      </c>
    </row>
    <row r="334" spans="2:65" s="14" customFormat="1" ht="11.25">
      <c r="B334" s="164"/>
      <c r="D334" s="151" t="s">
        <v>180</v>
      </c>
      <c r="E334" s="165" t="s">
        <v>1</v>
      </c>
      <c r="F334" s="166" t="s">
        <v>218</v>
      </c>
      <c r="H334" s="167">
        <v>24</v>
      </c>
      <c r="I334" s="168"/>
      <c r="L334" s="164"/>
      <c r="M334" s="169"/>
      <c r="T334" s="170"/>
      <c r="AT334" s="165" t="s">
        <v>180</v>
      </c>
      <c r="AU334" s="165" t="s">
        <v>82</v>
      </c>
      <c r="AV334" s="14" t="s">
        <v>170</v>
      </c>
      <c r="AW334" s="14" t="s">
        <v>30</v>
      </c>
      <c r="AX334" s="14" t="s">
        <v>80</v>
      </c>
      <c r="AY334" s="165" t="s">
        <v>163</v>
      </c>
    </row>
    <row r="335" spans="2:65" s="1" customFormat="1" ht="24.2" customHeight="1">
      <c r="B335" s="136"/>
      <c r="C335" s="137" t="s">
        <v>704</v>
      </c>
      <c r="D335" s="137" t="s">
        <v>165</v>
      </c>
      <c r="E335" s="138" t="s">
        <v>1292</v>
      </c>
      <c r="F335" s="139" t="s">
        <v>1293</v>
      </c>
      <c r="G335" s="140" t="s">
        <v>313</v>
      </c>
      <c r="H335" s="141">
        <v>22</v>
      </c>
      <c r="I335" s="142"/>
      <c r="J335" s="143">
        <f>ROUND(I335*H335,2)</f>
        <v>0</v>
      </c>
      <c r="K335" s="139" t="s">
        <v>1</v>
      </c>
      <c r="L335" s="32"/>
      <c r="M335" s="144" t="s">
        <v>1</v>
      </c>
      <c r="N335" s="145" t="s">
        <v>38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170</v>
      </c>
      <c r="AT335" s="148" t="s">
        <v>165</v>
      </c>
      <c r="AU335" s="148" t="s">
        <v>82</v>
      </c>
      <c r="AY335" s="17" t="s">
        <v>163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80</v>
      </c>
      <c r="BK335" s="149">
        <f>ROUND(I335*H335,2)</f>
        <v>0</v>
      </c>
      <c r="BL335" s="17" t="s">
        <v>170</v>
      </c>
      <c r="BM335" s="148" t="s">
        <v>698</v>
      </c>
    </row>
    <row r="336" spans="2:65" s="13" customFormat="1" ht="11.25">
      <c r="B336" s="157"/>
      <c r="D336" s="151" t="s">
        <v>180</v>
      </c>
      <c r="E336" s="158" t="s">
        <v>1</v>
      </c>
      <c r="F336" s="159" t="s">
        <v>1294</v>
      </c>
      <c r="H336" s="160">
        <v>22</v>
      </c>
      <c r="I336" s="161"/>
      <c r="L336" s="157"/>
      <c r="M336" s="162"/>
      <c r="T336" s="163"/>
      <c r="AT336" s="158" t="s">
        <v>180</v>
      </c>
      <c r="AU336" s="158" t="s">
        <v>82</v>
      </c>
      <c r="AV336" s="13" t="s">
        <v>82</v>
      </c>
      <c r="AW336" s="13" t="s">
        <v>30</v>
      </c>
      <c r="AX336" s="13" t="s">
        <v>73</v>
      </c>
      <c r="AY336" s="158" t="s">
        <v>163</v>
      </c>
    </row>
    <row r="337" spans="2:65" s="14" customFormat="1" ht="11.25">
      <c r="B337" s="164"/>
      <c r="D337" s="151" t="s">
        <v>180</v>
      </c>
      <c r="E337" s="165" t="s">
        <v>1</v>
      </c>
      <c r="F337" s="166" t="s">
        <v>218</v>
      </c>
      <c r="H337" s="167">
        <v>22</v>
      </c>
      <c r="I337" s="168"/>
      <c r="L337" s="164"/>
      <c r="M337" s="169"/>
      <c r="T337" s="170"/>
      <c r="AT337" s="165" t="s">
        <v>180</v>
      </c>
      <c r="AU337" s="165" t="s">
        <v>82</v>
      </c>
      <c r="AV337" s="14" t="s">
        <v>170</v>
      </c>
      <c r="AW337" s="14" t="s">
        <v>30</v>
      </c>
      <c r="AX337" s="14" t="s">
        <v>80</v>
      </c>
      <c r="AY337" s="165" t="s">
        <v>163</v>
      </c>
    </row>
    <row r="338" spans="2:65" s="1" customFormat="1" ht="24.2" customHeight="1">
      <c r="B338" s="136"/>
      <c r="C338" s="137" t="s">
        <v>428</v>
      </c>
      <c r="D338" s="137" t="s">
        <v>165</v>
      </c>
      <c r="E338" s="138" t="s">
        <v>1295</v>
      </c>
      <c r="F338" s="139" t="s">
        <v>1296</v>
      </c>
      <c r="G338" s="140" t="s">
        <v>313</v>
      </c>
      <c r="H338" s="141">
        <v>86</v>
      </c>
      <c r="I338" s="142"/>
      <c r="J338" s="143">
        <f t="shared" ref="J338:J344" si="30">ROUND(I338*H338,2)</f>
        <v>0</v>
      </c>
      <c r="K338" s="139" t="s">
        <v>1</v>
      </c>
      <c r="L338" s="32"/>
      <c r="M338" s="144" t="s">
        <v>1</v>
      </c>
      <c r="N338" s="145" t="s">
        <v>38</v>
      </c>
      <c r="P338" s="146">
        <f t="shared" ref="P338:P344" si="31">O338*H338</f>
        <v>0</v>
      </c>
      <c r="Q338" s="146">
        <v>0</v>
      </c>
      <c r="R338" s="146">
        <f t="shared" ref="R338:R344" si="32">Q338*H338</f>
        <v>0</v>
      </c>
      <c r="S338" s="146">
        <v>0</v>
      </c>
      <c r="T338" s="147">
        <f t="shared" ref="T338:T344" si="33">S338*H338</f>
        <v>0</v>
      </c>
      <c r="AR338" s="148" t="s">
        <v>170</v>
      </c>
      <c r="AT338" s="148" t="s">
        <v>165</v>
      </c>
      <c r="AU338" s="148" t="s">
        <v>82</v>
      </c>
      <c r="AY338" s="17" t="s">
        <v>163</v>
      </c>
      <c r="BE338" s="149">
        <f t="shared" ref="BE338:BE344" si="34">IF(N338="základní",J338,0)</f>
        <v>0</v>
      </c>
      <c r="BF338" s="149">
        <f t="shared" ref="BF338:BF344" si="35">IF(N338="snížená",J338,0)</f>
        <v>0</v>
      </c>
      <c r="BG338" s="149">
        <f t="shared" ref="BG338:BG344" si="36">IF(N338="zákl. přenesená",J338,0)</f>
        <v>0</v>
      </c>
      <c r="BH338" s="149">
        <f t="shared" ref="BH338:BH344" si="37">IF(N338="sníž. přenesená",J338,0)</f>
        <v>0</v>
      </c>
      <c r="BI338" s="149">
        <f t="shared" ref="BI338:BI344" si="38">IF(N338="nulová",J338,0)</f>
        <v>0</v>
      </c>
      <c r="BJ338" s="17" t="s">
        <v>80</v>
      </c>
      <c r="BK338" s="149">
        <f t="shared" ref="BK338:BK344" si="39">ROUND(I338*H338,2)</f>
        <v>0</v>
      </c>
      <c r="BL338" s="17" t="s">
        <v>170</v>
      </c>
      <c r="BM338" s="148" t="s">
        <v>701</v>
      </c>
    </row>
    <row r="339" spans="2:65" s="1" customFormat="1" ht="24.2" customHeight="1">
      <c r="B339" s="136"/>
      <c r="C339" s="137" t="s">
        <v>714</v>
      </c>
      <c r="D339" s="137" t="s">
        <v>165</v>
      </c>
      <c r="E339" s="138" t="s">
        <v>1297</v>
      </c>
      <c r="F339" s="139" t="s">
        <v>1298</v>
      </c>
      <c r="G339" s="140" t="s">
        <v>313</v>
      </c>
      <c r="H339" s="141">
        <v>225</v>
      </c>
      <c r="I339" s="142"/>
      <c r="J339" s="143">
        <f t="shared" si="30"/>
        <v>0</v>
      </c>
      <c r="K339" s="139" t="s">
        <v>1</v>
      </c>
      <c r="L339" s="32"/>
      <c r="M339" s="144" t="s">
        <v>1</v>
      </c>
      <c r="N339" s="145" t="s">
        <v>38</v>
      </c>
      <c r="P339" s="146">
        <f t="shared" si="31"/>
        <v>0</v>
      </c>
      <c r="Q339" s="146">
        <v>0</v>
      </c>
      <c r="R339" s="146">
        <f t="shared" si="32"/>
        <v>0</v>
      </c>
      <c r="S339" s="146">
        <v>0</v>
      </c>
      <c r="T339" s="147">
        <f t="shared" si="33"/>
        <v>0</v>
      </c>
      <c r="AR339" s="148" t="s">
        <v>170</v>
      </c>
      <c r="AT339" s="148" t="s">
        <v>165</v>
      </c>
      <c r="AU339" s="148" t="s">
        <v>82</v>
      </c>
      <c r="AY339" s="17" t="s">
        <v>163</v>
      </c>
      <c r="BE339" s="149">
        <f t="shared" si="34"/>
        <v>0</v>
      </c>
      <c r="BF339" s="149">
        <f t="shared" si="35"/>
        <v>0</v>
      </c>
      <c r="BG339" s="149">
        <f t="shared" si="36"/>
        <v>0</v>
      </c>
      <c r="BH339" s="149">
        <f t="shared" si="37"/>
        <v>0</v>
      </c>
      <c r="BI339" s="149">
        <f t="shared" si="38"/>
        <v>0</v>
      </c>
      <c r="BJ339" s="17" t="s">
        <v>80</v>
      </c>
      <c r="BK339" s="149">
        <f t="shared" si="39"/>
        <v>0</v>
      </c>
      <c r="BL339" s="17" t="s">
        <v>170</v>
      </c>
      <c r="BM339" s="148" t="s">
        <v>707</v>
      </c>
    </row>
    <row r="340" spans="2:65" s="1" customFormat="1" ht="16.5" customHeight="1">
      <c r="B340" s="136"/>
      <c r="C340" s="137" t="s">
        <v>437</v>
      </c>
      <c r="D340" s="137" t="s">
        <v>165</v>
      </c>
      <c r="E340" s="138" t="s">
        <v>1299</v>
      </c>
      <c r="F340" s="139" t="s">
        <v>1300</v>
      </c>
      <c r="G340" s="140" t="s">
        <v>313</v>
      </c>
      <c r="H340" s="141">
        <v>68</v>
      </c>
      <c r="I340" s="142"/>
      <c r="J340" s="143">
        <f t="shared" si="30"/>
        <v>0</v>
      </c>
      <c r="K340" s="139" t="s">
        <v>1</v>
      </c>
      <c r="L340" s="32"/>
      <c r="M340" s="144" t="s">
        <v>1</v>
      </c>
      <c r="N340" s="145" t="s">
        <v>38</v>
      </c>
      <c r="P340" s="146">
        <f t="shared" si="31"/>
        <v>0</v>
      </c>
      <c r="Q340" s="146">
        <v>0</v>
      </c>
      <c r="R340" s="146">
        <f t="shared" si="32"/>
        <v>0</v>
      </c>
      <c r="S340" s="146">
        <v>0</v>
      </c>
      <c r="T340" s="147">
        <f t="shared" si="33"/>
        <v>0</v>
      </c>
      <c r="AR340" s="148" t="s">
        <v>170</v>
      </c>
      <c r="AT340" s="148" t="s">
        <v>165</v>
      </c>
      <c r="AU340" s="148" t="s">
        <v>82</v>
      </c>
      <c r="AY340" s="17" t="s">
        <v>163</v>
      </c>
      <c r="BE340" s="149">
        <f t="shared" si="34"/>
        <v>0</v>
      </c>
      <c r="BF340" s="149">
        <f t="shared" si="35"/>
        <v>0</v>
      </c>
      <c r="BG340" s="149">
        <f t="shared" si="36"/>
        <v>0</v>
      </c>
      <c r="BH340" s="149">
        <f t="shared" si="37"/>
        <v>0</v>
      </c>
      <c r="BI340" s="149">
        <f t="shared" si="38"/>
        <v>0</v>
      </c>
      <c r="BJ340" s="17" t="s">
        <v>80</v>
      </c>
      <c r="BK340" s="149">
        <f t="shared" si="39"/>
        <v>0</v>
      </c>
      <c r="BL340" s="17" t="s">
        <v>170</v>
      </c>
      <c r="BM340" s="148" t="s">
        <v>711</v>
      </c>
    </row>
    <row r="341" spans="2:65" s="1" customFormat="1" ht="24.2" customHeight="1">
      <c r="B341" s="136"/>
      <c r="C341" s="137" t="s">
        <v>721</v>
      </c>
      <c r="D341" s="137" t="s">
        <v>165</v>
      </c>
      <c r="E341" s="138" t="s">
        <v>1301</v>
      </c>
      <c r="F341" s="139" t="s">
        <v>1302</v>
      </c>
      <c r="G341" s="140" t="s">
        <v>313</v>
      </c>
      <c r="H341" s="141">
        <v>1</v>
      </c>
      <c r="I341" s="142"/>
      <c r="J341" s="143">
        <f t="shared" si="30"/>
        <v>0</v>
      </c>
      <c r="K341" s="139" t="s">
        <v>1</v>
      </c>
      <c r="L341" s="32"/>
      <c r="M341" s="144" t="s">
        <v>1</v>
      </c>
      <c r="N341" s="145" t="s">
        <v>38</v>
      </c>
      <c r="P341" s="146">
        <f t="shared" si="31"/>
        <v>0</v>
      </c>
      <c r="Q341" s="146">
        <v>0</v>
      </c>
      <c r="R341" s="146">
        <f t="shared" si="32"/>
        <v>0</v>
      </c>
      <c r="S341" s="146">
        <v>0</v>
      </c>
      <c r="T341" s="147">
        <f t="shared" si="33"/>
        <v>0</v>
      </c>
      <c r="AR341" s="148" t="s">
        <v>170</v>
      </c>
      <c r="AT341" s="148" t="s">
        <v>165</v>
      </c>
      <c r="AU341" s="148" t="s">
        <v>82</v>
      </c>
      <c r="AY341" s="17" t="s">
        <v>163</v>
      </c>
      <c r="BE341" s="149">
        <f t="shared" si="34"/>
        <v>0</v>
      </c>
      <c r="BF341" s="149">
        <f t="shared" si="35"/>
        <v>0</v>
      </c>
      <c r="BG341" s="149">
        <f t="shared" si="36"/>
        <v>0</v>
      </c>
      <c r="BH341" s="149">
        <f t="shared" si="37"/>
        <v>0</v>
      </c>
      <c r="BI341" s="149">
        <f t="shared" si="38"/>
        <v>0</v>
      </c>
      <c r="BJ341" s="17" t="s">
        <v>80</v>
      </c>
      <c r="BK341" s="149">
        <f t="shared" si="39"/>
        <v>0</v>
      </c>
      <c r="BL341" s="17" t="s">
        <v>170</v>
      </c>
      <c r="BM341" s="148" t="s">
        <v>717</v>
      </c>
    </row>
    <row r="342" spans="2:65" s="1" customFormat="1" ht="24.2" customHeight="1">
      <c r="B342" s="136"/>
      <c r="C342" s="137" t="s">
        <v>444</v>
      </c>
      <c r="D342" s="137" t="s">
        <v>165</v>
      </c>
      <c r="E342" s="138" t="s">
        <v>1303</v>
      </c>
      <c r="F342" s="139" t="s">
        <v>1304</v>
      </c>
      <c r="G342" s="140" t="s">
        <v>313</v>
      </c>
      <c r="H342" s="141">
        <v>2</v>
      </c>
      <c r="I342" s="142"/>
      <c r="J342" s="143">
        <f t="shared" si="30"/>
        <v>0</v>
      </c>
      <c r="K342" s="139" t="s">
        <v>1</v>
      </c>
      <c r="L342" s="32"/>
      <c r="M342" s="144" t="s">
        <v>1</v>
      </c>
      <c r="N342" s="145" t="s">
        <v>38</v>
      </c>
      <c r="P342" s="146">
        <f t="shared" si="31"/>
        <v>0</v>
      </c>
      <c r="Q342" s="146">
        <v>0</v>
      </c>
      <c r="R342" s="146">
        <f t="shared" si="32"/>
        <v>0</v>
      </c>
      <c r="S342" s="146">
        <v>0</v>
      </c>
      <c r="T342" s="147">
        <f t="shared" si="33"/>
        <v>0</v>
      </c>
      <c r="AR342" s="148" t="s">
        <v>170</v>
      </c>
      <c r="AT342" s="148" t="s">
        <v>165</v>
      </c>
      <c r="AU342" s="148" t="s">
        <v>82</v>
      </c>
      <c r="AY342" s="17" t="s">
        <v>163</v>
      </c>
      <c r="BE342" s="149">
        <f t="shared" si="34"/>
        <v>0</v>
      </c>
      <c r="BF342" s="149">
        <f t="shared" si="35"/>
        <v>0</v>
      </c>
      <c r="BG342" s="149">
        <f t="shared" si="36"/>
        <v>0</v>
      </c>
      <c r="BH342" s="149">
        <f t="shared" si="37"/>
        <v>0</v>
      </c>
      <c r="BI342" s="149">
        <f t="shared" si="38"/>
        <v>0</v>
      </c>
      <c r="BJ342" s="17" t="s">
        <v>80</v>
      </c>
      <c r="BK342" s="149">
        <f t="shared" si="39"/>
        <v>0</v>
      </c>
      <c r="BL342" s="17" t="s">
        <v>170</v>
      </c>
      <c r="BM342" s="148" t="s">
        <v>720</v>
      </c>
    </row>
    <row r="343" spans="2:65" s="1" customFormat="1" ht="16.5" customHeight="1">
      <c r="B343" s="136"/>
      <c r="C343" s="137" t="s">
        <v>728</v>
      </c>
      <c r="D343" s="137" t="s">
        <v>165</v>
      </c>
      <c r="E343" s="138" t="s">
        <v>1305</v>
      </c>
      <c r="F343" s="139" t="s">
        <v>1306</v>
      </c>
      <c r="G343" s="140" t="s">
        <v>313</v>
      </c>
      <c r="H343" s="141">
        <v>4</v>
      </c>
      <c r="I343" s="142"/>
      <c r="J343" s="143">
        <f t="shared" si="30"/>
        <v>0</v>
      </c>
      <c r="K343" s="139" t="s">
        <v>1</v>
      </c>
      <c r="L343" s="32"/>
      <c r="M343" s="144" t="s">
        <v>1</v>
      </c>
      <c r="N343" s="145" t="s">
        <v>38</v>
      </c>
      <c r="P343" s="146">
        <f t="shared" si="31"/>
        <v>0</v>
      </c>
      <c r="Q343" s="146">
        <v>0</v>
      </c>
      <c r="R343" s="146">
        <f t="shared" si="32"/>
        <v>0</v>
      </c>
      <c r="S343" s="146">
        <v>0</v>
      </c>
      <c r="T343" s="147">
        <f t="shared" si="33"/>
        <v>0</v>
      </c>
      <c r="AR343" s="148" t="s">
        <v>170</v>
      </c>
      <c r="AT343" s="148" t="s">
        <v>165</v>
      </c>
      <c r="AU343" s="148" t="s">
        <v>82</v>
      </c>
      <c r="AY343" s="17" t="s">
        <v>163</v>
      </c>
      <c r="BE343" s="149">
        <f t="shared" si="34"/>
        <v>0</v>
      </c>
      <c r="BF343" s="149">
        <f t="shared" si="35"/>
        <v>0</v>
      </c>
      <c r="BG343" s="149">
        <f t="shared" si="36"/>
        <v>0</v>
      </c>
      <c r="BH343" s="149">
        <f t="shared" si="37"/>
        <v>0</v>
      </c>
      <c r="BI343" s="149">
        <f t="shared" si="38"/>
        <v>0</v>
      </c>
      <c r="BJ343" s="17" t="s">
        <v>80</v>
      </c>
      <c r="BK343" s="149">
        <f t="shared" si="39"/>
        <v>0</v>
      </c>
      <c r="BL343" s="17" t="s">
        <v>170</v>
      </c>
      <c r="BM343" s="148" t="s">
        <v>724</v>
      </c>
    </row>
    <row r="344" spans="2:65" s="1" customFormat="1" ht="24.2" customHeight="1">
      <c r="B344" s="136"/>
      <c r="C344" s="137" t="s">
        <v>448</v>
      </c>
      <c r="D344" s="137" t="s">
        <v>165</v>
      </c>
      <c r="E344" s="138" t="s">
        <v>1307</v>
      </c>
      <c r="F344" s="139" t="s">
        <v>1308</v>
      </c>
      <c r="G344" s="140" t="s">
        <v>196</v>
      </c>
      <c r="H344" s="141">
        <v>4</v>
      </c>
      <c r="I344" s="142"/>
      <c r="J344" s="143">
        <f t="shared" si="30"/>
        <v>0</v>
      </c>
      <c r="K344" s="139" t="s">
        <v>1</v>
      </c>
      <c r="L344" s="32"/>
      <c r="M344" s="144" t="s">
        <v>1</v>
      </c>
      <c r="N344" s="145" t="s">
        <v>38</v>
      </c>
      <c r="P344" s="146">
        <f t="shared" si="31"/>
        <v>0</v>
      </c>
      <c r="Q344" s="146">
        <v>0</v>
      </c>
      <c r="R344" s="146">
        <f t="shared" si="32"/>
        <v>0</v>
      </c>
      <c r="S344" s="146">
        <v>0</v>
      </c>
      <c r="T344" s="147">
        <f t="shared" si="33"/>
        <v>0</v>
      </c>
      <c r="AR344" s="148" t="s">
        <v>170</v>
      </c>
      <c r="AT344" s="148" t="s">
        <v>165</v>
      </c>
      <c r="AU344" s="148" t="s">
        <v>82</v>
      </c>
      <c r="AY344" s="17" t="s">
        <v>163</v>
      </c>
      <c r="BE344" s="149">
        <f t="shared" si="34"/>
        <v>0</v>
      </c>
      <c r="BF344" s="149">
        <f t="shared" si="35"/>
        <v>0</v>
      </c>
      <c r="BG344" s="149">
        <f t="shared" si="36"/>
        <v>0</v>
      </c>
      <c r="BH344" s="149">
        <f t="shared" si="37"/>
        <v>0</v>
      </c>
      <c r="BI344" s="149">
        <f t="shared" si="38"/>
        <v>0</v>
      </c>
      <c r="BJ344" s="17" t="s">
        <v>80</v>
      </c>
      <c r="BK344" s="149">
        <f t="shared" si="39"/>
        <v>0</v>
      </c>
      <c r="BL344" s="17" t="s">
        <v>170</v>
      </c>
      <c r="BM344" s="148" t="s">
        <v>727</v>
      </c>
    </row>
    <row r="345" spans="2:65" s="13" customFormat="1" ht="11.25">
      <c r="B345" s="157"/>
      <c r="D345" s="151" t="s">
        <v>180</v>
      </c>
      <c r="E345" s="158" t="s">
        <v>1</v>
      </c>
      <c r="F345" s="159" t="s">
        <v>1309</v>
      </c>
      <c r="H345" s="160">
        <v>4</v>
      </c>
      <c r="I345" s="161"/>
      <c r="L345" s="157"/>
      <c r="M345" s="162"/>
      <c r="T345" s="163"/>
      <c r="AT345" s="158" t="s">
        <v>180</v>
      </c>
      <c r="AU345" s="158" t="s">
        <v>82</v>
      </c>
      <c r="AV345" s="13" t="s">
        <v>82</v>
      </c>
      <c r="AW345" s="13" t="s">
        <v>30</v>
      </c>
      <c r="AX345" s="13" t="s">
        <v>73</v>
      </c>
      <c r="AY345" s="158" t="s">
        <v>163</v>
      </c>
    </row>
    <row r="346" spans="2:65" s="14" customFormat="1" ht="11.25">
      <c r="B346" s="164"/>
      <c r="D346" s="151" t="s">
        <v>180</v>
      </c>
      <c r="E346" s="165" t="s">
        <v>1</v>
      </c>
      <c r="F346" s="166" t="s">
        <v>218</v>
      </c>
      <c r="H346" s="167">
        <v>4</v>
      </c>
      <c r="I346" s="168"/>
      <c r="L346" s="164"/>
      <c r="M346" s="169"/>
      <c r="T346" s="170"/>
      <c r="AT346" s="165" t="s">
        <v>180</v>
      </c>
      <c r="AU346" s="165" t="s">
        <v>82</v>
      </c>
      <c r="AV346" s="14" t="s">
        <v>170</v>
      </c>
      <c r="AW346" s="14" t="s">
        <v>30</v>
      </c>
      <c r="AX346" s="14" t="s">
        <v>80</v>
      </c>
      <c r="AY346" s="165" t="s">
        <v>163</v>
      </c>
    </row>
    <row r="347" spans="2:65" s="1" customFormat="1" ht="24.2" customHeight="1">
      <c r="B347" s="136"/>
      <c r="C347" s="137" t="s">
        <v>736</v>
      </c>
      <c r="D347" s="137" t="s">
        <v>165</v>
      </c>
      <c r="E347" s="138" t="s">
        <v>1310</v>
      </c>
      <c r="F347" s="139" t="s">
        <v>1311</v>
      </c>
      <c r="G347" s="140" t="s">
        <v>313</v>
      </c>
      <c r="H347" s="141">
        <v>4</v>
      </c>
      <c r="I347" s="142"/>
      <c r="J347" s="143">
        <f>ROUND(I347*H347,2)</f>
        <v>0</v>
      </c>
      <c r="K347" s="139" t="s">
        <v>1</v>
      </c>
      <c r="L347" s="32"/>
      <c r="M347" s="144" t="s">
        <v>1</v>
      </c>
      <c r="N347" s="145" t="s">
        <v>38</v>
      </c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AR347" s="148" t="s">
        <v>170</v>
      </c>
      <c r="AT347" s="148" t="s">
        <v>165</v>
      </c>
      <c r="AU347" s="148" t="s">
        <v>82</v>
      </c>
      <c r="AY347" s="17" t="s">
        <v>163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80</v>
      </c>
      <c r="BK347" s="149">
        <f>ROUND(I347*H347,2)</f>
        <v>0</v>
      </c>
      <c r="BL347" s="17" t="s">
        <v>170</v>
      </c>
      <c r="BM347" s="148" t="s">
        <v>731</v>
      </c>
    </row>
    <row r="348" spans="2:65" s="13" customFormat="1" ht="11.25">
      <c r="B348" s="157"/>
      <c r="D348" s="151" t="s">
        <v>180</v>
      </c>
      <c r="E348" s="158" t="s">
        <v>1</v>
      </c>
      <c r="F348" s="159" t="s">
        <v>1309</v>
      </c>
      <c r="H348" s="160">
        <v>4</v>
      </c>
      <c r="I348" s="161"/>
      <c r="L348" s="157"/>
      <c r="M348" s="162"/>
      <c r="T348" s="163"/>
      <c r="AT348" s="158" t="s">
        <v>180</v>
      </c>
      <c r="AU348" s="158" t="s">
        <v>82</v>
      </c>
      <c r="AV348" s="13" t="s">
        <v>82</v>
      </c>
      <c r="AW348" s="13" t="s">
        <v>30</v>
      </c>
      <c r="AX348" s="13" t="s">
        <v>73</v>
      </c>
      <c r="AY348" s="158" t="s">
        <v>163</v>
      </c>
    </row>
    <row r="349" spans="2:65" s="14" customFormat="1" ht="11.25">
      <c r="B349" s="164"/>
      <c r="D349" s="151" t="s">
        <v>180</v>
      </c>
      <c r="E349" s="165" t="s">
        <v>1</v>
      </c>
      <c r="F349" s="166" t="s">
        <v>218</v>
      </c>
      <c r="H349" s="167">
        <v>4</v>
      </c>
      <c r="I349" s="168"/>
      <c r="L349" s="164"/>
      <c r="M349" s="169"/>
      <c r="T349" s="170"/>
      <c r="AT349" s="165" t="s">
        <v>180</v>
      </c>
      <c r="AU349" s="165" t="s">
        <v>82</v>
      </c>
      <c r="AV349" s="14" t="s">
        <v>170</v>
      </c>
      <c r="AW349" s="14" t="s">
        <v>30</v>
      </c>
      <c r="AX349" s="14" t="s">
        <v>80</v>
      </c>
      <c r="AY349" s="165" t="s">
        <v>163</v>
      </c>
    </row>
    <row r="350" spans="2:65" s="1" customFormat="1" ht="16.5" customHeight="1">
      <c r="B350" s="136"/>
      <c r="C350" s="137" t="s">
        <v>454</v>
      </c>
      <c r="D350" s="137" t="s">
        <v>165</v>
      </c>
      <c r="E350" s="138" t="s">
        <v>1312</v>
      </c>
      <c r="F350" s="139" t="s">
        <v>1313</v>
      </c>
      <c r="G350" s="140" t="s">
        <v>313</v>
      </c>
      <c r="H350" s="141">
        <v>189</v>
      </c>
      <c r="I350" s="142"/>
      <c r="J350" s="143">
        <f>ROUND(I350*H350,2)</f>
        <v>0</v>
      </c>
      <c r="K350" s="139" t="s">
        <v>1</v>
      </c>
      <c r="L350" s="32"/>
      <c r="M350" s="144" t="s">
        <v>1</v>
      </c>
      <c r="N350" s="145" t="s">
        <v>38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170</v>
      </c>
      <c r="AT350" s="148" t="s">
        <v>165</v>
      </c>
      <c r="AU350" s="148" t="s">
        <v>82</v>
      </c>
      <c r="AY350" s="17" t="s">
        <v>163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80</v>
      </c>
      <c r="BK350" s="149">
        <f>ROUND(I350*H350,2)</f>
        <v>0</v>
      </c>
      <c r="BL350" s="17" t="s">
        <v>170</v>
      </c>
      <c r="BM350" s="148" t="s">
        <v>734</v>
      </c>
    </row>
    <row r="351" spans="2:65" s="13" customFormat="1" ht="11.25">
      <c r="B351" s="157"/>
      <c r="D351" s="151" t="s">
        <v>180</v>
      </c>
      <c r="E351" s="158" t="s">
        <v>1</v>
      </c>
      <c r="F351" s="159" t="s">
        <v>1314</v>
      </c>
      <c r="H351" s="160">
        <v>189</v>
      </c>
      <c r="I351" s="161"/>
      <c r="L351" s="157"/>
      <c r="M351" s="162"/>
      <c r="T351" s="163"/>
      <c r="AT351" s="158" t="s">
        <v>180</v>
      </c>
      <c r="AU351" s="158" t="s">
        <v>82</v>
      </c>
      <c r="AV351" s="13" t="s">
        <v>82</v>
      </c>
      <c r="AW351" s="13" t="s">
        <v>30</v>
      </c>
      <c r="AX351" s="13" t="s">
        <v>73</v>
      </c>
      <c r="AY351" s="158" t="s">
        <v>163</v>
      </c>
    </row>
    <row r="352" spans="2:65" s="14" customFormat="1" ht="11.25">
      <c r="B352" s="164"/>
      <c r="D352" s="151" t="s">
        <v>180</v>
      </c>
      <c r="E352" s="165" t="s">
        <v>1</v>
      </c>
      <c r="F352" s="166" t="s">
        <v>218</v>
      </c>
      <c r="H352" s="167">
        <v>189</v>
      </c>
      <c r="I352" s="168"/>
      <c r="L352" s="164"/>
      <c r="M352" s="169"/>
      <c r="T352" s="170"/>
      <c r="AT352" s="165" t="s">
        <v>180</v>
      </c>
      <c r="AU352" s="165" t="s">
        <v>82</v>
      </c>
      <c r="AV352" s="14" t="s">
        <v>170</v>
      </c>
      <c r="AW352" s="14" t="s">
        <v>30</v>
      </c>
      <c r="AX352" s="14" t="s">
        <v>80</v>
      </c>
      <c r="AY352" s="165" t="s">
        <v>163</v>
      </c>
    </row>
    <row r="353" spans="2:65" s="1" customFormat="1" ht="24.2" customHeight="1">
      <c r="B353" s="136"/>
      <c r="C353" s="137" t="s">
        <v>743</v>
      </c>
      <c r="D353" s="137" t="s">
        <v>165</v>
      </c>
      <c r="E353" s="138" t="s">
        <v>1315</v>
      </c>
      <c r="F353" s="139" t="s">
        <v>1316</v>
      </c>
      <c r="G353" s="140" t="s">
        <v>196</v>
      </c>
      <c r="H353" s="141">
        <v>6</v>
      </c>
      <c r="I353" s="142"/>
      <c r="J353" s="143">
        <f>ROUND(I353*H353,2)</f>
        <v>0</v>
      </c>
      <c r="K353" s="139" t="s">
        <v>1</v>
      </c>
      <c r="L353" s="32"/>
      <c r="M353" s="144" t="s">
        <v>1</v>
      </c>
      <c r="N353" s="145" t="s">
        <v>38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170</v>
      </c>
      <c r="AT353" s="148" t="s">
        <v>165</v>
      </c>
      <c r="AU353" s="148" t="s">
        <v>82</v>
      </c>
      <c r="AY353" s="17" t="s">
        <v>163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80</v>
      </c>
      <c r="BK353" s="149">
        <f>ROUND(I353*H353,2)</f>
        <v>0</v>
      </c>
      <c r="BL353" s="17" t="s">
        <v>170</v>
      </c>
      <c r="BM353" s="148" t="s">
        <v>739</v>
      </c>
    </row>
    <row r="354" spans="2:65" s="13" customFormat="1" ht="11.25">
      <c r="B354" s="157"/>
      <c r="D354" s="151" t="s">
        <v>180</v>
      </c>
      <c r="E354" s="158" t="s">
        <v>1</v>
      </c>
      <c r="F354" s="159" t="s">
        <v>1070</v>
      </c>
      <c r="H354" s="160">
        <v>6</v>
      </c>
      <c r="I354" s="161"/>
      <c r="L354" s="157"/>
      <c r="M354" s="162"/>
      <c r="T354" s="163"/>
      <c r="AT354" s="158" t="s">
        <v>180</v>
      </c>
      <c r="AU354" s="158" t="s">
        <v>82</v>
      </c>
      <c r="AV354" s="13" t="s">
        <v>82</v>
      </c>
      <c r="AW354" s="13" t="s">
        <v>30</v>
      </c>
      <c r="AX354" s="13" t="s">
        <v>73</v>
      </c>
      <c r="AY354" s="158" t="s">
        <v>163</v>
      </c>
    </row>
    <row r="355" spans="2:65" s="14" customFormat="1" ht="11.25">
      <c r="B355" s="164"/>
      <c r="D355" s="151" t="s">
        <v>180</v>
      </c>
      <c r="E355" s="165" t="s">
        <v>1</v>
      </c>
      <c r="F355" s="166" t="s">
        <v>218</v>
      </c>
      <c r="H355" s="167">
        <v>6</v>
      </c>
      <c r="I355" s="168"/>
      <c r="L355" s="164"/>
      <c r="M355" s="169"/>
      <c r="T355" s="170"/>
      <c r="AT355" s="165" t="s">
        <v>180</v>
      </c>
      <c r="AU355" s="165" t="s">
        <v>82</v>
      </c>
      <c r="AV355" s="14" t="s">
        <v>170</v>
      </c>
      <c r="AW355" s="14" t="s">
        <v>30</v>
      </c>
      <c r="AX355" s="14" t="s">
        <v>80</v>
      </c>
      <c r="AY355" s="165" t="s">
        <v>163</v>
      </c>
    </row>
    <row r="356" spans="2:65" s="1" customFormat="1" ht="21.75" customHeight="1">
      <c r="B356" s="136"/>
      <c r="C356" s="137" t="s">
        <v>469</v>
      </c>
      <c r="D356" s="137" t="s">
        <v>165</v>
      </c>
      <c r="E356" s="138" t="s">
        <v>1317</v>
      </c>
      <c r="F356" s="139" t="s">
        <v>1318</v>
      </c>
      <c r="G356" s="140" t="s">
        <v>313</v>
      </c>
      <c r="H356" s="141">
        <v>16</v>
      </c>
      <c r="I356" s="142"/>
      <c r="J356" s="143">
        <f>ROUND(I356*H356,2)</f>
        <v>0</v>
      </c>
      <c r="K356" s="139" t="s">
        <v>1</v>
      </c>
      <c r="L356" s="32"/>
      <c r="M356" s="144" t="s">
        <v>1</v>
      </c>
      <c r="N356" s="145" t="s">
        <v>38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170</v>
      </c>
      <c r="AT356" s="148" t="s">
        <v>165</v>
      </c>
      <c r="AU356" s="148" t="s">
        <v>82</v>
      </c>
      <c r="AY356" s="17" t="s">
        <v>163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80</v>
      </c>
      <c r="BK356" s="149">
        <f>ROUND(I356*H356,2)</f>
        <v>0</v>
      </c>
      <c r="BL356" s="17" t="s">
        <v>170</v>
      </c>
      <c r="BM356" s="148" t="s">
        <v>742</v>
      </c>
    </row>
    <row r="357" spans="2:65" s="1" customFormat="1" ht="19.5">
      <c r="B357" s="32"/>
      <c r="D357" s="151" t="s">
        <v>798</v>
      </c>
      <c r="F357" s="181" t="s">
        <v>1319</v>
      </c>
      <c r="I357" s="182"/>
      <c r="L357" s="32"/>
      <c r="M357" s="183"/>
      <c r="T357" s="56"/>
      <c r="AT357" s="17" t="s">
        <v>798</v>
      </c>
      <c r="AU357" s="17" t="s">
        <v>82</v>
      </c>
    </row>
    <row r="358" spans="2:65" s="1" customFormat="1" ht="24.2" customHeight="1">
      <c r="B358" s="136"/>
      <c r="C358" s="137" t="s">
        <v>753</v>
      </c>
      <c r="D358" s="137" t="s">
        <v>165</v>
      </c>
      <c r="E358" s="138" t="s">
        <v>1320</v>
      </c>
      <c r="F358" s="139" t="s">
        <v>1321</v>
      </c>
      <c r="G358" s="140" t="s">
        <v>313</v>
      </c>
      <c r="H358" s="141">
        <v>6</v>
      </c>
      <c r="I358" s="142"/>
      <c r="J358" s="143">
        <f>ROUND(I358*H358,2)</f>
        <v>0</v>
      </c>
      <c r="K358" s="139" t="s">
        <v>1</v>
      </c>
      <c r="L358" s="32"/>
      <c r="M358" s="144" t="s">
        <v>1</v>
      </c>
      <c r="N358" s="145" t="s">
        <v>38</v>
      </c>
      <c r="P358" s="146">
        <f>O358*H358</f>
        <v>0</v>
      </c>
      <c r="Q358" s="146">
        <v>0</v>
      </c>
      <c r="R358" s="146">
        <f>Q358*H358</f>
        <v>0</v>
      </c>
      <c r="S358" s="146">
        <v>0</v>
      </c>
      <c r="T358" s="147">
        <f>S358*H358</f>
        <v>0</v>
      </c>
      <c r="AR358" s="148" t="s">
        <v>170</v>
      </c>
      <c r="AT358" s="148" t="s">
        <v>165</v>
      </c>
      <c r="AU358" s="148" t="s">
        <v>82</v>
      </c>
      <c r="AY358" s="17" t="s">
        <v>163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80</v>
      </c>
      <c r="BK358" s="149">
        <f>ROUND(I358*H358,2)</f>
        <v>0</v>
      </c>
      <c r="BL358" s="17" t="s">
        <v>170</v>
      </c>
      <c r="BM358" s="148" t="s">
        <v>747</v>
      </c>
    </row>
    <row r="359" spans="2:65" s="1" customFormat="1" ht="24.2" customHeight="1">
      <c r="B359" s="136"/>
      <c r="C359" s="137" t="s">
        <v>486</v>
      </c>
      <c r="D359" s="137" t="s">
        <v>165</v>
      </c>
      <c r="E359" s="138" t="s">
        <v>1322</v>
      </c>
      <c r="F359" s="139" t="s">
        <v>1323</v>
      </c>
      <c r="G359" s="140" t="s">
        <v>313</v>
      </c>
      <c r="H359" s="141">
        <v>1</v>
      </c>
      <c r="I359" s="142"/>
      <c r="J359" s="143">
        <f>ROUND(I359*H359,2)</f>
        <v>0</v>
      </c>
      <c r="K359" s="139" t="s">
        <v>1</v>
      </c>
      <c r="L359" s="32"/>
      <c r="M359" s="144" t="s">
        <v>1</v>
      </c>
      <c r="N359" s="145" t="s">
        <v>38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170</v>
      </c>
      <c r="AT359" s="148" t="s">
        <v>165</v>
      </c>
      <c r="AU359" s="148" t="s">
        <v>82</v>
      </c>
      <c r="AY359" s="17" t="s">
        <v>163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80</v>
      </c>
      <c r="BK359" s="149">
        <f>ROUND(I359*H359,2)</f>
        <v>0</v>
      </c>
      <c r="BL359" s="17" t="s">
        <v>170</v>
      </c>
      <c r="BM359" s="148" t="s">
        <v>750</v>
      </c>
    </row>
    <row r="360" spans="2:65" s="1" customFormat="1" ht="16.5" customHeight="1">
      <c r="B360" s="136"/>
      <c r="C360" s="137" t="s">
        <v>761</v>
      </c>
      <c r="D360" s="137" t="s">
        <v>165</v>
      </c>
      <c r="E360" s="138" t="s">
        <v>1324</v>
      </c>
      <c r="F360" s="139" t="s">
        <v>1325</v>
      </c>
      <c r="G360" s="140" t="s">
        <v>313</v>
      </c>
      <c r="H360" s="141">
        <v>1</v>
      </c>
      <c r="I360" s="142"/>
      <c r="J360" s="143">
        <f>ROUND(I360*H360,2)</f>
        <v>0</v>
      </c>
      <c r="K360" s="139" t="s">
        <v>1</v>
      </c>
      <c r="L360" s="32"/>
      <c r="M360" s="144" t="s">
        <v>1</v>
      </c>
      <c r="N360" s="145" t="s">
        <v>38</v>
      </c>
      <c r="P360" s="146">
        <f>O360*H360</f>
        <v>0</v>
      </c>
      <c r="Q360" s="146">
        <v>0</v>
      </c>
      <c r="R360" s="146">
        <f>Q360*H360</f>
        <v>0</v>
      </c>
      <c r="S360" s="146">
        <v>0</v>
      </c>
      <c r="T360" s="147">
        <f>S360*H360</f>
        <v>0</v>
      </c>
      <c r="AR360" s="148" t="s">
        <v>170</v>
      </c>
      <c r="AT360" s="148" t="s">
        <v>165</v>
      </c>
      <c r="AU360" s="148" t="s">
        <v>82</v>
      </c>
      <c r="AY360" s="17" t="s">
        <v>163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80</v>
      </c>
      <c r="BK360" s="149">
        <f>ROUND(I360*H360,2)</f>
        <v>0</v>
      </c>
      <c r="BL360" s="17" t="s">
        <v>170</v>
      </c>
      <c r="BM360" s="148" t="s">
        <v>756</v>
      </c>
    </row>
    <row r="361" spans="2:65" s="11" customFormat="1" ht="22.9" customHeight="1">
      <c r="B361" s="124"/>
      <c r="D361" s="125" t="s">
        <v>72</v>
      </c>
      <c r="E361" s="134" t="s">
        <v>1326</v>
      </c>
      <c r="F361" s="134" t="s">
        <v>1327</v>
      </c>
      <c r="I361" s="127"/>
      <c r="J361" s="135">
        <f>BK361</f>
        <v>0</v>
      </c>
      <c r="L361" s="124"/>
      <c r="M361" s="129"/>
      <c r="P361" s="130">
        <f>SUM(P362:P370)</f>
        <v>0</v>
      </c>
      <c r="R361" s="130">
        <f>SUM(R362:R370)</f>
        <v>0</v>
      </c>
      <c r="T361" s="131">
        <f>SUM(T362:T370)</f>
        <v>0</v>
      </c>
      <c r="AR361" s="125" t="s">
        <v>80</v>
      </c>
      <c r="AT361" s="132" t="s">
        <v>72</v>
      </c>
      <c r="AU361" s="132" t="s">
        <v>80</v>
      </c>
      <c r="AY361" s="125" t="s">
        <v>163</v>
      </c>
      <c r="BK361" s="133">
        <f>SUM(BK362:BK370)</f>
        <v>0</v>
      </c>
    </row>
    <row r="362" spans="2:65" s="1" customFormat="1" ht="24.2" customHeight="1">
      <c r="B362" s="136"/>
      <c r="C362" s="137" t="s">
        <v>490</v>
      </c>
      <c r="D362" s="137" t="s">
        <v>165</v>
      </c>
      <c r="E362" s="138" t="s">
        <v>1328</v>
      </c>
      <c r="F362" s="139" t="s">
        <v>1329</v>
      </c>
      <c r="G362" s="140" t="s">
        <v>313</v>
      </c>
      <c r="H362" s="141">
        <v>1</v>
      </c>
      <c r="I362" s="142"/>
      <c r="J362" s="143">
        <f>ROUND(I362*H362,2)</f>
        <v>0</v>
      </c>
      <c r="K362" s="139" t="s">
        <v>1</v>
      </c>
      <c r="L362" s="32"/>
      <c r="M362" s="144" t="s">
        <v>1</v>
      </c>
      <c r="N362" s="145" t="s">
        <v>38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170</v>
      </c>
      <c r="AT362" s="148" t="s">
        <v>165</v>
      </c>
      <c r="AU362" s="148" t="s">
        <v>82</v>
      </c>
      <c r="AY362" s="17" t="s">
        <v>163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80</v>
      </c>
      <c r="BK362" s="149">
        <f>ROUND(I362*H362,2)</f>
        <v>0</v>
      </c>
      <c r="BL362" s="17" t="s">
        <v>170</v>
      </c>
      <c r="BM362" s="148" t="s">
        <v>759</v>
      </c>
    </row>
    <row r="363" spans="2:65" s="1" customFormat="1" ht="24.2" customHeight="1">
      <c r="B363" s="136"/>
      <c r="C363" s="137" t="s">
        <v>770</v>
      </c>
      <c r="D363" s="137" t="s">
        <v>165</v>
      </c>
      <c r="E363" s="138" t="s">
        <v>1330</v>
      </c>
      <c r="F363" s="139" t="s">
        <v>1331</v>
      </c>
      <c r="G363" s="140" t="s">
        <v>313</v>
      </c>
      <c r="H363" s="141">
        <v>1</v>
      </c>
      <c r="I363" s="142"/>
      <c r="J363" s="143">
        <f>ROUND(I363*H363,2)</f>
        <v>0</v>
      </c>
      <c r="K363" s="139" t="s">
        <v>1</v>
      </c>
      <c r="L363" s="32"/>
      <c r="M363" s="144" t="s">
        <v>1</v>
      </c>
      <c r="N363" s="145" t="s">
        <v>38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170</v>
      </c>
      <c r="AT363" s="148" t="s">
        <v>165</v>
      </c>
      <c r="AU363" s="148" t="s">
        <v>82</v>
      </c>
      <c r="AY363" s="17" t="s">
        <v>163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80</v>
      </c>
      <c r="BK363" s="149">
        <f>ROUND(I363*H363,2)</f>
        <v>0</v>
      </c>
      <c r="BL363" s="17" t="s">
        <v>170</v>
      </c>
      <c r="BM363" s="148" t="s">
        <v>1332</v>
      </c>
    </row>
    <row r="364" spans="2:65" s="1" customFormat="1" ht="24.2" customHeight="1">
      <c r="B364" s="136"/>
      <c r="C364" s="137" t="s">
        <v>496</v>
      </c>
      <c r="D364" s="137" t="s">
        <v>165</v>
      </c>
      <c r="E364" s="138" t="s">
        <v>1333</v>
      </c>
      <c r="F364" s="139" t="s">
        <v>1334</v>
      </c>
      <c r="G364" s="140" t="s">
        <v>313</v>
      </c>
      <c r="H364" s="141">
        <v>58</v>
      </c>
      <c r="I364" s="142"/>
      <c r="J364" s="143">
        <f>ROUND(I364*H364,2)</f>
        <v>0</v>
      </c>
      <c r="K364" s="139" t="s">
        <v>1</v>
      </c>
      <c r="L364" s="32"/>
      <c r="M364" s="144" t="s">
        <v>1</v>
      </c>
      <c r="N364" s="145" t="s">
        <v>38</v>
      </c>
      <c r="P364" s="146">
        <f>O364*H364</f>
        <v>0</v>
      </c>
      <c r="Q364" s="146">
        <v>0</v>
      </c>
      <c r="R364" s="146">
        <f>Q364*H364</f>
        <v>0</v>
      </c>
      <c r="S364" s="146">
        <v>0</v>
      </c>
      <c r="T364" s="147">
        <f>S364*H364</f>
        <v>0</v>
      </c>
      <c r="AR364" s="148" t="s">
        <v>170</v>
      </c>
      <c r="AT364" s="148" t="s">
        <v>165</v>
      </c>
      <c r="AU364" s="148" t="s">
        <v>82</v>
      </c>
      <c r="AY364" s="17" t="s">
        <v>163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80</v>
      </c>
      <c r="BK364" s="149">
        <f>ROUND(I364*H364,2)</f>
        <v>0</v>
      </c>
      <c r="BL364" s="17" t="s">
        <v>170</v>
      </c>
      <c r="BM364" s="148" t="s">
        <v>1335</v>
      </c>
    </row>
    <row r="365" spans="2:65" s="13" customFormat="1" ht="11.25">
      <c r="B365" s="157"/>
      <c r="D365" s="151" t="s">
        <v>180</v>
      </c>
      <c r="E365" s="158" t="s">
        <v>1</v>
      </c>
      <c r="F365" s="159" t="s">
        <v>1336</v>
      </c>
      <c r="H365" s="160">
        <v>58</v>
      </c>
      <c r="I365" s="161"/>
      <c r="L365" s="157"/>
      <c r="M365" s="162"/>
      <c r="T365" s="163"/>
      <c r="AT365" s="158" t="s">
        <v>180</v>
      </c>
      <c r="AU365" s="158" t="s">
        <v>82</v>
      </c>
      <c r="AV365" s="13" t="s">
        <v>82</v>
      </c>
      <c r="AW365" s="13" t="s">
        <v>30</v>
      </c>
      <c r="AX365" s="13" t="s">
        <v>73</v>
      </c>
      <c r="AY365" s="158" t="s">
        <v>163</v>
      </c>
    </row>
    <row r="366" spans="2:65" s="14" customFormat="1" ht="11.25">
      <c r="B366" s="164"/>
      <c r="D366" s="151" t="s">
        <v>180</v>
      </c>
      <c r="E366" s="165" t="s">
        <v>1</v>
      </c>
      <c r="F366" s="166" t="s">
        <v>218</v>
      </c>
      <c r="H366" s="167">
        <v>58</v>
      </c>
      <c r="I366" s="168"/>
      <c r="L366" s="164"/>
      <c r="M366" s="169"/>
      <c r="T366" s="170"/>
      <c r="AT366" s="165" t="s">
        <v>180</v>
      </c>
      <c r="AU366" s="165" t="s">
        <v>82</v>
      </c>
      <c r="AV366" s="14" t="s">
        <v>170</v>
      </c>
      <c r="AW366" s="14" t="s">
        <v>30</v>
      </c>
      <c r="AX366" s="14" t="s">
        <v>80</v>
      </c>
      <c r="AY366" s="165" t="s">
        <v>163</v>
      </c>
    </row>
    <row r="367" spans="2:65" s="1" customFormat="1" ht="24.2" customHeight="1">
      <c r="B367" s="136"/>
      <c r="C367" s="137" t="s">
        <v>781</v>
      </c>
      <c r="D367" s="137" t="s">
        <v>165</v>
      </c>
      <c r="E367" s="138" t="s">
        <v>1337</v>
      </c>
      <c r="F367" s="139" t="s">
        <v>1338</v>
      </c>
      <c r="G367" s="140" t="s">
        <v>313</v>
      </c>
      <c r="H367" s="141">
        <v>6</v>
      </c>
      <c r="I367" s="142"/>
      <c r="J367" s="143">
        <f>ROUND(I367*H367,2)</f>
        <v>0</v>
      </c>
      <c r="K367" s="139" t="s">
        <v>1</v>
      </c>
      <c r="L367" s="32"/>
      <c r="M367" s="144" t="s">
        <v>1</v>
      </c>
      <c r="N367" s="145" t="s">
        <v>38</v>
      </c>
      <c r="P367" s="146">
        <f>O367*H367</f>
        <v>0</v>
      </c>
      <c r="Q367" s="146">
        <v>0</v>
      </c>
      <c r="R367" s="146">
        <f>Q367*H367</f>
        <v>0</v>
      </c>
      <c r="S367" s="146">
        <v>0</v>
      </c>
      <c r="T367" s="147">
        <f>S367*H367</f>
        <v>0</v>
      </c>
      <c r="AR367" s="148" t="s">
        <v>170</v>
      </c>
      <c r="AT367" s="148" t="s">
        <v>165</v>
      </c>
      <c r="AU367" s="148" t="s">
        <v>82</v>
      </c>
      <c r="AY367" s="17" t="s">
        <v>163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7" t="s">
        <v>80</v>
      </c>
      <c r="BK367" s="149">
        <f>ROUND(I367*H367,2)</f>
        <v>0</v>
      </c>
      <c r="BL367" s="17" t="s">
        <v>170</v>
      </c>
      <c r="BM367" s="148" t="s">
        <v>1339</v>
      </c>
    </row>
    <row r="368" spans="2:65" s="1" customFormat="1" ht="24.2" customHeight="1">
      <c r="B368" s="136"/>
      <c r="C368" s="137" t="s">
        <v>501</v>
      </c>
      <c r="D368" s="137" t="s">
        <v>165</v>
      </c>
      <c r="E368" s="138" t="s">
        <v>1340</v>
      </c>
      <c r="F368" s="139" t="s">
        <v>1341</v>
      </c>
      <c r="G368" s="140" t="s">
        <v>313</v>
      </c>
      <c r="H368" s="141">
        <v>10</v>
      </c>
      <c r="I368" s="142"/>
      <c r="J368" s="143">
        <f>ROUND(I368*H368,2)</f>
        <v>0</v>
      </c>
      <c r="K368" s="139" t="s">
        <v>1</v>
      </c>
      <c r="L368" s="32"/>
      <c r="M368" s="144" t="s">
        <v>1</v>
      </c>
      <c r="N368" s="145" t="s">
        <v>38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170</v>
      </c>
      <c r="AT368" s="148" t="s">
        <v>165</v>
      </c>
      <c r="AU368" s="148" t="s">
        <v>82</v>
      </c>
      <c r="AY368" s="17" t="s">
        <v>163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80</v>
      </c>
      <c r="BK368" s="149">
        <f>ROUND(I368*H368,2)</f>
        <v>0</v>
      </c>
      <c r="BL368" s="17" t="s">
        <v>170</v>
      </c>
      <c r="BM368" s="148" t="s">
        <v>1342</v>
      </c>
    </row>
    <row r="369" spans="2:65" s="1" customFormat="1" ht="16.5" customHeight="1">
      <c r="B369" s="136"/>
      <c r="C369" s="137" t="s">
        <v>794</v>
      </c>
      <c r="D369" s="137" t="s">
        <v>165</v>
      </c>
      <c r="E369" s="138" t="s">
        <v>1343</v>
      </c>
      <c r="F369" s="139" t="s">
        <v>1344</v>
      </c>
      <c r="G369" s="140" t="s">
        <v>313</v>
      </c>
      <c r="H369" s="141">
        <v>1</v>
      </c>
      <c r="I369" s="142"/>
      <c r="J369" s="143">
        <f>ROUND(I369*H369,2)</f>
        <v>0</v>
      </c>
      <c r="K369" s="139" t="s">
        <v>1</v>
      </c>
      <c r="L369" s="32"/>
      <c r="M369" s="144" t="s">
        <v>1</v>
      </c>
      <c r="N369" s="145" t="s">
        <v>38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170</v>
      </c>
      <c r="AT369" s="148" t="s">
        <v>165</v>
      </c>
      <c r="AU369" s="148" t="s">
        <v>82</v>
      </c>
      <c r="AY369" s="17" t="s">
        <v>163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80</v>
      </c>
      <c r="BK369" s="149">
        <f>ROUND(I369*H369,2)</f>
        <v>0</v>
      </c>
      <c r="BL369" s="17" t="s">
        <v>170</v>
      </c>
      <c r="BM369" s="148" t="s">
        <v>784</v>
      </c>
    </row>
    <row r="370" spans="2:65" s="1" customFormat="1" ht="16.5" customHeight="1">
      <c r="B370" s="136"/>
      <c r="C370" s="137" t="s">
        <v>508</v>
      </c>
      <c r="D370" s="137" t="s">
        <v>165</v>
      </c>
      <c r="E370" s="138" t="s">
        <v>1345</v>
      </c>
      <c r="F370" s="139" t="s">
        <v>1346</v>
      </c>
      <c r="G370" s="140" t="s">
        <v>313</v>
      </c>
      <c r="H370" s="141">
        <v>1</v>
      </c>
      <c r="I370" s="142"/>
      <c r="J370" s="143">
        <f>ROUND(I370*H370,2)</f>
        <v>0</v>
      </c>
      <c r="K370" s="139" t="s">
        <v>1</v>
      </c>
      <c r="L370" s="32"/>
      <c r="M370" s="144" t="s">
        <v>1</v>
      </c>
      <c r="N370" s="145" t="s">
        <v>38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170</v>
      </c>
      <c r="AT370" s="148" t="s">
        <v>165</v>
      </c>
      <c r="AU370" s="148" t="s">
        <v>82</v>
      </c>
      <c r="AY370" s="17" t="s">
        <v>163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80</v>
      </c>
      <c r="BK370" s="149">
        <f>ROUND(I370*H370,2)</f>
        <v>0</v>
      </c>
      <c r="BL370" s="17" t="s">
        <v>170</v>
      </c>
      <c r="BM370" s="148" t="s">
        <v>791</v>
      </c>
    </row>
    <row r="371" spans="2:65" s="11" customFormat="1" ht="22.9" customHeight="1">
      <c r="B371" s="124"/>
      <c r="D371" s="125" t="s">
        <v>72</v>
      </c>
      <c r="E371" s="134" t="s">
        <v>1347</v>
      </c>
      <c r="F371" s="134" t="s">
        <v>1348</v>
      </c>
      <c r="I371" s="127"/>
      <c r="J371" s="135">
        <f>BK371</f>
        <v>0</v>
      </c>
      <c r="L371" s="124"/>
      <c r="M371" s="129"/>
      <c r="P371" s="130">
        <f>SUM(P372:P405)</f>
        <v>0</v>
      </c>
      <c r="R371" s="130">
        <f>SUM(R372:R405)</f>
        <v>0</v>
      </c>
      <c r="T371" s="131">
        <f>SUM(T372:T405)</f>
        <v>0</v>
      </c>
      <c r="AR371" s="125" t="s">
        <v>80</v>
      </c>
      <c r="AT371" s="132" t="s">
        <v>72</v>
      </c>
      <c r="AU371" s="132" t="s">
        <v>80</v>
      </c>
      <c r="AY371" s="125" t="s">
        <v>163</v>
      </c>
      <c r="BK371" s="133">
        <f>SUM(BK372:BK405)</f>
        <v>0</v>
      </c>
    </row>
    <row r="372" spans="2:65" s="1" customFormat="1" ht="16.5" customHeight="1">
      <c r="B372" s="136"/>
      <c r="C372" s="137" t="s">
        <v>805</v>
      </c>
      <c r="D372" s="137" t="s">
        <v>165</v>
      </c>
      <c r="E372" s="138" t="s">
        <v>1349</v>
      </c>
      <c r="F372" s="139" t="s">
        <v>1350</v>
      </c>
      <c r="G372" s="140" t="s">
        <v>313</v>
      </c>
      <c r="H372" s="141">
        <v>1</v>
      </c>
      <c r="I372" s="142"/>
      <c r="J372" s="143">
        <f t="shared" ref="J372:J380" si="40">ROUND(I372*H372,2)</f>
        <v>0</v>
      </c>
      <c r="K372" s="139" t="s">
        <v>1</v>
      </c>
      <c r="L372" s="32"/>
      <c r="M372" s="144" t="s">
        <v>1</v>
      </c>
      <c r="N372" s="145" t="s">
        <v>38</v>
      </c>
      <c r="P372" s="146">
        <f t="shared" ref="P372:P380" si="41">O372*H372</f>
        <v>0</v>
      </c>
      <c r="Q372" s="146">
        <v>0</v>
      </c>
      <c r="R372" s="146">
        <f t="shared" ref="R372:R380" si="42">Q372*H372</f>
        <v>0</v>
      </c>
      <c r="S372" s="146">
        <v>0</v>
      </c>
      <c r="T372" s="147">
        <f t="shared" ref="T372:T380" si="43">S372*H372</f>
        <v>0</v>
      </c>
      <c r="AR372" s="148" t="s">
        <v>170</v>
      </c>
      <c r="AT372" s="148" t="s">
        <v>165</v>
      </c>
      <c r="AU372" s="148" t="s">
        <v>82</v>
      </c>
      <c r="AY372" s="17" t="s">
        <v>163</v>
      </c>
      <c r="BE372" s="149">
        <f t="shared" ref="BE372:BE380" si="44">IF(N372="základní",J372,0)</f>
        <v>0</v>
      </c>
      <c r="BF372" s="149">
        <f t="shared" ref="BF372:BF380" si="45">IF(N372="snížená",J372,0)</f>
        <v>0</v>
      </c>
      <c r="BG372" s="149">
        <f t="shared" ref="BG372:BG380" si="46">IF(N372="zákl. přenesená",J372,0)</f>
        <v>0</v>
      </c>
      <c r="BH372" s="149">
        <f t="shared" ref="BH372:BH380" si="47">IF(N372="sníž. přenesená",J372,0)</f>
        <v>0</v>
      </c>
      <c r="BI372" s="149">
        <f t="shared" ref="BI372:BI380" si="48">IF(N372="nulová",J372,0)</f>
        <v>0</v>
      </c>
      <c r="BJ372" s="17" t="s">
        <v>80</v>
      </c>
      <c r="BK372" s="149">
        <f t="shared" ref="BK372:BK380" si="49">ROUND(I372*H372,2)</f>
        <v>0</v>
      </c>
      <c r="BL372" s="17" t="s">
        <v>170</v>
      </c>
      <c r="BM372" s="148" t="s">
        <v>797</v>
      </c>
    </row>
    <row r="373" spans="2:65" s="1" customFormat="1" ht="16.5" customHeight="1">
      <c r="B373" s="136"/>
      <c r="C373" s="137" t="s">
        <v>513</v>
      </c>
      <c r="D373" s="137" t="s">
        <v>165</v>
      </c>
      <c r="E373" s="138" t="s">
        <v>1351</v>
      </c>
      <c r="F373" s="139" t="s">
        <v>1352</v>
      </c>
      <c r="G373" s="140" t="s">
        <v>313</v>
      </c>
      <c r="H373" s="141">
        <v>1</v>
      </c>
      <c r="I373" s="142"/>
      <c r="J373" s="143">
        <f t="shared" si="40"/>
        <v>0</v>
      </c>
      <c r="K373" s="139" t="s">
        <v>1</v>
      </c>
      <c r="L373" s="32"/>
      <c r="M373" s="144" t="s">
        <v>1</v>
      </c>
      <c r="N373" s="145" t="s">
        <v>38</v>
      </c>
      <c r="P373" s="146">
        <f t="shared" si="41"/>
        <v>0</v>
      </c>
      <c r="Q373" s="146">
        <v>0</v>
      </c>
      <c r="R373" s="146">
        <f t="shared" si="42"/>
        <v>0</v>
      </c>
      <c r="S373" s="146">
        <v>0</v>
      </c>
      <c r="T373" s="147">
        <f t="shared" si="43"/>
        <v>0</v>
      </c>
      <c r="AR373" s="148" t="s">
        <v>170</v>
      </c>
      <c r="AT373" s="148" t="s">
        <v>165</v>
      </c>
      <c r="AU373" s="148" t="s">
        <v>82</v>
      </c>
      <c r="AY373" s="17" t="s">
        <v>163</v>
      </c>
      <c r="BE373" s="149">
        <f t="shared" si="44"/>
        <v>0</v>
      </c>
      <c r="BF373" s="149">
        <f t="shared" si="45"/>
        <v>0</v>
      </c>
      <c r="BG373" s="149">
        <f t="shared" si="46"/>
        <v>0</v>
      </c>
      <c r="BH373" s="149">
        <f t="shared" si="47"/>
        <v>0</v>
      </c>
      <c r="BI373" s="149">
        <f t="shared" si="48"/>
        <v>0</v>
      </c>
      <c r="BJ373" s="17" t="s">
        <v>80</v>
      </c>
      <c r="BK373" s="149">
        <f t="shared" si="49"/>
        <v>0</v>
      </c>
      <c r="BL373" s="17" t="s">
        <v>170</v>
      </c>
      <c r="BM373" s="148" t="s">
        <v>803</v>
      </c>
    </row>
    <row r="374" spans="2:65" s="1" customFormat="1" ht="21.75" customHeight="1">
      <c r="B374" s="136"/>
      <c r="C374" s="137" t="s">
        <v>813</v>
      </c>
      <c r="D374" s="137" t="s">
        <v>165</v>
      </c>
      <c r="E374" s="138" t="s">
        <v>1090</v>
      </c>
      <c r="F374" s="139" t="s">
        <v>1091</v>
      </c>
      <c r="G374" s="140" t="s">
        <v>313</v>
      </c>
      <c r="H374" s="141">
        <v>6</v>
      </c>
      <c r="I374" s="142"/>
      <c r="J374" s="143">
        <f t="shared" si="40"/>
        <v>0</v>
      </c>
      <c r="K374" s="139" t="s">
        <v>1</v>
      </c>
      <c r="L374" s="32"/>
      <c r="M374" s="144" t="s">
        <v>1</v>
      </c>
      <c r="N374" s="145" t="s">
        <v>38</v>
      </c>
      <c r="P374" s="146">
        <f t="shared" si="41"/>
        <v>0</v>
      </c>
      <c r="Q374" s="146">
        <v>0</v>
      </c>
      <c r="R374" s="146">
        <f t="shared" si="42"/>
        <v>0</v>
      </c>
      <c r="S374" s="146">
        <v>0</v>
      </c>
      <c r="T374" s="147">
        <f t="shared" si="43"/>
        <v>0</v>
      </c>
      <c r="AR374" s="148" t="s">
        <v>170</v>
      </c>
      <c r="AT374" s="148" t="s">
        <v>165</v>
      </c>
      <c r="AU374" s="148" t="s">
        <v>82</v>
      </c>
      <c r="AY374" s="17" t="s">
        <v>163</v>
      </c>
      <c r="BE374" s="149">
        <f t="shared" si="44"/>
        <v>0</v>
      </c>
      <c r="BF374" s="149">
        <f t="shared" si="45"/>
        <v>0</v>
      </c>
      <c r="BG374" s="149">
        <f t="shared" si="46"/>
        <v>0</v>
      </c>
      <c r="BH374" s="149">
        <f t="shared" si="47"/>
        <v>0</v>
      </c>
      <c r="BI374" s="149">
        <f t="shared" si="48"/>
        <v>0</v>
      </c>
      <c r="BJ374" s="17" t="s">
        <v>80</v>
      </c>
      <c r="BK374" s="149">
        <f t="shared" si="49"/>
        <v>0</v>
      </c>
      <c r="BL374" s="17" t="s">
        <v>170</v>
      </c>
      <c r="BM374" s="148" t="s">
        <v>808</v>
      </c>
    </row>
    <row r="375" spans="2:65" s="1" customFormat="1" ht="24.2" customHeight="1">
      <c r="B375" s="136"/>
      <c r="C375" s="137" t="s">
        <v>517</v>
      </c>
      <c r="D375" s="137" t="s">
        <v>165</v>
      </c>
      <c r="E375" s="138" t="s">
        <v>1353</v>
      </c>
      <c r="F375" s="139" t="s">
        <v>1354</v>
      </c>
      <c r="G375" s="140" t="s">
        <v>168</v>
      </c>
      <c r="H375" s="141">
        <v>2.3199999999999998</v>
      </c>
      <c r="I375" s="142"/>
      <c r="J375" s="143">
        <f t="shared" si="40"/>
        <v>0</v>
      </c>
      <c r="K375" s="139" t="s">
        <v>1</v>
      </c>
      <c r="L375" s="32"/>
      <c r="M375" s="144" t="s">
        <v>1</v>
      </c>
      <c r="N375" s="145" t="s">
        <v>38</v>
      </c>
      <c r="P375" s="146">
        <f t="shared" si="41"/>
        <v>0</v>
      </c>
      <c r="Q375" s="146">
        <v>0</v>
      </c>
      <c r="R375" s="146">
        <f t="shared" si="42"/>
        <v>0</v>
      </c>
      <c r="S375" s="146">
        <v>0</v>
      </c>
      <c r="T375" s="147">
        <f t="shared" si="43"/>
        <v>0</v>
      </c>
      <c r="AR375" s="148" t="s">
        <v>170</v>
      </c>
      <c r="AT375" s="148" t="s">
        <v>165</v>
      </c>
      <c r="AU375" s="148" t="s">
        <v>82</v>
      </c>
      <c r="AY375" s="17" t="s">
        <v>163</v>
      </c>
      <c r="BE375" s="149">
        <f t="shared" si="44"/>
        <v>0</v>
      </c>
      <c r="BF375" s="149">
        <f t="shared" si="45"/>
        <v>0</v>
      </c>
      <c r="BG375" s="149">
        <f t="shared" si="46"/>
        <v>0</v>
      </c>
      <c r="BH375" s="149">
        <f t="shared" si="47"/>
        <v>0</v>
      </c>
      <c r="BI375" s="149">
        <f t="shared" si="48"/>
        <v>0</v>
      </c>
      <c r="BJ375" s="17" t="s">
        <v>80</v>
      </c>
      <c r="BK375" s="149">
        <f t="shared" si="49"/>
        <v>0</v>
      </c>
      <c r="BL375" s="17" t="s">
        <v>170</v>
      </c>
      <c r="BM375" s="148" t="s">
        <v>812</v>
      </c>
    </row>
    <row r="376" spans="2:65" s="1" customFormat="1" ht="24.2" customHeight="1">
      <c r="B376" s="136"/>
      <c r="C376" s="137" t="s">
        <v>827</v>
      </c>
      <c r="D376" s="137" t="s">
        <v>165</v>
      </c>
      <c r="E376" s="138" t="s">
        <v>1355</v>
      </c>
      <c r="F376" s="139" t="s">
        <v>1356</v>
      </c>
      <c r="G376" s="140" t="s">
        <v>168</v>
      </c>
      <c r="H376" s="141">
        <v>2.3199999999999998</v>
      </c>
      <c r="I376" s="142"/>
      <c r="J376" s="143">
        <f t="shared" si="40"/>
        <v>0</v>
      </c>
      <c r="K376" s="139" t="s">
        <v>1</v>
      </c>
      <c r="L376" s="32"/>
      <c r="M376" s="144" t="s">
        <v>1</v>
      </c>
      <c r="N376" s="145" t="s">
        <v>38</v>
      </c>
      <c r="P376" s="146">
        <f t="shared" si="41"/>
        <v>0</v>
      </c>
      <c r="Q376" s="146">
        <v>0</v>
      </c>
      <c r="R376" s="146">
        <f t="shared" si="42"/>
        <v>0</v>
      </c>
      <c r="S376" s="146">
        <v>0</v>
      </c>
      <c r="T376" s="147">
        <f t="shared" si="43"/>
        <v>0</v>
      </c>
      <c r="AR376" s="148" t="s">
        <v>170</v>
      </c>
      <c r="AT376" s="148" t="s">
        <v>165</v>
      </c>
      <c r="AU376" s="148" t="s">
        <v>82</v>
      </c>
      <c r="AY376" s="17" t="s">
        <v>163</v>
      </c>
      <c r="BE376" s="149">
        <f t="shared" si="44"/>
        <v>0</v>
      </c>
      <c r="BF376" s="149">
        <f t="shared" si="45"/>
        <v>0</v>
      </c>
      <c r="BG376" s="149">
        <f t="shared" si="46"/>
        <v>0</v>
      </c>
      <c r="BH376" s="149">
        <f t="shared" si="47"/>
        <v>0</v>
      </c>
      <c r="BI376" s="149">
        <f t="shared" si="48"/>
        <v>0</v>
      </c>
      <c r="BJ376" s="17" t="s">
        <v>80</v>
      </c>
      <c r="BK376" s="149">
        <f t="shared" si="49"/>
        <v>0</v>
      </c>
      <c r="BL376" s="17" t="s">
        <v>170</v>
      </c>
      <c r="BM376" s="148" t="s">
        <v>816</v>
      </c>
    </row>
    <row r="377" spans="2:65" s="1" customFormat="1" ht="24.2" customHeight="1">
      <c r="B377" s="136"/>
      <c r="C377" s="137" t="s">
        <v>522</v>
      </c>
      <c r="D377" s="137" t="s">
        <v>165</v>
      </c>
      <c r="E377" s="138" t="s">
        <v>1357</v>
      </c>
      <c r="F377" s="139" t="s">
        <v>1358</v>
      </c>
      <c r="G377" s="140" t="s">
        <v>168</v>
      </c>
      <c r="H377" s="141">
        <v>2.3199999999999998</v>
      </c>
      <c r="I377" s="142"/>
      <c r="J377" s="143">
        <f t="shared" si="40"/>
        <v>0</v>
      </c>
      <c r="K377" s="139" t="s">
        <v>1</v>
      </c>
      <c r="L377" s="32"/>
      <c r="M377" s="144" t="s">
        <v>1</v>
      </c>
      <c r="N377" s="145" t="s">
        <v>38</v>
      </c>
      <c r="P377" s="146">
        <f t="shared" si="41"/>
        <v>0</v>
      </c>
      <c r="Q377" s="146">
        <v>0</v>
      </c>
      <c r="R377" s="146">
        <f t="shared" si="42"/>
        <v>0</v>
      </c>
      <c r="S377" s="146">
        <v>0</v>
      </c>
      <c r="T377" s="147">
        <f t="shared" si="43"/>
        <v>0</v>
      </c>
      <c r="AR377" s="148" t="s">
        <v>170</v>
      </c>
      <c r="AT377" s="148" t="s">
        <v>165</v>
      </c>
      <c r="AU377" s="148" t="s">
        <v>82</v>
      </c>
      <c r="AY377" s="17" t="s">
        <v>163</v>
      </c>
      <c r="BE377" s="149">
        <f t="shared" si="44"/>
        <v>0</v>
      </c>
      <c r="BF377" s="149">
        <f t="shared" si="45"/>
        <v>0</v>
      </c>
      <c r="BG377" s="149">
        <f t="shared" si="46"/>
        <v>0</v>
      </c>
      <c r="BH377" s="149">
        <f t="shared" si="47"/>
        <v>0</v>
      </c>
      <c r="BI377" s="149">
        <f t="shared" si="48"/>
        <v>0</v>
      </c>
      <c r="BJ377" s="17" t="s">
        <v>80</v>
      </c>
      <c r="BK377" s="149">
        <f t="shared" si="49"/>
        <v>0</v>
      </c>
      <c r="BL377" s="17" t="s">
        <v>170</v>
      </c>
      <c r="BM377" s="148" t="s">
        <v>825</v>
      </c>
    </row>
    <row r="378" spans="2:65" s="1" customFormat="1" ht="24.2" customHeight="1">
      <c r="B378" s="136"/>
      <c r="C378" s="137" t="s">
        <v>834</v>
      </c>
      <c r="D378" s="137" t="s">
        <v>165</v>
      </c>
      <c r="E378" s="138" t="s">
        <v>1359</v>
      </c>
      <c r="F378" s="139" t="s">
        <v>1360</v>
      </c>
      <c r="G378" s="140" t="s">
        <v>168</v>
      </c>
      <c r="H378" s="141">
        <v>2.3199999999999998</v>
      </c>
      <c r="I378" s="142"/>
      <c r="J378" s="143">
        <f t="shared" si="40"/>
        <v>0</v>
      </c>
      <c r="K378" s="139" t="s">
        <v>1</v>
      </c>
      <c r="L378" s="32"/>
      <c r="M378" s="144" t="s">
        <v>1</v>
      </c>
      <c r="N378" s="145" t="s">
        <v>38</v>
      </c>
      <c r="P378" s="146">
        <f t="shared" si="41"/>
        <v>0</v>
      </c>
      <c r="Q378" s="146">
        <v>0</v>
      </c>
      <c r="R378" s="146">
        <f t="shared" si="42"/>
        <v>0</v>
      </c>
      <c r="S378" s="146">
        <v>0</v>
      </c>
      <c r="T378" s="147">
        <f t="shared" si="43"/>
        <v>0</v>
      </c>
      <c r="AR378" s="148" t="s">
        <v>170</v>
      </c>
      <c r="AT378" s="148" t="s">
        <v>165</v>
      </c>
      <c r="AU378" s="148" t="s">
        <v>82</v>
      </c>
      <c r="AY378" s="17" t="s">
        <v>163</v>
      </c>
      <c r="BE378" s="149">
        <f t="shared" si="44"/>
        <v>0</v>
      </c>
      <c r="BF378" s="149">
        <f t="shared" si="45"/>
        <v>0</v>
      </c>
      <c r="BG378" s="149">
        <f t="shared" si="46"/>
        <v>0</v>
      </c>
      <c r="BH378" s="149">
        <f t="shared" si="47"/>
        <v>0</v>
      </c>
      <c r="BI378" s="149">
        <f t="shared" si="48"/>
        <v>0</v>
      </c>
      <c r="BJ378" s="17" t="s">
        <v>80</v>
      </c>
      <c r="BK378" s="149">
        <f t="shared" si="49"/>
        <v>0</v>
      </c>
      <c r="BL378" s="17" t="s">
        <v>170</v>
      </c>
      <c r="BM378" s="148" t="s">
        <v>830</v>
      </c>
    </row>
    <row r="379" spans="2:65" s="1" customFormat="1" ht="21.75" customHeight="1">
      <c r="B379" s="136"/>
      <c r="C379" s="137" t="s">
        <v>529</v>
      </c>
      <c r="D379" s="137" t="s">
        <v>165</v>
      </c>
      <c r="E379" s="138" t="s">
        <v>1361</v>
      </c>
      <c r="F379" s="139" t="s">
        <v>1362</v>
      </c>
      <c r="G379" s="140" t="s">
        <v>313</v>
      </c>
      <c r="H379" s="141">
        <v>7</v>
      </c>
      <c r="I379" s="142"/>
      <c r="J379" s="143">
        <f t="shared" si="40"/>
        <v>0</v>
      </c>
      <c r="K379" s="139" t="s">
        <v>1</v>
      </c>
      <c r="L379" s="32"/>
      <c r="M379" s="144" t="s">
        <v>1</v>
      </c>
      <c r="N379" s="145" t="s">
        <v>38</v>
      </c>
      <c r="P379" s="146">
        <f t="shared" si="41"/>
        <v>0</v>
      </c>
      <c r="Q379" s="146">
        <v>0</v>
      </c>
      <c r="R379" s="146">
        <f t="shared" si="42"/>
        <v>0</v>
      </c>
      <c r="S379" s="146">
        <v>0</v>
      </c>
      <c r="T379" s="147">
        <f t="shared" si="43"/>
        <v>0</v>
      </c>
      <c r="AR379" s="148" t="s">
        <v>170</v>
      </c>
      <c r="AT379" s="148" t="s">
        <v>165</v>
      </c>
      <c r="AU379" s="148" t="s">
        <v>82</v>
      </c>
      <c r="AY379" s="17" t="s">
        <v>163</v>
      </c>
      <c r="BE379" s="149">
        <f t="shared" si="44"/>
        <v>0</v>
      </c>
      <c r="BF379" s="149">
        <f t="shared" si="45"/>
        <v>0</v>
      </c>
      <c r="BG379" s="149">
        <f t="shared" si="46"/>
        <v>0</v>
      </c>
      <c r="BH379" s="149">
        <f t="shared" si="47"/>
        <v>0</v>
      </c>
      <c r="BI379" s="149">
        <f t="shared" si="48"/>
        <v>0</v>
      </c>
      <c r="BJ379" s="17" t="s">
        <v>80</v>
      </c>
      <c r="BK379" s="149">
        <f t="shared" si="49"/>
        <v>0</v>
      </c>
      <c r="BL379" s="17" t="s">
        <v>170</v>
      </c>
      <c r="BM379" s="148" t="s">
        <v>833</v>
      </c>
    </row>
    <row r="380" spans="2:65" s="1" customFormat="1" ht="33" customHeight="1">
      <c r="B380" s="136"/>
      <c r="C380" s="137" t="s">
        <v>839</v>
      </c>
      <c r="D380" s="137" t="s">
        <v>165</v>
      </c>
      <c r="E380" s="138" t="s">
        <v>1363</v>
      </c>
      <c r="F380" s="139" t="s">
        <v>1364</v>
      </c>
      <c r="G380" s="140" t="s">
        <v>196</v>
      </c>
      <c r="H380" s="141">
        <v>180</v>
      </c>
      <c r="I380" s="142"/>
      <c r="J380" s="143">
        <f t="shared" si="40"/>
        <v>0</v>
      </c>
      <c r="K380" s="139" t="s">
        <v>1</v>
      </c>
      <c r="L380" s="32"/>
      <c r="M380" s="144" t="s">
        <v>1</v>
      </c>
      <c r="N380" s="145" t="s">
        <v>38</v>
      </c>
      <c r="P380" s="146">
        <f t="shared" si="41"/>
        <v>0</v>
      </c>
      <c r="Q380" s="146">
        <v>0</v>
      </c>
      <c r="R380" s="146">
        <f t="shared" si="42"/>
        <v>0</v>
      </c>
      <c r="S380" s="146">
        <v>0</v>
      </c>
      <c r="T380" s="147">
        <f t="shared" si="43"/>
        <v>0</v>
      </c>
      <c r="AR380" s="148" t="s">
        <v>170</v>
      </c>
      <c r="AT380" s="148" t="s">
        <v>165</v>
      </c>
      <c r="AU380" s="148" t="s">
        <v>82</v>
      </c>
      <c r="AY380" s="17" t="s">
        <v>163</v>
      </c>
      <c r="BE380" s="149">
        <f t="shared" si="44"/>
        <v>0</v>
      </c>
      <c r="BF380" s="149">
        <f t="shared" si="45"/>
        <v>0</v>
      </c>
      <c r="BG380" s="149">
        <f t="shared" si="46"/>
        <v>0</v>
      </c>
      <c r="BH380" s="149">
        <f t="shared" si="47"/>
        <v>0</v>
      </c>
      <c r="BI380" s="149">
        <f t="shared" si="48"/>
        <v>0</v>
      </c>
      <c r="BJ380" s="17" t="s">
        <v>80</v>
      </c>
      <c r="BK380" s="149">
        <f t="shared" si="49"/>
        <v>0</v>
      </c>
      <c r="BL380" s="17" t="s">
        <v>170</v>
      </c>
      <c r="BM380" s="148" t="s">
        <v>837</v>
      </c>
    </row>
    <row r="381" spans="2:65" s="13" customFormat="1" ht="11.25">
      <c r="B381" s="157"/>
      <c r="D381" s="151" t="s">
        <v>180</v>
      </c>
      <c r="E381" s="158" t="s">
        <v>1</v>
      </c>
      <c r="F381" s="159" t="s">
        <v>1365</v>
      </c>
      <c r="H381" s="160">
        <v>180</v>
      </c>
      <c r="I381" s="161"/>
      <c r="L381" s="157"/>
      <c r="M381" s="162"/>
      <c r="T381" s="163"/>
      <c r="AT381" s="158" t="s">
        <v>180</v>
      </c>
      <c r="AU381" s="158" t="s">
        <v>82</v>
      </c>
      <c r="AV381" s="13" t="s">
        <v>82</v>
      </c>
      <c r="AW381" s="13" t="s">
        <v>30</v>
      </c>
      <c r="AX381" s="13" t="s">
        <v>73</v>
      </c>
      <c r="AY381" s="158" t="s">
        <v>163</v>
      </c>
    </row>
    <row r="382" spans="2:65" s="14" customFormat="1" ht="11.25">
      <c r="B382" s="164"/>
      <c r="D382" s="151" t="s">
        <v>180</v>
      </c>
      <c r="E382" s="165" t="s">
        <v>1</v>
      </c>
      <c r="F382" s="166" t="s">
        <v>218</v>
      </c>
      <c r="H382" s="167">
        <v>180</v>
      </c>
      <c r="I382" s="168"/>
      <c r="L382" s="164"/>
      <c r="M382" s="169"/>
      <c r="T382" s="170"/>
      <c r="AT382" s="165" t="s">
        <v>180</v>
      </c>
      <c r="AU382" s="165" t="s">
        <v>82</v>
      </c>
      <c r="AV382" s="14" t="s">
        <v>170</v>
      </c>
      <c r="AW382" s="14" t="s">
        <v>30</v>
      </c>
      <c r="AX382" s="14" t="s">
        <v>80</v>
      </c>
      <c r="AY382" s="165" t="s">
        <v>163</v>
      </c>
    </row>
    <row r="383" spans="2:65" s="1" customFormat="1" ht="37.9" customHeight="1">
      <c r="B383" s="136"/>
      <c r="C383" s="137" t="s">
        <v>535</v>
      </c>
      <c r="D383" s="137" t="s">
        <v>165</v>
      </c>
      <c r="E383" s="138" t="s">
        <v>1366</v>
      </c>
      <c r="F383" s="139" t="s">
        <v>1367</v>
      </c>
      <c r="G383" s="140" t="s">
        <v>196</v>
      </c>
      <c r="H383" s="141">
        <v>168</v>
      </c>
      <c r="I383" s="142"/>
      <c r="J383" s="143">
        <f>ROUND(I383*H383,2)</f>
        <v>0</v>
      </c>
      <c r="K383" s="139" t="s">
        <v>1</v>
      </c>
      <c r="L383" s="32"/>
      <c r="M383" s="144" t="s">
        <v>1</v>
      </c>
      <c r="N383" s="145" t="s">
        <v>38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170</v>
      </c>
      <c r="AT383" s="148" t="s">
        <v>165</v>
      </c>
      <c r="AU383" s="148" t="s">
        <v>82</v>
      </c>
      <c r="AY383" s="17" t="s">
        <v>163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80</v>
      </c>
      <c r="BK383" s="149">
        <f>ROUND(I383*H383,2)</f>
        <v>0</v>
      </c>
      <c r="BL383" s="17" t="s">
        <v>170</v>
      </c>
      <c r="BM383" s="148" t="s">
        <v>838</v>
      </c>
    </row>
    <row r="384" spans="2:65" s="13" customFormat="1" ht="11.25">
      <c r="B384" s="157"/>
      <c r="D384" s="151" t="s">
        <v>180</v>
      </c>
      <c r="E384" s="158" t="s">
        <v>1</v>
      </c>
      <c r="F384" s="159" t="s">
        <v>1368</v>
      </c>
      <c r="H384" s="160">
        <v>168</v>
      </c>
      <c r="I384" s="161"/>
      <c r="L384" s="157"/>
      <c r="M384" s="162"/>
      <c r="T384" s="163"/>
      <c r="AT384" s="158" t="s">
        <v>180</v>
      </c>
      <c r="AU384" s="158" t="s">
        <v>82</v>
      </c>
      <c r="AV384" s="13" t="s">
        <v>82</v>
      </c>
      <c r="AW384" s="13" t="s">
        <v>30</v>
      </c>
      <c r="AX384" s="13" t="s">
        <v>73</v>
      </c>
      <c r="AY384" s="158" t="s">
        <v>163</v>
      </c>
    </row>
    <row r="385" spans="2:65" s="14" customFormat="1" ht="11.25">
      <c r="B385" s="164"/>
      <c r="D385" s="151" t="s">
        <v>180</v>
      </c>
      <c r="E385" s="165" t="s">
        <v>1</v>
      </c>
      <c r="F385" s="166" t="s">
        <v>218</v>
      </c>
      <c r="H385" s="167">
        <v>168</v>
      </c>
      <c r="I385" s="168"/>
      <c r="L385" s="164"/>
      <c r="M385" s="169"/>
      <c r="T385" s="170"/>
      <c r="AT385" s="165" t="s">
        <v>180</v>
      </c>
      <c r="AU385" s="165" t="s">
        <v>82</v>
      </c>
      <c r="AV385" s="14" t="s">
        <v>170</v>
      </c>
      <c r="AW385" s="14" t="s">
        <v>30</v>
      </c>
      <c r="AX385" s="14" t="s">
        <v>80</v>
      </c>
      <c r="AY385" s="165" t="s">
        <v>163</v>
      </c>
    </row>
    <row r="386" spans="2:65" s="1" customFormat="1" ht="33" customHeight="1">
      <c r="B386" s="136"/>
      <c r="C386" s="137" t="s">
        <v>854</v>
      </c>
      <c r="D386" s="137" t="s">
        <v>165</v>
      </c>
      <c r="E386" s="138" t="s">
        <v>1369</v>
      </c>
      <c r="F386" s="139" t="s">
        <v>1370</v>
      </c>
      <c r="G386" s="140" t="s">
        <v>196</v>
      </c>
      <c r="H386" s="141">
        <v>580</v>
      </c>
      <c r="I386" s="142"/>
      <c r="J386" s="143">
        <f>ROUND(I386*H386,2)</f>
        <v>0</v>
      </c>
      <c r="K386" s="139" t="s">
        <v>1</v>
      </c>
      <c r="L386" s="32"/>
      <c r="M386" s="144" t="s">
        <v>1</v>
      </c>
      <c r="N386" s="145" t="s">
        <v>38</v>
      </c>
      <c r="P386" s="146">
        <f>O386*H386</f>
        <v>0</v>
      </c>
      <c r="Q386" s="146">
        <v>0</v>
      </c>
      <c r="R386" s="146">
        <f>Q386*H386</f>
        <v>0</v>
      </c>
      <c r="S386" s="146">
        <v>0</v>
      </c>
      <c r="T386" s="147">
        <f>S386*H386</f>
        <v>0</v>
      </c>
      <c r="AR386" s="148" t="s">
        <v>170</v>
      </c>
      <c r="AT386" s="148" t="s">
        <v>165</v>
      </c>
      <c r="AU386" s="148" t="s">
        <v>82</v>
      </c>
      <c r="AY386" s="17" t="s">
        <v>163</v>
      </c>
      <c r="BE386" s="149">
        <f>IF(N386="základní",J386,0)</f>
        <v>0</v>
      </c>
      <c r="BF386" s="149">
        <f>IF(N386="snížená",J386,0)</f>
        <v>0</v>
      </c>
      <c r="BG386" s="149">
        <f>IF(N386="zákl. přenesená",J386,0)</f>
        <v>0</v>
      </c>
      <c r="BH386" s="149">
        <f>IF(N386="sníž. přenesená",J386,0)</f>
        <v>0</v>
      </c>
      <c r="BI386" s="149">
        <f>IF(N386="nulová",J386,0)</f>
        <v>0</v>
      </c>
      <c r="BJ386" s="17" t="s">
        <v>80</v>
      </c>
      <c r="BK386" s="149">
        <f>ROUND(I386*H386,2)</f>
        <v>0</v>
      </c>
      <c r="BL386" s="17" t="s">
        <v>170</v>
      </c>
      <c r="BM386" s="148" t="s">
        <v>842</v>
      </c>
    </row>
    <row r="387" spans="2:65" s="13" customFormat="1" ht="11.25">
      <c r="B387" s="157"/>
      <c r="D387" s="151" t="s">
        <v>180</v>
      </c>
      <c r="E387" s="158" t="s">
        <v>1</v>
      </c>
      <c r="F387" s="159" t="s">
        <v>1371</v>
      </c>
      <c r="H387" s="160">
        <v>580</v>
      </c>
      <c r="I387" s="161"/>
      <c r="L387" s="157"/>
      <c r="M387" s="162"/>
      <c r="T387" s="163"/>
      <c r="AT387" s="158" t="s">
        <v>180</v>
      </c>
      <c r="AU387" s="158" t="s">
        <v>82</v>
      </c>
      <c r="AV387" s="13" t="s">
        <v>82</v>
      </c>
      <c r="AW387" s="13" t="s">
        <v>30</v>
      </c>
      <c r="AX387" s="13" t="s">
        <v>73</v>
      </c>
      <c r="AY387" s="158" t="s">
        <v>163</v>
      </c>
    </row>
    <row r="388" spans="2:65" s="14" customFormat="1" ht="11.25">
      <c r="B388" s="164"/>
      <c r="D388" s="151" t="s">
        <v>180</v>
      </c>
      <c r="E388" s="165" t="s">
        <v>1</v>
      </c>
      <c r="F388" s="166" t="s">
        <v>218</v>
      </c>
      <c r="H388" s="167">
        <v>580</v>
      </c>
      <c r="I388" s="168"/>
      <c r="L388" s="164"/>
      <c r="M388" s="169"/>
      <c r="T388" s="170"/>
      <c r="AT388" s="165" t="s">
        <v>180</v>
      </c>
      <c r="AU388" s="165" t="s">
        <v>82</v>
      </c>
      <c r="AV388" s="14" t="s">
        <v>170</v>
      </c>
      <c r="AW388" s="14" t="s">
        <v>30</v>
      </c>
      <c r="AX388" s="14" t="s">
        <v>80</v>
      </c>
      <c r="AY388" s="165" t="s">
        <v>163</v>
      </c>
    </row>
    <row r="389" spans="2:65" s="1" customFormat="1" ht="16.5" customHeight="1">
      <c r="B389" s="136"/>
      <c r="C389" s="137" t="s">
        <v>539</v>
      </c>
      <c r="D389" s="137" t="s">
        <v>165</v>
      </c>
      <c r="E389" s="138" t="s">
        <v>1372</v>
      </c>
      <c r="F389" s="139" t="s">
        <v>1373</v>
      </c>
      <c r="G389" s="140" t="s">
        <v>313</v>
      </c>
      <c r="H389" s="141">
        <v>274</v>
      </c>
      <c r="I389" s="142"/>
      <c r="J389" s="143">
        <f>ROUND(I389*H389,2)</f>
        <v>0</v>
      </c>
      <c r="K389" s="139" t="s">
        <v>1</v>
      </c>
      <c r="L389" s="32"/>
      <c r="M389" s="144" t="s">
        <v>1</v>
      </c>
      <c r="N389" s="145" t="s">
        <v>38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170</v>
      </c>
      <c r="AT389" s="148" t="s">
        <v>165</v>
      </c>
      <c r="AU389" s="148" t="s">
        <v>82</v>
      </c>
      <c r="AY389" s="17" t="s">
        <v>163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80</v>
      </c>
      <c r="BK389" s="149">
        <f>ROUND(I389*H389,2)</f>
        <v>0</v>
      </c>
      <c r="BL389" s="17" t="s">
        <v>170</v>
      </c>
      <c r="BM389" s="148" t="s">
        <v>852</v>
      </c>
    </row>
    <row r="390" spans="2:65" s="13" customFormat="1" ht="11.25">
      <c r="B390" s="157"/>
      <c r="D390" s="151" t="s">
        <v>180</v>
      </c>
      <c r="E390" s="158" t="s">
        <v>1</v>
      </c>
      <c r="F390" s="159" t="s">
        <v>1374</v>
      </c>
      <c r="H390" s="160">
        <v>274</v>
      </c>
      <c r="I390" s="161"/>
      <c r="L390" s="157"/>
      <c r="M390" s="162"/>
      <c r="T390" s="163"/>
      <c r="AT390" s="158" t="s">
        <v>180</v>
      </c>
      <c r="AU390" s="158" t="s">
        <v>82</v>
      </c>
      <c r="AV390" s="13" t="s">
        <v>82</v>
      </c>
      <c r="AW390" s="13" t="s">
        <v>30</v>
      </c>
      <c r="AX390" s="13" t="s">
        <v>73</v>
      </c>
      <c r="AY390" s="158" t="s">
        <v>163</v>
      </c>
    </row>
    <row r="391" spans="2:65" s="14" customFormat="1" ht="11.25">
      <c r="B391" s="164"/>
      <c r="D391" s="151" t="s">
        <v>180</v>
      </c>
      <c r="E391" s="165" t="s">
        <v>1</v>
      </c>
      <c r="F391" s="166" t="s">
        <v>218</v>
      </c>
      <c r="H391" s="167">
        <v>274</v>
      </c>
      <c r="I391" s="168"/>
      <c r="L391" s="164"/>
      <c r="M391" s="169"/>
      <c r="T391" s="170"/>
      <c r="AT391" s="165" t="s">
        <v>180</v>
      </c>
      <c r="AU391" s="165" t="s">
        <v>82</v>
      </c>
      <c r="AV391" s="14" t="s">
        <v>170</v>
      </c>
      <c r="AW391" s="14" t="s">
        <v>30</v>
      </c>
      <c r="AX391" s="14" t="s">
        <v>80</v>
      </c>
      <c r="AY391" s="165" t="s">
        <v>163</v>
      </c>
    </row>
    <row r="392" spans="2:65" s="1" customFormat="1" ht="16.5" customHeight="1">
      <c r="B392" s="136"/>
      <c r="C392" s="137" t="s">
        <v>865</v>
      </c>
      <c r="D392" s="137" t="s">
        <v>165</v>
      </c>
      <c r="E392" s="138" t="s">
        <v>1375</v>
      </c>
      <c r="F392" s="139" t="s">
        <v>1376</v>
      </c>
      <c r="G392" s="140" t="s">
        <v>313</v>
      </c>
      <c r="H392" s="141">
        <v>84</v>
      </c>
      <c r="I392" s="142"/>
      <c r="J392" s="143">
        <f>ROUND(I392*H392,2)</f>
        <v>0</v>
      </c>
      <c r="K392" s="139" t="s">
        <v>1</v>
      </c>
      <c r="L392" s="32"/>
      <c r="M392" s="144" t="s">
        <v>1</v>
      </c>
      <c r="N392" s="145" t="s">
        <v>38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170</v>
      </c>
      <c r="AT392" s="148" t="s">
        <v>165</v>
      </c>
      <c r="AU392" s="148" t="s">
        <v>82</v>
      </c>
      <c r="AY392" s="17" t="s">
        <v>163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80</v>
      </c>
      <c r="BK392" s="149">
        <f>ROUND(I392*H392,2)</f>
        <v>0</v>
      </c>
      <c r="BL392" s="17" t="s">
        <v>170</v>
      </c>
      <c r="BM392" s="148" t="s">
        <v>857</v>
      </c>
    </row>
    <row r="393" spans="2:65" s="13" customFormat="1" ht="11.25">
      <c r="B393" s="157"/>
      <c r="D393" s="151" t="s">
        <v>180</v>
      </c>
      <c r="E393" s="158" t="s">
        <v>1</v>
      </c>
      <c r="F393" s="159" t="s">
        <v>1377</v>
      </c>
      <c r="H393" s="160">
        <v>84</v>
      </c>
      <c r="I393" s="161"/>
      <c r="L393" s="157"/>
      <c r="M393" s="162"/>
      <c r="T393" s="163"/>
      <c r="AT393" s="158" t="s">
        <v>180</v>
      </c>
      <c r="AU393" s="158" t="s">
        <v>82</v>
      </c>
      <c r="AV393" s="13" t="s">
        <v>82</v>
      </c>
      <c r="AW393" s="13" t="s">
        <v>30</v>
      </c>
      <c r="AX393" s="13" t="s">
        <v>73</v>
      </c>
      <c r="AY393" s="158" t="s">
        <v>163</v>
      </c>
    </row>
    <row r="394" spans="2:65" s="14" customFormat="1" ht="11.25">
      <c r="B394" s="164"/>
      <c r="D394" s="151" t="s">
        <v>180</v>
      </c>
      <c r="E394" s="165" t="s">
        <v>1</v>
      </c>
      <c r="F394" s="166" t="s">
        <v>218</v>
      </c>
      <c r="H394" s="167">
        <v>84</v>
      </c>
      <c r="I394" s="168"/>
      <c r="L394" s="164"/>
      <c r="M394" s="169"/>
      <c r="T394" s="170"/>
      <c r="AT394" s="165" t="s">
        <v>180</v>
      </c>
      <c r="AU394" s="165" t="s">
        <v>82</v>
      </c>
      <c r="AV394" s="14" t="s">
        <v>170</v>
      </c>
      <c r="AW394" s="14" t="s">
        <v>30</v>
      </c>
      <c r="AX394" s="14" t="s">
        <v>80</v>
      </c>
      <c r="AY394" s="165" t="s">
        <v>163</v>
      </c>
    </row>
    <row r="395" spans="2:65" s="1" customFormat="1" ht="16.5" customHeight="1">
      <c r="B395" s="136"/>
      <c r="C395" s="137" t="s">
        <v>543</v>
      </c>
      <c r="D395" s="137" t="s">
        <v>165</v>
      </c>
      <c r="E395" s="138" t="s">
        <v>1139</v>
      </c>
      <c r="F395" s="139" t="s">
        <v>1140</v>
      </c>
      <c r="G395" s="140" t="s">
        <v>313</v>
      </c>
      <c r="H395" s="141">
        <v>6</v>
      </c>
      <c r="I395" s="142"/>
      <c r="J395" s="143">
        <f>ROUND(I395*H395,2)</f>
        <v>0</v>
      </c>
      <c r="K395" s="139" t="s">
        <v>1</v>
      </c>
      <c r="L395" s="32"/>
      <c r="M395" s="144" t="s">
        <v>1</v>
      </c>
      <c r="N395" s="145" t="s">
        <v>38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170</v>
      </c>
      <c r="AT395" s="148" t="s">
        <v>165</v>
      </c>
      <c r="AU395" s="148" t="s">
        <v>82</v>
      </c>
      <c r="AY395" s="17" t="s">
        <v>163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80</v>
      </c>
      <c r="BK395" s="149">
        <f>ROUND(I395*H395,2)</f>
        <v>0</v>
      </c>
      <c r="BL395" s="17" t="s">
        <v>170</v>
      </c>
      <c r="BM395" s="148" t="s">
        <v>862</v>
      </c>
    </row>
    <row r="396" spans="2:65" s="1" customFormat="1" ht="16.5" customHeight="1">
      <c r="B396" s="136"/>
      <c r="C396" s="137" t="s">
        <v>875</v>
      </c>
      <c r="D396" s="137" t="s">
        <v>165</v>
      </c>
      <c r="E396" s="138" t="s">
        <v>1378</v>
      </c>
      <c r="F396" s="139" t="s">
        <v>1379</v>
      </c>
      <c r="G396" s="140" t="s">
        <v>313</v>
      </c>
      <c r="H396" s="141">
        <v>12</v>
      </c>
      <c r="I396" s="142"/>
      <c r="J396" s="143">
        <f>ROUND(I396*H396,2)</f>
        <v>0</v>
      </c>
      <c r="K396" s="139" t="s">
        <v>1</v>
      </c>
      <c r="L396" s="32"/>
      <c r="M396" s="144" t="s">
        <v>1</v>
      </c>
      <c r="N396" s="145" t="s">
        <v>38</v>
      </c>
      <c r="P396" s="146">
        <f>O396*H396</f>
        <v>0</v>
      </c>
      <c r="Q396" s="146">
        <v>0</v>
      </c>
      <c r="R396" s="146">
        <f>Q396*H396</f>
        <v>0</v>
      </c>
      <c r="S396" s="146">
        <v>0</v>
      </c>
      <c r="T396" s="147">
        <f>S396*H396</f>
        <v>0</v>
      </c>
      <c r="AR396" s="148" t="s">
        <v>170</v>
      </c>
      <c r="AT396" s="148" t="s">
        <v>165</v>
      </c>
      <c r="AU396" s="148" t="s">
        <v>82</v>
      </c>
      <c r="AY396" s="17" t="s">
        <v>163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80</v>
      </c>
      <c r="BK396" s="149">
        <f>ROUND(I396*H396,2)</f>
        <v>0</v>
      </c>
      <c r="BL396" s="17" t="s">
        <v>170</v>
      </c>
      <c r="BM396" s="148" t="s">
        <v>868</v>
      </c>
    </row>
    <row r="397" spans="2:65" s="1" customFormat="1" ht="16.5" customHeight="1">
      <c r="B397" s="136"/>
      <c r="C397" s="137" t="s">
        <v>547</v>
      </c>
      <c r="D397" s="137" t="s">
        <v>165</v>
      </c>
      <c r="E397" s="138" t="s">
        <v>1380</v>
      </c>
      <c r="F397" s="139" t="s">
        <v>1381</v>
      </c>
      <c r="G397" s="140" t="s">
        <v>313</v>
      </c>
      <c r="H397" s="141">
        <v>12</v>
      </c>
      <c r="I397" s="142"/>
      <c r="J397" s="143">
        <f>ROUND(I397*H397,2)</f>
        <v>0</v>
      </c>
      <c r="K397" s="139" t="s">
        <v>1</v>
      </c>
      <c r="L397" s="32"/>
      <c r="M397" s="144" t="s">
        <v>1</v>
      </c>
      <c r="N397" s="145" t="s">
        <v>38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170</v>
      </c>
      <c r="AT397" s="148" t="s">
        <v>165</v>
      </c>
      <c r="AU397" s="148" t="s">
        <v>82</v>
      </c>
      <c r="AY397" s="17" t="s">
        <v>163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80</v>
      </c>
      <c r="BK397" s="149">
        <f>ROUND(I397*H397,2)</f>
        <v>0</v>
      </c>
      <c r="BL397" s="17" t="s">
        <v>170</v>
      </c>
      <c r="BM397" s="148" t="s">
        <v>872</v>
      </c>
    </row>
    <row r="398" spans="2:65" s="1" customFormat="1" ht="16.5" customHeight="1">
      <c r="B398" s="136"/>
      <c r="C398" s="137" t="s">
        <v>884</v>
      </c>
      <c r="D398" s="137" t="s">
        <v>165</v>
      </c>
      <c r="E398" s="138" t="s">
        <v>1141</v>
      </c>
      <c r="F398" s="139" t="s">
        <v>1142</v>
      </c>
      <c r="G398" s="140" t="s">
        <v>196</v>
      </c>
      <c r="H398" s="141">
        <v>195</v>
      </c>
      <c r="I398" s="142"/>
      <c r="J398" s="143">
        <f>ROUND(I398*H398,2)</f>
        <v>0</v>
      </c>
      <c r="K398" s="139" t="s">
        <v>1</v>
      </c>
      <c r="L398" s="32"/>
      <c r="M398" s="144" t="s">
        <v>1</v>
      </c>
      <c r="N398" s="145" t="s">
        <v>38</v>
      </c>
      <c r="P398" s="146">
        <f>O398*H398</f>
        <v>0</v>
      </c>
      <c r="Q398" s="146">
        <v>0</v>
      </c>
      <c r="R398" s="146">
        <f>Q398*H398</f>
        <v>0</v>
      </c>
      <c r="S398" s="146">
        <v>0</v>
      </c>
      <c r="T398" s="147">
        <f>S398*H398</f>
        <v>0</v>
      </c>
      <c r="AR398" s="148" t="s">
        <v>170</v>
      </c>
      <c r="AT398" s="148" t="s">
        <v>165</v>
      </c>
      <c r="AU398" s="148" t="s">
        <v>82</v>
      </c>
      <c r="AY398" s="17" t="s">
        <v>163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80</v>
      </c>
      <c r="BK398" s="149">
        <f>ROUND(I398*H398,2)</f>
        <v>0</v>
      </c>
      <c r="BL398" s="17" t="s">
        <v>170</v>
      </c>
      <c r="BM398" s="148" t="s">
        <v>878</v>
      </c>
    </row>
    <row r="399" spans="2:65" s="13" customFormat="1" ht="11.25">
      <c r="B399" s="157"/>
      <c r="D399" s="151" t="s">
        <v>180</v>
      </c>
      <c r="E399" s="158" t="s">
        <v>1</v>
      </c>
      <c r="F399" s="159" t="s">
        <v>1382</v>
      </c>
      <c r="H399" s="160">
        <v>195</v>
      </c>
      <c r="I399" s="161"/>
      <c r="L399" s="157"/>
      <c r="M399" s="162"/>
      <c r="T399" s="163"/>
      <c r="AT399" s="158" t="s">
        <v>180</v>
      </c>
      <c r="AU399" s="158" t="s">
        <v>82</v>
      </c>
      <c r="AV399" s="13" t="s">
        <v>82</v>
      </c>
      <c r="AW399" s="13" t="s">
        <v>30</v>
      </c>
      <c r="AX399" s="13" t="s">
        <v>73</v>
      </c>
      <c r="AY399" s="158" t="s">
        <v>163</v>
      </c>
    </row>
    <row r="400" spans="2:65" s="14" customFormat="1" ht="11.25">
      <c r="B400" s="164"/>
      <c r="D400" s="151" t="s">
        <v>180</v>
      </c>
      <c r="E400" s="165" t="s">
        <v>1</v>
      </c>
      <c r="F400" s="166" t="s">
        <v>218</v>
      </c>
      <c r="H400" s="167">
        <v>195</v>
      </c>
      <c r="I400" s="168"/>
      <c r="L400" s="164"/>
      <c r="M400" s="169"/>
      <c r="T400" s="170"/>
      <c r="AT400" s="165" t="s">
        <v>180</v>
      </c>
      <c r="AU400" s="165" t="s">
        <v>82</v>
      </c>
      <c r="AV400" s="14" t="s">
        <v>170</v>
      </c>
      <c r="AW400" s="14" t="s">
        <v>30</v>
      </c>
      <c r="AX400" s="14" t="s">
        <v>80</v>
      </c>
      <c r="AY400" s="165" t="s">
        <v>163</v>
      </c>
    </row>
    <row r="401" spans="2:65" s="1" customFormat="1" ht="21.75" customHeight="1">
      <c r="B401" s="136"/>
      <c r="C401" s="137" t="s">
        <v>551</v>
      </c>
      <c r="D401" s="137" t="s">
        <v>165</v>
      </c>
      <c r="E401" s="138" t="s">
        <v>1383</v>
      </c>
      <c r="F401" s="139" t="s">
        <v>1384</v>
      </c>
      <c r="G401" s="140" t="s">
        <v>168</v>
      </c>
      <c r="H401" s="141">
        <v>2.3199999999999998</v>
      </c>
      <c r="I401" s="142"/>
      <c r="J401" s="143">
        <f>ROUND(I401*H401,2)</f>
        <v>0</v>
      </c>
      <c r="K401" s="139" t="s">
        <v>1</v>
      </c>
      <c r="L401" s="32"/>
      <c r="M401" s="144" t="s">
        <v>1</v>
      </c>
      <c r="N401" s="145" t="s">
        <v>38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170</v>
      </c>
      <c r="AT401" s="148" t="s">
        <v>165</v>
      </c>
      <c r="AU401" s="148" t="s">
        <v>82</v>
      </c>
      <c r="AY401" s="17" t="s">
        <v>163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80</v>
      </c>
      <c r="BK401" s="149">
        <f>ROUND(I401*H401,2)</f>
        <v>0</v>
      </c>
      <c r="BL401" s="17" t="s">
        <v>170</v>
      </c>
      <c r="BM401" s="148" t="s">
        <v>882</v>
      </c>
    </row>
    <row r="402" spans="2:65" s="13" customFormat="1" ht="11.25">
      <c r="B402" s="157"/>
      <c r="D402" s="151" t="s">
        <v>180</v>
      </c>
      <c r="E402" s="158" t="s">
        <v>1</v>
      </c>
      <c r="F402" s="159" t="s">
        <v>1385</v>
      </c>
      <c r="H402" s="160">
        <v>2.3199999999999998</v>
      </c>
      <c r="I402" s="161"/>
      <c r="L402" s="157"/>
      <c r="M402" s="162"/>
      <c r="T402" s="163"/>
      <c r="AT402" s="158" t="s">
        <v>180</v>
      </c>
      <c r="AU402" s="158" t="s">
        <v>82</v>
      </c>
      <c r="AV402" s="13" t="s">
        <v>82</v>
      </c>
      <c r="AW402" s="13" t="s">
        <v>30</v>
      </c>
      <c r="AX402" s="13" t="s">
        <v>73</v>
      </c>
      <c r="AY402" s="158" t="s">
        <v>163</v>
      </c>
    </row>
    <row r="403" spans="2:65" s="14" customFormat="1" ht="11.25">
      <c r="B403" s="164"/>
      <c r="D403" s="151" t="s">
        <v>180</v>
      </c>
      <c r="E403" s="165" t="s">
        <v>1</v>
      </c>
      <c r="F403" s="166" t="s">
        <v>218</v>
      </c>
      <c r="H403" s="167">
        <v>2.3199999999999998</v>
      </c>
      <c r="I403" s="168"/>
      <c r="L403" s="164"/>
      <c r="M403" s="169"/>
      <c r="T403" s="170"/>
      <c r="AT403" s="165" t="s">
        <v>180</v>
      </c>
      <c r="AU403" s="165" t="s">
        <v>82</v>
      </c>
      <c r="AV403" s="14" t="s">
        <v>170</v>
      </c>
      <c r="AW403" s="14" t="s">
        <v>30</v>
      </c>
      <c r="AX403" s="14" t="s">
        <v>80</v>
      </c>
      <c r="AY403" s="165" t="s">
        <v>163</v>
      </c>
    </row>
    <row r="404" spans="2:65" s="1" customFormat="1" ht="24.2" customHeight="1">
      <c r="B404" s="136"/>
      <c r="C404" s="137" t="s">
        <v>893</v>
      </c>
      <c r="D404" s="137" t="s">
        <v>165</v>
      </c>
      <c r="E404" s="138" t="s">
        <v>1386</v>
      </c>
      <c r="F404" s="139" t="s">
        <v>1387</v>
      </c>
      <c r="G404" s="140" t="s">
        <v>1186</v>
      </c>
      <c r="H404" s="141">
        <v>14</v>
      </c>
      <c r="I404" s="142"/>
      <c r="J404" s="143">
        <f>ROUND(I404*H404,2)</f>
        <v>0</v>
      </c>
      <c r="K404" s="139" t="s">
        <v>1</v>
      </c>
      <c r="L404" s="32"/>
      <c r="M404" s="144" t="s">
        <v>1</v>
      </c>
      <c r="N404" s="145" t="s">
        <v>38</v>
      </c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AR404" s="148" t="s">
        <v>170</v>
      </c>
      <c r="AT404" s="148" t="s">
        <v>165</v>
      </c>
      <c r="AU404" s="148" t="s">
        <v>82</v>
      </c>
      <c r="AY404" s="17" t="s">
        <v>163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80</v>
      </c>
      <c r="BK404" s="149">
        <f>ROUND(I404*H404,2)</f>
        <v>0</v>
      </c>
      <c r="BL404" s="17" t="s">
        <v>170</v>
      </c>
      <c r="BM404" s="148" t="s">
        <v>887</v>
      </c>
    </row>
    <row r="405" spans="2:65" s="1" customFormat="1" ht="24.2" customHeight="1">
      <c r="B405" s="136"/>
      <c r="C405" s="137" t="s">
        <v>555</v>
      </c>
      <c r="D405" s="137" t="s">
        <v>165</v>
      </c>
      <c r="E405" s="138" t="s">
        <v>1192</v>
      </c>
      <c r="F405" s="139" t="s">
        <v>1193</v>
      </c>
      <c r="G405" s="140" t="s">
        <v>313</v>
      </c>
      <c r="H405" s="141">
        <v>1</v>
      </c>
      <c r="I405" s="142"/>
      <c r="J405" s="143">
        <f>ROUND(I405*H405,2)</f>
        <v>0</v>
      </c>
      <c r="K405" s="139" t="s">
        <v>1</v>
      </c>
      <c r="L405" s="32"/>
      <c r="M405" s="144" t="s">
        <v>1</v>
      </c>
      <c r="N405" s="145" t="s">
        <v>38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170</v>
      </c>
      <c r="AT405" s="148" t="s">
        <v>165</v>
      </c>
      <c r="AU405" s="148" t="s">
        <v>82</v>
      </c>
      <c r="AY405" s="17" t="s">
        <v>163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80</v>
      </c>
      <c r="BK405" s="149">
        <f>ROUND(I405*H405,2)</f>
        <v>0</v>
      </c>
      <c r="BL405" s="17" t="s">
        <v>170</v>
      </c>
      <c r="BM405" s="148" t="s">
        <v>892</v>
      </c>
    </row>
    <row r="406" spans="2:65" s="11" customFormat="1" ht="22.9" customHeight="1">
      <c r="B406" s="124"/>
      <c r="D406" s="125" t="s">
        <v>72</v>
      </c>
      <c r="E406" s="134" t="s">
        <v>1388</v>
      </c>
      <c r="F406" s="134" t="s">
        <v>1389</v>
      </c>
      <c r="I406" s="127"/>
      <c r="J406" s="135">
        <f>BK406</f>
        <v>0</v>
      </c>
      <c r="L406" s="124"/>
      <c r="M406" s="129"/>
      <c r="P406" s="130">
        <f>SUM(P407:P461)</f>
        <v>0</v>
      </c>
      <c r="R406" s="130">
        <f>SUM(R407:R461)</f>
        <v>0</v>
      </c>
      <c r="T406" s="131">
        <f>SUM(T407:T461)</f>
        <v>0</v>
      </c>
      <c r="AR406" s="125" t="s">
        <v>80</v>
      </c>
      <c r="AT406" s="132" t="s">
        <v>72</v>
      </c>
      <c r="AU406" s="132" t="s">
        <v>80</v>
      </c>
      <c r="AY406" s="125" t="s">
        <v>163</v>
      </c>
      <c r="BK406" s="133">
        <f>SUM(BK407:BK461)</f>
        <v>0</v>
      </c>
    </row>
    <row r="407" spans="2:65" s="1" customFormat="1" ht="24.2" customHeight="1">
      <c r="B407" s="136"/>
      <c r="C407" s="137" t="s">
        <v>902</v>
      </c>
      <c r="D407" s="137" t="s">
        <v>165</v>
      </c>
      <c r="E407" s="138" t="s">
        <v>1390</v>
      </c>
      <c r="F407" s="139" t="s">
        <v>1391</v>
      </c>
      <c r="G407" s="140" t="s">
        <v>921</v>
      </c>
      <c r="H407" s="141">
        <v>29.6</v>
      </c>
      <c r="I407" s="142"/>
      <c r="J407" s="143">
        <f>ROUND(I407*H407,2)</f>
        <v>0</v>
      </c>
      <c r="K407" s="139" t="s">
        <v>1</v>
      </c>
      <c r="L407" s="32"/>
      <c r="M407" s="144" t="s">
        <v>1</v>
      </c>
      <c r="N407" s="145" t="s">
        <v>38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170</v>
      </c>
      <c r="AT407" s="148" t="s">
        <v>165</v>
      </c>
      <c r="AU407" s="148" t="s">
        <v>82</v>
      </c>
      <c r="AY407" s="17" t="s">
        <v>163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80</v>
      </c>
      <c r="BK407" s="149">
        <f>ROUND(I407*H407,2)</f>
        <v>0</v>
      </c>
      <c r="BL407" s="17" t="s">
        <v>170</v>
      </c>
      <c r="BM407" s="148" t="s">
        <v>896</v>
      </c>
    </row>
    <row r="408" spans="2:65" s="13" customFormat="1" ht="11.25">
      <c r="B408" s="157"/>
      <c r="D408" s="151" t="s">
        <v>180</v>
      </c>
      <c r="E408" s="158" t="s">
        <v>1</v>
      </c>
      <c r="F408" s="159" t="s">
        <v>1392</v>
      </c>
      <c r="H408" s="160">
        <v>29.6</v>
      </c>
      <c r="I408" s="161"/>
      <c r="L408" s="157"/>
      <c r="M408" s="162"/>
      <c r="T408" s="163"/>
      <c r="AT408" s="158" t="s">
        <v>180</v>
      </c>
      <c r="AU408" s="158" t="s">
        <v>82</v>
      </c>
      <c r="AV408" s="13" t="s">
        <v>82</v>
      </c>
      <c r="AW408" s="13" t="s">
        <v>30</v>
      </c>
      <c r="AX408" s="13" t="s">
        <v>73</v>
      </c>
      <c r="AY408" s="158" t="s">
        <v>163</v>
      </c>
    </row>
    <row r="409" spans="2:65" s="14" customFormat="1" ht="11.25">
      <c r="B409" s="164"/>
      <c r="D409" s="151" t="s">
        <v>180</v>
      </c>
      <c r="E409" s="165" t="s">
        <v>1</v>
      </c>
      <c r="F409" s="166" t="s">
        <v>218</v>
      </c>
      <c r="H409" s="167">
        <v>29.6</v>
      </c>
      <c r="I409" s="168"/>
      <c r="L409" s="164"/>
      <c r="M409" s="169"/>
      <c r="T409" s="170"/>
      <c r="AT409" s="165" t="s">
        <v>180</v>
      </c>
      <c r="AU409" s="165" t="s">
        <v>82</v>
      </c>
      <c r="AV409" s="14" t="s">
        <v>170</v>
      </c>
      <c r="AW409" s="14" t="s">
        <v>30</v>
      </c>
      <c r="AX409" s="14" t="s">
        <v>80</v>
      </c>
      <c r="AY409" s="165" t="s">
        <v>163</v>
      </c>
    </row>
    <row r="410" spans="2:65" s="1" customFormat="1" ht="24.2" customHeight="1">
      <c r="B410" s="136"/>
      <c r="C410" s="137" t="s">
        <v>559</v>
      </c>
      <c r="D410" s="137" t="s">
        <v>165</v>
      </c>
      <c r="E410" s="138" t="s">
        <v>1393</v>
      </c>
      <c r="F410" s="139" t="s">
        <v>1394</v>
      </c>
      <c r="G410" s="140" t="s">
        <v>313</v>
      </c>
      <c r="H410" s="141">
        <v>1</v>
      </c>
      <c r="I410" s="142"/>
      <c r="J410" s="143">
        <f>ROUND(I410*H410,2)</f>
        <v>0</v>
      </c>
      <c r="K410" s="139" t="s">
        <v>1</v>
      </c>
      <c r="L410" s="32"/>
      <c r="M410" s="144" t="s">
        <v>1</v>
      </c>
      <c r="N410" s="145" t="s">
        <v>38</v>
      </c>
      <c r="P410" s="146">
        <f>O410*H410</f>
        <v>0</v>
      </c>
      <c r="Q410" s="146">
        <v>0</v>
      </c>
      <c r="R410" s="146">
        <f>Q410*H410</f>
        <v>0</v>
      </c>
      <c r="S410" s="146">
        <v>0</v>
      </c>
      <c r="T410" s="147">
        <f>S410*H410</f>
        <v>0</v>
      </c>
      <c r="AR410" s="148" t="s">
        <v>170</v>
      </c>
      <c r="AT410" s="148" t="s">
        <v>165</v>
      </c>
      <c r="AU410" s="148" t="s">
        <v>82</v>
      </c>
      <c r="AY410" s="17" t="s">
        <v>163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80</v>
      </c>
      <c r="BK410" s="149">
        <f>ROUND(I410*H410,2)</f>
        <v>0</v>
      </c>
      <c r="BL410" s="17" t="s">
        <v>170</v>
      </c>
      <c r="BM410" s="148" t="s">
        <v>900</v>
      </c>
    </row>
    <row r="411" spans="2:65" s="1" customFormat="1" ht="16.5" customHeight="1">
      <c r="B411" s="136"/>
      <c r="C411" s="137" t="s">
        <v>911</v>
      </c>
      <c r="D411" s="137" t="s">
        <v>165</v>
      </c>
      <c r="E411" s="138" t="s">
        <v>1395</v>
      </c>
      <c r="F411" s="139" t="s">
        <v>1396</v>
      </c>
      <c r="G411" s="140" t="s">
        <v>313</v>
      </c>
      <c r="H411" s="141">
        <v>6</v>
      </c>
      <c r="I411" s="142"/>
      <c r="J411" s="143">
        <f>ROUND(I411*H411,2)</f>
        <v>0</v>
      </c>
      <c r="K411" s="139" t="s">
        <v>1</v>
      </c>
      <c r="L411" s="32"/>
      <c r="M411" s="144" t="s">
        <v>1</v>
      </c>
      <c r="N411" s="145" t="s">
        <v>38</v>
      </c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AR411" s="148" t="s">
        <v>170</v>
      </c>
      <c r="AT411" s="148" t="s">
        <v>165</v>
      </c>
      <c r="AU411" s="148" t="s">
        <v>82</v>
      </c>
      <c r="AY411" s="17" t="s">
        <v>163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80</v>
      </c>
      <c r="BK411" s="149">
        <f>ROUND(I411*H411,2)</f>
        <v>0</v>
      </c>
      <c r="BL411" s="17" t="s">
        <v>170</v>
      </c>
      <c r="BM411" s="148" t="s">
        <v>905</v>
      </c>
    </row>
    <row r="412" spans="2:65" s="1" customFormat="1" ht="16.5" customHeight="1">
      <c r="B412" s="136"/>
      <c r="C412" s="137" t="s">
        <v>564</v>
      </c>
      <c r="D412" s="137" t="s">
        <v>165</v>
      </c>
      <c r="E412" s="138" t="s">
        <v>1196</v>
      </c>
      <c r="F412" s="139" t="s">
        <v>1197</v>
      </c>
      <c r="G412" s="140" t="s">
        <v>313</v>
      </c>
      <c r="H412" s="141">
        <v>1</v>
      </c>
      <c r="I412" s="142"/>
      <c r="J412" s="143">
        <f>ROUND(I412*H412,2)</f>
        <v>0</v>
      </c>
      <c r="K412" s="139" t="s">
        <v>1</v>
      </c>
      <c r="L412" s="32"/>
      <c r="M412" s="144" t="s">
        <v>1</v>
      </c>
      <c r="N412" s="145" t="s">
        <v>38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170</v>
      </c>
      <c r="AT412" s="148" t="s">
        <v>165</v>
      </c>
      <c r="AU412" s="148" t="s">
        <v>82</v>
      </c>
      <c r="AY412" s="17" t="s">
        <v>163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80</v>
      </c>
      <c r="BK412" s="149">
        <f>ROUND(I412*H412,2)</f>
        <v>0</v>
      </c>
      <c r="BL412" s="17" t="s">
        <v>170</v>
      </c>
      <c r="BM412" s="148" t="s">
        <v>910</v>
      </c>
    </row>
    <row r="413" spans="2:65" s="1" customFormat="1" ht="16.5" customHeight="1">
      <c r="B413" s="136"/>
      <c r="C413" s="137" t="s">
        <v>918</v>
      </c>
      <c r="D413" s="137" t="s">
        <v>165</v>
      </c>
      <c r="E413" s="138" t="s">
        <v>1397</v>
      </c>
      <c r="F413" s="139" t="s">
        <v>1398</v>
      </c>
      <c r="G413" s="140" t="s">
        <v>921</v>
      </c>
      <c r="H413" s="141">
        <v>37.200000000000003</v>
      </c>
      <c r="I413" s="142"/>
      <c r="J413" s="143">
        <f>ROUND(I413*H413,2)</f>
        <v>0</v>
      </c>
      <c r="K413" s="139" t="s">
        <v>1</v>
      </c>
      <c r="L413" s="32"/>
      <c r="M413" s="144" t="s">
        <v>1</v>
      </c>
      <c r="N413" s="145" t="s">
        <v>38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170</v>
      </c>
      <c r="AT413" s="148" t="s">
        <v>165</v>
      </c>
      <c r="AU413" s="148" t="s">
        <v>82</v>
      </c>
      <c r="AY413" s="17" t="s">
        <v>163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80</v>
      </c>
      <c r="BK413" s="149">
        <f>ROUND(I413*H413,2)</f>
        <v>0</v>
      </c>
      <c r="BL413" s="17" t="s">
        <v>170</v>
      </c>
      <c r="BM413" s="148" t="s">
        <v>914</v>
      </c>
    </row>
    <row r="414" spans="2:65" s="13" customFormat="1" ht="11.25">
      <c r="B414" s="157"/>
      <c r="D414" s="151" t="s">
        <v>180</v>
      </c>
      <c r="E414" s="158" t="s">
        <v>1</v>
      </c>
      <c r="F414" s="159" t="s">
        <v>1399</v>
      </c>
      <c r="H414" s="160">
        <v>37.200000000000003</v>
      </c>
      <c r="I414" s="161"/>
      <c r="L414" s="157"/>
      <c r="M414" s="162"/>
      <c r="T414" s="163"/>
      <c r="AT414" s="158" t="s">
        <v>180</v>
      </c>
      <c r="AU414" s="158" t="s">
        <v>82</v>
      </c>
      <c r="AV414" s="13" t="s">
        <v>82</v>
      </c>
      <c r="AW414" s="13" t="s">
        <v>30</v>
      </c>
      <c r="AX414" s="13" t="s">
        <v>73</v>
      </c>
      <c r="AY414" s="158" t="s">
        <v>163</v>
      </c>
    </row>
    <row r="415" spans="2:65" s="14" customFormat="1" ht="11.25">
      <c r="B415" s="164"/>
      <c r="D415" s="151" t="s">
        <v>180</v>
      </c>
      <c r="E415" s="165" t="s">
        <v>1</v>
      </c>
      <c r="F415" s="166" t="s">
        <v>218</v>
      </c>
      <c r="H415" s="167">
        <v>37.200000000000003</v>
      </c>
      <c r="I415" s="168"/>
      <c r="L415" s="164"/>
      <c r="M415" s="169"/>
      <c r="T415" s="170"/>
      <c r="AT415" s="165" t="s">
        <v>180</v>
      </c>
      <c r="AU415" s="165" t="s">
        <v>82</v>
      </c>
      <c r="AV415" s="14" t="s">
        <v>170</v>
      </c>
      <c r="AW415" s="14" t="s">
        <v>30</v>
      </c>
      <c r="AX415" s="14" t="s">
        <v>80</v>
      </c>
      <c r="AY415" s="165" t="s">
        <v>163</v>
      </c>
    </row>
    <row r="416" spans="2:65" s="1" customFormat="1" ht="16.5" customHeight="1">
      <c r="B416" s="136"/>
      <c r="C416" s="137" t="s">
        <v>568</v>
      </c>
      <c r="D416" s="137" t="s">
        <v>165</v>
      </c>
      <c r="E416" s="138" t="s">
        <v>1400</v>
      </c>
      <c r="F416" s="139" t="s">
        <v>1401</v>
      </c>
      <c r="G416" s="140" t="s">
        <v>921</v>
      </c>
      <c r="H416" s="141">
        <v>434</v>
      </c>
      <c r="I416" s="142"/>
      <c r="J416" s="143">
        <f>ROUND(I416*H416,2)</f>
        <v>0</v>
      </c>
      <c r="K416" s="139" t="s">
        <v>1</v>
      </c>
      <c r="L416" s="32"/>
      <c r="M416" s="144" t="s">
        <v>1</v>
      </c>
      <c r="N416" s="145" t="s">
        <v>38</v>
      </c>
      <c r="P416" s="146">
        <f>O416*H416</f>
        <v>0</v>
      </c>
      <c r="Q416" s="146">
        <v>0</v>
      </c>
      <c r="R416" s="146">
        <f>Q416*H416</f>
        <v>0</v>
      </c>
      <c r="S416" s="146">
        <v>0</v>
      </c>
      <c r="T416" s="147">
        <f>S416*H416</f>
        <v>0</v>
      </c>
      <c r="AR416" s="148" t="s">
        <v>170</v>
      </c>
      <c r="AT416" s="148" t="s">
        <v>165</v>
      </c>
      <c r="AU416" s="148" t="s">
        <v>82</v>
      </c>
      <c r="AY416" s="17" t="s">
        <v>163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80</v>
      </c>
      <c r="BK416" s="149">
        <f>ROUND(I416*H416,2)</f>
        <v>0</v>
      </c>
      <c r="BL416" s="17" t="s">
        <v>170</v>
      </c>
      <c r="BM416" s="148" t="s">
        <v>917</v>
      </c>
    </row>
    <row r="417" spans="2:65" s="13" customFormat="1" ht="11.25">
      <c r="B417" s="157"/>
      <c r="D417" s="151" t="s">
        <v>180</v>
      </c>
      <c r="E417" s="158" t="s">
        <v>1</v>
      </c>
      <c r="F417" s="159" t="s">
        <v>1402</v>
      </c>
      <c r="H417" s="160">
        <v>434</v>
      </c>
      <c r="I417" s="161"/>
      <c r="L417" s="157"/>
      <c r="M417" s="162"/>
      <c r="T417" s="163"/>
      <c r="AT417" s="158" t="s">
        <v>180</v>
      </c>
      <c r="AU417" s="158" t="s">
        <v>82</v>
      </c>
      <c r="AV417" s="13" t="s">
        <v>82</v>
      </c>
      <c r="AW417" s="13" t="s">
        <v>30</v>
      </c>
      <c r="AX417" s="13" t="s">
        <v>73</v>
      </c>
      <c r="AY417" s="158" t="s">
        <v>163</v>
      </c>
    </row>
    <row r="418" spans="2:65" s="14" customFormat="1" ht="11.25">
      <c r="B418" s="164"/>
      <c r="D418" s="151" t="s">
        <v>180</v>
      </c>
      <c r="E418" s="165" t="s">
        <v>1</v>
      </c>
      <c r="F418" s="166" t="s">
        <v>218</v>
      </c>
      <c r="H418" s="167">
        <v>434</v>
      </c>
      <c r="I418" s="168"/>
      <c r="L418" s="164"/>
      <c r="M418" s="169"/>
      <c r="T418" s="170"/>
      <c r="AT418" s="165" t="s">
        <v>180</v>
      </c>
      <c r="AU418" s="165" t="s">
        <v>82</v>
      </c>
      <c r="AV418" s="14" t="s">
        <v>170</v>
      </c>
      <c r="AW418" s="14" t="s">
        <v>30</v>
      </c>
      <c r="AX418" s="14" t="s">
        <v>80</v>
      </c>
      <c r="AY418" s="165" t="s">
        <v>163</v>
      </c>
    </row>
    <row r="419" spans="2:65" s="1" customFormat="1" ht="16.5" customHeight="1">
      <c r="B419" s="136"/>
      <c r="C419" s="137" t="s">
        <v>928</v>
      </c>
      <c r="D419" s="137" t="s">
        <v>165</v>
      </c>
      <c r="E419" s="138" t="s">
        <v>1403</v>
      </c>
      <c r="F419" s="139" t="s">
        <v>1404</v>
      </c>
      <c r="G419" s="140" t="s">
        <v>1228</v>
      </c>
      <c r="H419" s="141">
        <v>1</v>
      </c>
      <c r="I419" s="142"/>
      <c r="J419" s="143">
        <f t="shared" ref="J419:J424" si="50">ROUND(I419*H419,2)</f>
        <v>0</v>
      </c>
      <c r="K419" s="139" t="s">
        <v>1</v>
      </c>
      <c r="L419" s="32"/>
      <c r="M419" s="144" t="s">
        <v>1</v>
      </c>
      <c r="N419" s="145" t="s">
        <v>38</v>
      </c>
      <c r="P419" s="146">
        <f t="shared" ref="P419:P424" si="51">O419*H419</f>
        <v>0</v>
      </c>
      <c r="Q419" s="146">
        <v>0</v>
      </c>
      <c r="R419" s="146">
        <f t="shared" ref="R419:R424" si="52">Q419*H419</f>
        <v>0</v>
      </c>
      <c r="S419" s="146">
        <v>0</v>
      </c>
      <c r="T419" s="147">
        <f t="shared" ref="T419:T424" si="53">S419*H419</f>
        <v>0</v>
      </c>
      <c r="AR419" s="148" t="s">
        <v>170</v>
      </c>
      <c r="AT419" s="148" t="s">
        <v>165</v>
      </c>
      <c r="AU419" s="148" t="s">
        <v>82</v>
      </c>
      <c r="AY419" s="17" t="s">
        <v>163</v>
      </c>
      <c r="BE419" s="149">
        <f t="shared" ref="BE419:BE424" si="54">IF(N419="základní",J419,0)</f>
        <v>0</v>
      </c>
      <c r="BF419" s="149">
        <f t="shared" ref="BF419:BF424" si="55">IF(N419="snížená",J419,0)</f>
        <v>0</v>
      </c>
      <c r="BG419" s="149">
        <f t="shared" ref="BG419:BG424" si="56">IF(N419="zákl. přenesená",J419,0)</f>
        <v>0</v>
      </c>
      <c r="BH419" s="149">
        <f t="shared" ref="BH419:BH424" si="57">IF(N419="sníž. přenesená",J419,0)</f>
        <v>0</v>
      </c>
      <c r="BI419" s="149">
        <f t="shared" ref="BI419:BI424" si="58">IF(N419="nulová",J419,0)</f>
        <v>0</v>
      </c>
      <c r="BJ419" s="17" t="s">
        <v>80</v>
      </c>
      <c r="BK419" s="149">
        <f t="shared" ref="BK419:BK424" si="59">ROUND(I419*H419,2)</f>
        <v>0</v>
      </c>
      <c r="BL419" s="17" t="s">
        <v>170</v>
      </c>
      <c r="BM419" s="148" t="s">
        <v>922</v>
      </c>
    </row>
    <row r="420" spans="2:65" s="1" customFormat="1" ht="16.5" customHeight="1">
      <c r="B420" s="136"/>
      <c r="C420" s="137" t="s">
        <v>572</v>
      </c>
      <c r="D420" s="137" t="s">
        <v>165</v>
      </c>
      <c r="E420" s="138" t="s">
        <v>1405</v>
      </c>
      <c r="F420" s="139" t="s">
        <v>1406</v>
      </c>
      <c r="G420" s="140" t="s">
        <v>1228</v>
      </c>
      <c r="H420" s="141">
        <v>1</v>
      </c>
      <c r="I420" s="142"/>
      <c r="J420" s="143">
        <f t="shared" si="50"/>
        <v>0</v>
      </c>
      <c r="K420" s="139" t="s">
        <v>1</v>
      </c>
      <c r="L420" s="32"/>
      <c r="M420" s="144" t="s">
        <v>1</v>
      </c>
      <c r="N420" s="145" t="s">
        <v>38</v>
      </c>
      <c r="P420" s="146">
        <f t="shared" si="51"/>
        <v>0</v>
      </c>
      <c r="Q420" s="146">
        <v>0</v>
      </c>
      <c r="R420" s="146">
        <f t="shared" si="52"/>
        <v>0</v>
      </c>
      <c r="S420" s="146">
        <v>0</v>
      </c>
      <c r="T420" s="147">
        <f t="shared" si="53"/>
        <v>0</v>
      </c>
      <c r="AR420" s="148" t="s">
        <v>170</v>
      </c>
      <c r="AT420" s="148" t="s">
        <v>165</v>
      </c>
      <c r="AU420" s="148" t="s">
        <v>82</v>
      </c>
      <c r="AY420" s="17" t="s">
        <v>163</v>
      </c>
      <c r="BE420" s="149">
        <f t="shared" si="54"/>
        <v>0</v>
      </c>
      <c r="BF420" s="149">
        <f t="shared" si="55"/>
        <v>0</v>
      </c>
      <c r="BG420" s="149">
        <f t="shared" si="56"/>
        <v>0</v>
      </c>
      <c r="BH420" s="149">
        <f t="shared" si="57"/>
        <v>0</v>
      </c>
      <c r="BI420" s="149">
        <f t="shared" si="58"/>
        <v>0</v>
      </c>
      <c r="BJ420" s="17" t="s">
        <v>80</v>
      </c>
      <c r="BK420" s="149">
        <f t="shared" si="59"/>
        <v>0</v>
      </c>
      <c r="BL420" s="17" t="s">
        <v>170</v>
      </c>
      <c r="BM420" s="148" t="s">
        <v>926</v>
      </c>
    </row>
    <row r="421" spans="2:65" s="1" customFormat="1" ht="16.5" customHeight="1">
      <c r="B421" s="136"/>
      <c r="C421" s="137" t="s">
        <v>937</v>
      </c>
      <c r="D421" s="137" t="s">
        <v>165</v>
      </c>
      <c r="E421" s="138" t="s">
        <v>1407</v>
      </c>
      <c r="F421" s="139" t="s">
        <v>1408</v>
      </c>
      <c r="G421" s="140" t="s">
        <v>921</v>
      </c>
      <c r="H421" s="141">
        <v>2</v>
      </c>
      <c r="I421" s="142"/>
      <c r="J421" s="143">
        <f t="shared" si="50"/>
        <v>0</v>
      </c>
      <c r="K421" s="139" t="s">
        <v>1</v>
      </c>
      <c r="L421" s="32"/>
      <c r="M421" s="144" t="s">
        <v>1</v>
      </c>
      <c r="N421" s="145" t="s">
        <v>38</v>
      </c>
      <c r="P421" s="146">
        <f t="shared" si="51"/>
        <v>0</v>
      </c>
      <c r="Q421" s="146">
        <v>0</v>
      </c>
      <c r="R421" s="146">
        <f t="shared" si="52"/>
        <v>0</v>
      </c>
      <c r="S421" s="146">
        <v>0</v>
      </c>
      <c r="T421" s="147">
        <f t="shared" si="53"/>
        <v>0</v>
      </c>
      <c r="AR421" s="148" t="s">
        <v>170</v>
      </c>
      <c r="AT421" s="148" t="s">
        <v>165</v>
      </c>
      <c r="AU421" s="148" t="s">
        <v>82</v>
      </c>
      <c r="AY421" s="17" t="s">
        <v>163</v>
      </c>
      <c r="BE421" s="149">
        <f t="shared" si="54"/>
        <v>0</v>
      </c>
      <c r="BF421" s="149">
        <f t="shared" si="55"/>
        <v>0</v>
      </c>
      <c r="BG421" s="149">
        <f t="shared" si="56"/>
        <v>0</v>
      </c>
      <c r="BH421" s="149">
        <f t="shared" si="57"/>
        <v>0</v>
      </c>
      <c r="BI421" s="149">
        <f t="shared" si="58"/>
        <v>0</v>
      </c>
      <c r="BJ421" s="17" t="s">
        <v>80</v>
      </c>
      <c r="BK421" s="149">
        <f t="shared" si="59"/>
        <v>0</v>
      </c>
      <c r="BL421" s="17" t="s">
        <v>170</v>
      </c>
      <c r="BM421" s="148" t="s">
        <v>931</v>
      </c>
    </row>
    <row r="422" spans="2:65" s="1" customFormat="1" ht="16.5" customHeight="1">
      <c r="B422" s="136"/>
      <c r="C422" s="137" t="s">
        <v>575</v>
      </c>
      <c r="D422" s="137" t="s">
        <v>165</v>
      </c>
      <c r="E422" s="138" t="s">
        <v>1409</v>
      </c>
      <c r="F422" s="139" t="s">
        <v>1410</v>
      </c>
      <c r="G422" s="140" t="s">
        <v>921</v>
      </c>
      <c r="H422" s="141">
        <v>2</v>
      </c>
      <c r="I422" s="142"/>
      <c r="J422" s="143">
        <f t="shared" si="50"/>
        <v>0</v>
      </c>
      <c r="K422" s="139" t="s">
        <v>1</v>
      </c>
      <c r="L422" s="32"/>
      <c r="M422" s="144" t="s">
        <v>1</v>
      </c>
      <c r="N422" s="145" t="s">
        <v>38</v>
      </c>
      <c r="P422" s="146">
        <f t="shared" si="51"/>
        <v>0</v>
      </c>
      <c r="Q422" s="146">
        <v>0</v>
      </c>
      <c r="R422" s="146">
        <f t="shared" si="52"/>
        <v>0</v>
      </c>
      <c r="S422" s="146">
        <v>0</v>
      </c>
      <c r="T422" s="147">
        <f t="shared" si="53"/>
        <v>0</v>
      </c>
      <c r="AR422" s="148" t="s">
        <v>170</v>
      </c>
      <c r="AT422" s="148" t="s">
        <v>165</v>
      </c>
      <c r="AU422" s="148" t="s">
        <v>82</v>
      </c>
      <c r="AY422" s="17" t="s">
        <v>163</v>
      </c>
      <c r="BE422" s="149">
        <f t="shared" si="54"/>
        <v>0</v>
      </c>
      <c r="BF422" s="149">
        <f t="shared" si="55"/>
        <v>0</v>
      </c>
      <c r="BG422" s="149">
        <f t="shared" si="56"/>
        <v>0</v>
      </c>
      <c r="BH422" s="149">
        <f t="shared" si="57"/>
        <v>0</v>
      </c>
      <c r="BI422" s="149">
        <f t="shared" si="58"/>
        <v>0</v>
      </c>
      <c r="BJ422" s="17" t="s">
        <v>80</v>
      </c>
      <c r="BK422" s="149">
        <f t="shared" si="59"/>
        <v>0</v>
      </c>
      <c r="BL422" s="17" t="s">
        <v>170</v>
      </c>
      <c r="BM422" s="148" t="s">
        <v>934</v>
      </c>
    </row>
    <row r="423" spans="2:65" s="1" customFormat="1" ht="16.5" customHeight="1">
      <c r="B423" s="136"/>
      <c r="C423" s="137" t="s">
        <v>945</v>
      </c>
      <c r="D423" s="137" t="s">
        <v>165</v>
      </c>
      <c r="E423" s="138" t="s">
        <v>1231</v>
      </c>
      <c r="F423" s="139" t="s">
        <v>1232</v>
      </c>
      <c r="G423" s="140" t="s">
        <v>921</v>
      </c>
      <c r="H423" s="141">
        <v>3</v>
      </c>
      <c r="I423" s="142"/>
      <c r="J423" s="143">
        <f t="shared" si="50"/>
        <v>0</v>
      </c>
      <c r="K423" s="139" t="s">
        <v>1</v>
      </c>
      <c r="L423" s="32"/>
      <c r="M423" s="144" t="s">
        <v>1</v>
      </c>
      <c r="N423" s="145" t="s">
        <v>38</v>
      </c>
      <c r="P423" s="146">
        <f t="shared" si="51"/>
        <v>0</v>
      </c>
      <c r="Q423" s="146">
        <v>0</v>
      </c>
      <c r="R423" s="146">
        <f t="shared" si="52"/>
        <v>0</v>
      </c>
      <c r="S423" s="146">
        <v>0</v>
      </c>
      <c r="T423" s="147">
        <f t="shared" si="53"/>
        <v>0</v>
      </c>
      <c r="AR423" s="148" t="s">
        <v>170</v>
      </c>
      <c r="AT423" s="148" t="s">
        <v>165</v>
      </c>
      <c r="AU423" s="148" t="s">
        <v>82</v>
      </c>
      <c r="AY423" s="17" t="s">
        <v>163</v>
      </c>
      <c r="BE423" s="149">
        <f t="shared" si="54"/>
        <v>0</v>
      </c>
      <c r="BF423" s="149">
        <f t="shared" si="55"/>
        <v>0</v>
      </c>
      <c r="BG423" s="149">
        <f t="shared" si="56"/>
        <v>0</v>
      </c>
      <c r="BH423" s="149">
        <f t="shared" si="57"/>
        <v>0</v>
      </c>
      <c r="BI423" s="149">
        <f t="shared" si="58"/>
        <v>0</v>
      </c>
      <c r="BJ423" s="17" t="s">
        <v>80</v>
      </c>
      <c r="BK423" s="149">
        <f t="shared" si="59"/>
        <v>0</v>
      </c>
      <c r="BL423" s="17" t="s">
        <v>170</v>
      </c>
      <c r="BM423" s="148" t="s">
        <v>940</v>
      </c>
    </row>
    <row r="424" spans="2:65" s="1" customFormat="1" ht="24.2" customHeight="1">
      <c r="B424" s="136"/>
      <c r="C424" s="137" t="s">
        <v>581</v>
      </c>
      <c r="D424" s="137" t="s">
        <v>165</v>
      </c>
      <c r="E424" s="138" t="s">
        <v>1411</v>
      </c>
      <c r="F424" s="139" t="s">
        <v>1234</v>
      </c>
      <c r="G424" s="140" t="s">
        <v>196</v>
      </c>
      <c r="H424" s="141">
        <v>195</v>
      </c>
      <c r="I424" s="142"/>
      <c r="J424" s="143">
        <f t="shared" si="50"/>
        <v>0</v>
      </c>
      <c r="K424" s="139" t="s">
        <v>1</v>
      </c>
      <c r="L424" s="32"/>
      <c r="M424" s="144" t="s">
        <v>1</v>
      </c>
      <c r="N424" s="145" t="s">
        <v>38</v>
      </c>
      <c r="P424" s="146">
        <f t="shared" si="51"/>
        <v>0</v>
      </c>
      <c r="Q424" s="146">
        <v>0</v>
      </c>
      <c r="R424" s="146">
        <f t="shared" si="52"/>
        <v>0</v>
      </c>
      <c r="S424" s="146">
        <v>0</v>
      </c>
      <c r="T424" s="147">
        <f t="shared" si="53"/>
        <v>0</v>
      </c>
      <c r="AR424" s="148" t="s">
        <v>170</v>
      </c>
      <c r="AT424" s="148" t="s">
        <v>165</v>
      </c>
      <c r="AU424" s="148" t="s">
        <v>82</v>
      </c>
      <c r="AY424" s="17" t="s">
        <v>163</v>
      </c>
      <c r="BE424" s="149">
        <f t="shared" si="54"/>
        <v>0</v>
      </c>
      <c r="BF424" s="149">
        <f t="shared" si="55"/>
        <v>0</v>
      </c>
      <c r="BG424" s="149">
        <f t="shared" si="56"/>
        <v>0</v>
      </c>
      <c r="BH424" s="149">
        <f t="shared" si="57"/>
        <v>0</v>
      </c>
      <c r="BI424" s="149">
        <f t="shared" si="58"/>
        <v>0</v>
      </c>
      <c r="BJ424" s="17" t="s">
        <v>80</v>
      </c>
      <c r="BK424" s="149">
        <f t="shared" si="59"/>
        <v>0</v>
      </c>
      <c r="BL424" s="17" t="s">
        <v>170</v>
      </c>
      <c r="BM424" s="148" t="s">
        <v>944</v>
      </c>
    </row>
    <row r="425" spans="2:65" s="13" customFormat="1" ht="11.25">
      <c r="B425" s="157"/>
      <c r="D425" s="151" t="s">
        <v>180</v>
      </c>
      <c r="E425" s="158" t="s">
        <v>1</v>
      </c>
      <c r="F425" s="159" t="s">
        <v>1382</v>
      </c>
      <c r="H425" s="160">
        <v>195</v>
      </c>
      <c r="I425" s="161"/>
      <c r="L425" s="157"/>
      <c r="M425" s="162"/>
      <c r="T425" s="163"/>
      <c r="AT425" s="158" t="s">
        <v>180</v>
      </c>
      <c r="AU425" s="158" t="s">
        <v>82</v>
      </c>
      <c r="AV425" s="13" t="s">
        <v>82</v>
      </c>
      <c r="AW425" s="13" t="s">
        <v>30</v>
      </c>
      <c r="AX425" s="13" t="s">
        <v>73</v>
      </c>
      <c r="AY425" s="158" t="s">
        <v>163</v>
      </c>
    </row>
    <row r="426" spans="2:65" s="14" customFormat="1" ht="11.25">
      <c r="B426" s="164"/>
      <c r="D426" s="151" t="s">
        <v>180</v>
      </c>
      <c r="E426" s="165" t="s">
        <v>1</v>
      </c>
      <c r="F426" s="166" t="s">
        <v>218</v>
      </c>
      <c r="H426" s="167">
        <v>195</v>
      </c>
      <c r="I426" s="168"/>
      <c r="L426" s="164"/>
      <c r="M426" s="169"/>
      <c r="T426" s="170"/>
      <c r="AT426" s="165" t="s">
        <v>180</v>
      </c>
      <c r="AU426" s="165" t="s">
        <v>82</v>
      </c>
      <c r="AV426" s="14" t="s">
        <v>170</v>
      </c>
      <c r="AW426" s="14" t="s">
        <v>30</v>
      </c>
      <c r="AX426" s="14" t="s">
        <v>80</v>
      </c>
      <c r="AY426" s="165" t="s">
        <v>163</v>
      </c>
    </row>
    <row r="427" spans="2:65" s="1" customFormat="1" ht="16.5" customHeight="1">
      <c r="B427" s="136"/>
      <c r="C427" s="137" t="s">
        <v>956</v>
      </c>
      <c r="D427" s="137" t="s">
        <v>165</v>
      </c>
      <c r="E427" s="138" t="s">
        <v>1412</v>
      </c>
      <c r="F427" s="139" t="s">
        <v>1413</v>
      </c>
      <c r="G427" s="140" t="s">
        <v>921</v>
      </c>
      <c r="H427" s="141">
        <v>159.6</v>
      </c>
      <c r="I427" s="142"/>
      <c r="J427" s="143">
        <f>ROUND(I427*H427,2)</f>
        <v>0</v>
      </c>
      <c r="K427" s="139" t="s">
        <v>1</v>
      </c>
      <c r="L427" s="32"/>
      <c r="M427" s="144" t="s">
        <v>1</v>
      </c>
      <c r="N427" s="145" t="s">
        <v>38</v>
      </c>
      <c r="P427" s="146">
        <f>O427*H427</f>
        <v>0</v>
      </c>
      <c r="Q427" s="146">
        <v>0</v>
      </c>
      <c r="R427" s="146">
        <f>Q427*H427</f>
        <v>0</v>
      </c>
      <c r="S427" s="146">
        <v>0</v>
      </c>
      <c r="T427" s="147">
        <f>S427*H427</f>
        <v>0</v>
      </c>
      <c r="AR427" s="148" t="s">
        <v>170</v>
      </c>
      <c r="AT427" s="148" t="s">
        <v>165</v>
      </c>
      <c r="AU427" s="148" t="s">
        <v>82</v>
      </c>
      <c r="AY427" s="17" t="s">
        <v>163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7" t="s">
        <v>80</v>
      </c>
      <c r="BK427" s="149">
        <f>ROUND(I427*H427,2)</f>
        <v>0</v>
      </c>
      <c r="BL427" s="17" t="s">
        <v>170</v>
      </c>
      <c r="BM427" s="148" t="s">
        <v>948</v>
      </c>
    </row>
    <row r="428" spans="2:65" s="13" customFormat="1" ht="11.25">
      <c r="B428" s="157"/>
      <c r="D428" s="151" t="s">
        <v>180</v>
      </c>
      <c r="E428" s="158" t="s">
        <v>1</v>
      </c>
      <c r="F428" s="159" t="s">
        <v>1414</v>
      </c>
      <c r="H428" s="160">
        <v>159.6</v>
      </c>
      <c r="I428" s="161"/>
      <c r="L428" s="157"/>
      <c r="M428" s="162"/>
      <c r="T428" s="163"/>
      <c r="AT428" s="158" t="s">
        <v>180</v>
      </c>
      <c r="AU428" s="158" t="s">
        <v>82</v>
      </c>
      <c r="AV428" s="13" t="s">
        <v>82</v>
      </c>
      <c r="AW428" s="13" t="s">
        <v>30</v>
      </c>
      <c r="AX428" s="13" t="s">
        <v>73</v>
      </c>
      <c r="AY428" s="158" t="s">
        <v>163</v>
      </c>
    </row>
    <row r="429" spans="2:65" s="14" customFormat="1" ht="11.25">
      <c r="B429" s="164"/>
      <c r="D429" s="151" t="s">
        <v>180</v>
      </c>
      <c r="E429" s="165" t="s">
        <v>1</v>
      </c>
      <c r="F429" s="166" t="s">
        <v>218</v>
      </c>
      <c r="H429" s="167">
        <v>159.6</v>
      </c>
      <c r="I429" s="168"/>
      <c r="L429" s="164"/>
      <c r="M429" s="169"/>
      <c r="T429" s="170"/>
      <c r="AT429" s="165" t="s">
        <v>180</v>
      </c>
      <c r="AU429" s="165" t="s">
        <v>82</v>
      </c>
      <c r="AV429" s="14" t="s">
        <v>170</v>
      </c>
      <c r="AW429" s="14" t="s">
        <v>30</v>
      </c>
      <c r="AX429" s="14" t="s">
        <v>80</v>
      </c>
      <c r="AY429" s="165" t="s">
        <v>163</v>
      </c>
    </row>
    <row r="430" spans="2:65" s="1" customFormat="1" ht="16.5" customHeight="1">
      <c r="B430" s="136"/>
      <c r="C430" s="137" t="s">
        <v>585</v>
      </c>
      <c r="D430" s="137" t="s">
        <v>165</v>
      </c>
      <c r="E430" s="138" t="s">
        <v>1415</v>
      </c>
      <c r="F430" s="139" t="s">
        <v>1416</v>
      </c>
      <c r="G430" s="140" t="s">
        <v>313</v>
      </c>
      <c r="H430" s="141">
        <v>14</v>
      </c>
      <c r="I430" s="142"/>
      <c r="J430" s="143">
        <f>ROUND(I430*H430,2)</f>
        <v>0</v>
      </c>
      <c r="K430" s="139" t="s">
        <v>1</v>
      </c>
      <c r="L430" s="32"/>
      <c r="M430" s="144" t="s">
        <v>1</v>
      </c>
      <c r="N430" s="145" t="s">
        <v>38</v>
      </c>
      <c r="P430" s="146">
        <f>O430*H430</f>
        <v>0</v>
      </c>
      <c r="Q430" s="146">
        <v>0</v>
      </c>
      <c r="R430" s="146">
        <f>Q430*H430</f>
        <v>0</v>
      </c>
      <c r="S430" s="146">
        <v>0</v>
      </c>
      <c r="T430" s="147">
        <f>S430*H430</f>
        <v>0</v>
      </c>
      <c r="AR430" s="148" t="s">
        <v>170</v>
      </c>
      <c r="AT430" s="148" t="s">
        <v>165</v>
      </c>
      <c r="AU430" s="148" t="s">
        <v>82</v>
      </c>
      <c r="AY430" s="17" t="s">
        <v>163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80</v>
      </c>
      <c r="BK430" s="149">
        <f>ROUND(I430*H430,2)</f>
        <v>0</v>
      </c>
      <c r="BL430" s="17" t="s">
        <v>170</v>
      </c>
      <c r="BM430" s="148" t="s">
        <v>952</v>
      </c>
    </row>
    <row r="431" spans="2:65" s="1" customFormat="1" ht="16.5" customHeight="1">
      <c r="B431" s="136"/>
      <c r="C431" s="137" t="s">
        <v>1417</v>
      </c>
      <c r="D431" s="137" t="s">
        <v>165</v>
      </c>
      <c r="E431" s="138" t="s">
        <v>1418</v>
      </c>
      <c r="F431" s="139" t="s">
        <v>1419</v>
      </c>
      <c r="G431" s="140" t="s">
        <v>313</v>
      </c>
      <c r="H431" s="141">
        <v>144</v>
      </c>
      <c r="I431" s="142"/>
      <c r="J431" s="143">
        <f>ROUND(I431*H431,2)</f>
        <v>0</v>
      </c>
      <c r="K431" s="139" t="s">
        <v>1</v>
      </c>
      <c r="L431" s="32"/>
      <c r="M431" s="144" t="s">
        <v>1</v>
      </c>
      <c r="N431" s="145" t="s">
        <v>38</v>
      </c>
      <c r="P431" s="146">
        <f>O431*H431</f>
        <v>0</v>
      </c>
      <c r="Q431" s="146">
        <v>0</v>
      </c>
      <c r="R431" s="146">
        <f>Q431*H431</f>
        <v>0</v>
      </c>
      <c r="S431" s="146">
        <v>0</v>
      </c>
      <c r="T431" s="147">
        <f>S431*H431</f>
        <v>0</v>
      </c>
      <c r="AR431" s="148" t="s">
        <v>170</v>
      </c>
      <c r="AT431" s="148" t="s">
        <v>165</v>
      </c>
      <c r="AU431" s="148" t="s">
        <v>82</v>
      </c>
      <c r="AY431" s="17" t="s">
        <v>163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80</v>
      </c>
      <c r="BK431" s="149">
        <f>ROUND(I431*H431,2)</f>
        <v>0</v>
      </c>
      <c r="BL431" s="17" t="s">
        <v>170</v>
      </c>
      <c r="BM431" s="148" t="s">
        <v>959</v>
      </c>
    </row>
    <row r="432" spans="2:65" s="13" customFormat="1" ht="11.25">
      <c r="B432" s="157"/>
      <c r="D432" s="151" t="s">
        <v>180</v>
      </c>
      <c r="E432" s="158" t="s">
        <v>1</v>
      </c>
      <c r="F432" s="159" t="s">
        <v>1420</v>
      </c>
      <c r="H432" s="160">
        <v>144</v>
      </c>
      <c r="I432" s="161"/>
      <c r="L432" s="157"/>
      <c r="M432" s="162"/>
      <c r="T432" s="163"/>
      <c r="AT432" s="158" t="s">
        <v>180</v>
      </c>
      <c r="AU432" s="158" t="s">
        <v>82</v>
      </c>
      <c r="AV432" s="13" t="s">
        <v>82</v>
      </c>
      <c r="AW432" s="13" t="s">
        <v>30</v>
      </c>
      <c r="AX432" s="13" t="s">
        <v>73</v>
      </c>
      <c r="AY432" s="158" t="s">
        <v>163</v>
      </c>
    </row>
    <row r="433" spans="2:65" s="14" customFormat="1" ht="11.25">
      <c r="B433" s="164"/>
      <c r="D433" s="151" t="s">
        <v>180</v>
      </c>
      <c r="E433" s="165" t="s">
        <v>1</v>
      </c>
      <c r="F433" s="166" t="s">
        <v>218</v>
      </c>
      <c r="H433" s="167">
        <v>144</v>
      </c>
      <c r="I433" s="168"/>
      <c r="L433" s="164"/>
      <c r="M433" s="169"/>
      <c r="T433" s="170"/>
      <c r="AT433" s="165" t="s">
        <v>180</v>
      </c>
      <c r="AU433" s="165" t="s">
        <v>82</v>
      </c>
      <c r="AV433" s="14" t="s">
        <v>170</v>
      </c>
      <c r="AW433" s="14" t="s">
        <v>30</v>
      </c>
      <c r="AX433" s="14" t="s">
        <v>80</v>
      </c>
      <c r="AY433" s="165" t="s">
        <v>163</v>
      </c>
    </row>
    <row r="434" spans="2:65" s="1" customFormat="1" ht="16.5" customHeight="1">
      <c r="B434" s="136"/>
      <c r="C434" s="137" t="s">
        <v>590</v>
      </c>
      <c r="D434" s="137" t="s">
        <v>165</v>
      </c>
      <c r="E434" s="138" t="s">
        <v>1421</v>
      </c>
      <c r="F434" s="139" t="s">
        <v>1422</v>
      </c>
      <c r="G434" s="140" t="s">
        <v>313</v>
      </c>
      <c r="H434" s="141">
        <v>24</v>
      </c>
      <c r="I434" s="142"/>
      <c r="J434" s="143">
        <f>ROUND(I434*H434,2)</f>
        <v>0</v>
      </c>
      <c r="K434" s="139" t="s">
        <v>1</v>
      </c>
      <c r="L434" s="32"/>
      <c r="M434" s="144" t="s">
        <v>1</v>
      </c>
      <c r="N434" s="145" t="s">
        <v>38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170</v>
      </c>
      <c r="AT434" s="148" t="s">
        <v>165</v>
      </c>
      <c r="AU434" s="148" t="s">
        <v>82</v>
      </c>
      <c r="AY434" s="17" t="s">
        <v>163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7" t="s">
        <v>80</v>
      </c>
      <c r="BK434" s="149">
        <f>ROUND(I434*H434,2)</f>
        <v>0</v>
      </c>
      <c r="BL434" s="17" t="s">
        <v>170</v>
      </c>
      <c r="BM434" s="148" t="s">
        <v>1423</v>
      </c>
    </row>
    <row r="435" spans="2:65" s="13" customFormat="1" ht="11.25">
      <c r="B435" s="157"/>
      <c r="D435" s="151" t="s">
        <v>180</v>
      </c>
      <c r="E435" s="158" t="s">
        <v>1</v>
      </c>
      <c r="F435" s="159" t="s">
        <v>1424</v>
      </c>
      <c r="H435" s="160">
        <v>24</v>
      </c>
      <c r="I435" s="161"/>
      <c r="L435" s="157"/>
      <c r="M435" s="162"/>
      <c r="T435" s="163"/>
      <c r="AT435" s="158" t="s">
        <v>180</v>
      </c>
      <c r="AU435" s="158" t="s">
        <v>82</v>
      </c>
      <c r="AV435" s="13" t="s">
        <v>82</v>
      </c>
      <c r="AW435" s="13" t="s">
        <v>30</v>
      </c>
      <c r="AX435" s="13" t="s">
        <v>73</v>
      </c>
      <c r="AY435" s="158" t="s">
        <v>163</v>
      </c>
    </row>
    <row r="436" spans="2:65" s="14" customFormat="1" ht="11.25">
      <c r="B436" s="164"/>
      <c r="D436" s="151" t="s">
        <v>180</v>
      </c>
      <c r="E436" s="165" t="s">
        <v>1</v>
      </c>
      <c r="F436" s="166" t="s">
        <v>218</v>
      </c>
      <c r="H436" s="167">
        <v>24</v>
      </c>
      <c r="I436" s="168"/>
      <c r="L436" s="164"/>
      <c r="M436" s="169"/>
      <c r="T436" s="170"/>
      <c r="AT436" s="165" t="s">
        <v>180</v>
      </c>
      <c r="AU436" s="165" t="s">
        <v>82</v>
      </c>
      <c r="AV436" s="14" t="s">
        <v>170</v>
      </c>
      <c r="AW436" s="14" t="s">
        <v>30</v>
      </c>
      <c r="AX436" s="14" t="s">
        <v>80</v>
      </c>
      <c r="AY436" s="165" t="s">
        <v>163</v>
      </c>
    </row>
    <row r="437" spans="2:65" s="1" customFormat="1" ht="16.5" customHeight="1">
      <c r="B437" s="136"/>
      <c r="C437" s="137" t="s">
        <v>1425</v>
      </c>
      <c r="D437" s="137" t="s">
        <v>165</v>
      </c>
      <c r="E437" s="138" t="s">
        <v>1426</v>
      </c>
      <c r="F437" s="139" t="s">
        <v>1427</v>
      </c>
      <c r="G437" s="140" t="s">
        <v>313</v>
      </c>
      <c r="H437" s="141">
        <v>4</v>
      </c>
      <c r="I437" s="142"/>
      <c r="J437" s="143">
        <f>ROUND(I437*H437,2)</f>
        <v>0</v>
      </c>
      <c r="K437" s="139" t="s">
        <v>1</v>
      </c>
      <c r="L437" s="32"/>
      <c r="M437" s="144" t="s">
        <v>1</v>
      </c>
      <c r="N437" s="145" t="s">
        <v>38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170</v>
      </c>
      <c r="AT437" s="148" t="s">
        <v>165</v>
      </c>
      <c r="AU437" s="148" t="s">
        <v>82</v>
      </c>
      <c r="AY437" s="17" t="s">
        <v>163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7" t="s">
        <v>80</v>
      </c>
      <c r="BK437" s="149">
        <f>ROUND(I437*H437,2)</f>
        <v>0</v>
      </c>
      <c r="BL437" s="17" t="s">
        <v>170</v>
      </c>
      <c r="BM437" s="148" t="s">
        <v>1428</v>
      </c>
    </row>
    <row r="438" spans="2:65" s="1" customFormat="1" ht="16.5" customHeight="1">
      <c r="B438" s="136"/>
      <c r="C438" s="137" t="s">
        <v>593</v>
      </c>
      <c r="D438" s="137" t="s">
        <v>165</v>
      </c>
      <c r="E438" s="138" t="s">
        <v>1429</v>
      </c>
      <c r="F438" s="139" t="s">
        <v>1430</v>
      </c>
      <c r="G438" s="140" t="s">
        <v>313</v>
      </c>
      <c r="H438" s="141">
        <v>1</v>
      </c>
      <c r="I438" s="142"/>
      <c r="J438" s="143">
        <f>ROUND(I438*H438,2)</f>
        <v>0</v>
      </c>
      <c r="K438" s="139" t="s">
        <v>1</v>
      </c>
      <c r="L438" s="32"/>
      <c r="M438" s="144" t="s">
        <v>1</v>
      </c>
      <c r="N438" s="145" t="s">
        <v>38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170</v>
      </c>
      <c r="AT438" s="148" t="s">
        <v>165</v>
      </c>
      <c r="AU438" s="148" t="s">
        <v>82</v>
      </c>
      <c r="AY438" s="17" t="s">
        <v>163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80</v>
      </c>
      <c r="BK438" s="149">
        <f>ROUND(I438*H438,2)</f>
        <v>0</v>
      </c>
      <c r="BL438" s="17" t="s">
        <v>170</v>
      </c>
      <c r="BM438" s="148" t="s">
        <v>1431</v>
      </c>
    </row>
    <row r="439" spans="2:65" s="1" customFormat="1" ht="16.5" customHeight="1">
      <c r="B439" s="136"/>
      <c r="C439" s="137" t="s">
        <v>1432</v>
      </c>
      <c r="D439" s="137" t="s">
        <v>165</v>
      </c>
      <c r="E439" s="138" t="s">
        <v>1433</v>
      </c>
      <c r="F439" s="139" t="s">
        <v>1434</v>
      </c>
      <c r="G439" s="140" t="s">
        <v>313</v>
      </c>
      <c r="H439" s="141">
        <v>24</v>
      </c>
      <c r="I439" s="142"/>
      <c r="J439" s="143">
        <f>ROUND(I439*H439,2)</f>
        <v>0</v>
      </c>
      <c r="K439" s="139" t="s">
        <v>1</v>
      </c>
      <c r="L439" s="32"/>
      <c r="M439" s="144" t="s">
        <v>1</v>
      </c>
      <c r="N439" s="145" t="s">
        <v>38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170</v>
      </c>
      <c r="AT439" s="148" t="s">
        <v>165</v>
      </c>
      <c r="AU439" s="148" t="s">
        <v>82</v>
      </c>
      <c r="AY439" s="17" t="s">
        <v>163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7" t="s">
        <v>80</v>
      </c>
      <c r="BK439" s="149">
        <f>ROUND(I439*H439,2)</f>
        <v>0</v>
      </c>
      <c r="BL439" s="17" t="s">
        <v>170</v>
      </c>
      <c r="BM439" s="148" t="s">
        <v>1435</v>
      </c>
    </row>
    <row r="440" spans="2:65" s="13" customFormat="1" ht="11.25">
      <c r="B440" s="157"/>
      <c r="D440" s="151" t="s">
        <v>180</v>
      </c>
      <c r="E440" s="158" t="s">
        <v>1</v>
      </c>
      <c r="F440" s="159" t="s">
        <v>1436</v>
      </c>
      <c r="H440" s="160">
        <v>24</v>
      </c>
      <c r="I440" s="161"/>
      <c r="L440" s="157"/>
      <c r="M440" s="162"/>
      <c r="T440" s="163"/>
      <c r="AT440" s="158" t="s">
        <v>180</v>
      </c>
      <c r="AU440" s="158" t="s">
        <v>82</v>
      </c>
      <c r="AV440" s="13" t="s">
        <v>82</v>
      </c>
      <c r="AW440" s="13" t="s">
        <v>30</v>
      </c>
      <c r="AX440" s="13" t="s">
        <v>73</v>
      </c>
      <c r="AY440" s="158" t="s">
        <v>163</v>
      </c>
    </row>
    <row r="441" spans="2:65" s="14" customFormat="1" ht="11.25">
      <c r="B441" s="164"/>
      <c r="D441" s="151" t="s">
        <v>180</v>
      </c>
      <c r="E441" s="165" t="s">
        <v>1</v>
      </c>
      <c r="F441" s="166" t="s">
        <v>218</v>
      </c>
      <c r="H441" s="167">
        <v>24</v>
      </c>
      <c r="I441" s="168"/>
      <c r="L441" s="164"/>
      <c r="M441" s="169"/>
      <c r="T441" s="170"/>
      <c r="AT441" s="165" t="s">
        <v>180</v>
      </c>
      <c r="AU441" s="165" t="s">
        <v>82</v>
      </c>
      <c r="AV441" s="14" t="s">
        <v>170</v>
      </c>
      <c r="AW441" s="14" t="s">
        <v>30</v>
      </c>
      <c r="AX441" s="14" t="s">
        <v>80</v>
      </c>
      <c r="AY441" s="165" t="s">
        <v>163</v>
      </c>
    </row>
    <row r="442" spans="2:65" s="1" customFormat="1" ht="16.5" customHeight="1">
      <c r="B442" s="136"/>
      <c r="C442" s="137" t="s">
        <v>598</v>
      </c>
      <c r="D442" s="137" t="s">
        <v>165</v>
      </c>
      <c r="E442" s="138" t="s">
        <v>1437</v>
      </c>
      <c r="F442" s="139" t="s">
        <v>1438</v>
      </c>
      <c r="G442" s="140" t="s">
        <v>313</v>
      </c>
      <c r="H442" s="141">
        <v>88</v>
      </c>
      <c r="I442" s="142"/>
      <c r="J442" s="143">
        <f>ROUND(I442*H442,2)</f>
        <v>0</v>
      </c>
      <c r="K442" s="139" t="s">
        <v>1</v>
      </c>
      <c r="L442" s="32"/>
      <c r="M442" s="144" t="s">
        <v>1</v>
      </c>
      <c r="N442" s="145" t="s">
        <v>38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170</v>
      </c>
      <c r="AT442" s="148" t="s">
        <v>165</v>
      </c>
      <c r="AU442" s="148" t="s">
        <v>82</v>
      </c>
      <c r="AY442" s="17" t="s">
        <v>163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7" t="s">
        <v>80</v>
      </c>
      <c r="BK442" s="149">
        <f>ROUND(I442*H442,2)</f>
        <v>0</v>
      </c>
      <c r="BL442" s="17" t="s">
        <v>170</v>
      </c>
      <c r="BM442" s="148" t="s">
        <v>1439</v>
      </c>
    </row>
    <row r="443" spans="2:65" s="13" customFormat="1" ht="11.25">
      <c r="B443" s="157"/>
      <c r="D443" s="151" t="s">
        <v>180</v>
      </c>
      <c r="E443" s="158" t="s">
        <v>1</v>
      </c>
      <c r="F443" s="159" t="s">
        <v>1440</v>
      </c>
      <c r="H443" s="160">
        <v>88</v>
      </c>
      <c r="I443" s="161"/>
      <c r="L443" s="157"/>
      <c r="M443" s="162"/>
      <c r="T443" s="163"/>
      <c r="AT443" s="158" t="s">
        <v>180</v>
      </c>
      <c r="AU443" s="158" t="s">
        <v>82</v>
      </c>
      <c r="AV443" s="13" t="s">
        <v>82</v>
      </c>
      <c r="AW443" s="13" t="s">
        <v>30</v>
      </c>
      <c r="AX443" s="13" t="s">
        <v>73</v>
      </c>
      <c r="AY443" s="158" t="s">
        <v>163</v>
      </c>
    </row>
    <row r="444" spans="2:65" s="14" customFormat="1" ht="11.25">
      <c r="B444" s="164"/>
      <c r="D444" s="151" t="s">
        <v>180</v>
      </c>
      <c r="E444" s="165" t="s">
        <v>1</v>
      </c>
      <c r="F444" s="166" t="s">
        <v>218</v>
      </c>
      <c r="H444" s="167">
        <v>88</v>
      </c>
      <c r="I444" s="168"/>
      <c r="L444" s="164"/>
      <c r="M444" s="169"/>
      <c r="T444" s="170"/>
      <c r="AT444" s="165" t="s">
        <v>180</v>
      </c>
      <c r="AU444" s="165" t="s">
        <v>82</v>
      </c>
      <c r="AV444" s="14" t="s">
        <v>170</v>
      </c>
      <c r="AW444" s="14" t="s">
        <v>30</v>
      </c>
      <c r="AX444" s="14" t="s">
        <v>80</v>
      </c>
      <c r="AY444" s="165" t="s">
        <v>163</v>
      </c>
    </row>
    <row r="445" spans="2:65" s="1" customFormat="1" ht="16.5" customHeight="1">
      <c r="B445" s="136"/>
      <c r="C445" s="137" t="s">
        <v>1441</v>
      </c>
      <c r="D445" s="137" t="s">
        <v>165</v>
      </c>
      <c r="E445" s="138" t="s">
        <v>1442</v>
      </c>
      <c r="F445" s="139" t="s">
        <v>1443</v>
      </c>
      <c r="G445" s="140" t="s">
        <v>313</v>
      </c>
      <c r="H445" s="141">
        <v>8</v>
      </c>
      <c r="I445" s="142"/>
      <c r="J445" s="143">
        <f>ROUND(I445*H445,2)</f>
        <v>0</v>
      </c>
      <c r="K445" s="139" t="s">
        <v>1</v>
      </c>
      <c r="L445" s="32"/>
      <c r="M445" s="144" t="s">
        <v>1</v>
      </c>
      <c r="N445" s="145" t="s">
        <v>38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170</v>
      </c>
      <c r="AT445" s="148" t="s">
        <v>165</v>
      </c>
      <c r="AU445" s="148" t="s">
        <v>82</v>
      </c>
      <c r="AY445" s="17" t="s">
        <v>163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80</v>
      </c>
      <c r="BK445" s="149">
        <f>ROUND(I445*H445,2)</f>
        <v>0</v>
      </c>
      <c r="BL445" s="17" t="s">
        <v>170</v>
      </c>
      <c r="BM445" s="148" t="s">
        <v>1444</v>
      </c>
    </row>
    <row r="446" spans="2:65" s="1" customFormat="1" ht="16.5" customHeight="1">
      <c r="B446" s="136"/>
      <c r="C446" s="137" t="s">
        <v>602</v>
      </c>
      <c r="D446" s="137" t="s">
        <v>165</v>
      </c>
      <c r="E446" s="138" t="s">
        <v>1257</v>
      </c>
      <c r="F446" s="139" t="s">
        <v>1258</v>
      </c>
      <c r="G446" s="140" t="s">
        <v>196</v>
      </c>
      <c r="H446" s="141">
        <v>2</v>
      </c>
      <c r="I446" s="142"/>
      <c r="J446" s="143">
        <f>ROUND(I446*H446,2)</f>
        <v>0</v>
      </c>
      <c r="K446" s="139" t="s">
        <v>1</v>
      </c>
      <c r="L446" s="32"/>
      <c r="M446" s="144" t="s">
        <v>1</v>
      </c>
      <c r="N446" s="145" t="s">
        <v>38</v>
      </c>
      <c r="P446" s="146">
        <f>O446*H446</f>
        <v>0</v>
      </c>
      <c r="Q446" s="146">
        <v>0</v>
      </c>
      <c r="R446" s="146">
        <f>Q446*H446</f>
        <v>0</v>
      </c>
      <c r="S446" s="146">
        <v>0</v>
      </c>
      <c r="T446" s="147">
        <f>S446*H446</f>
        <v>0</v>
      </c>
      <c r="AR446" s="148" t="s">
        <v>170</v>
      </c>
      <c r="AT446" s="148" t="s">
        <v>165</v>
      </c>
      <c r="AU446" s="148" t="s">
        <v>82</v>
      </c>
      <c r="AY446" s="17" t="s">
        <v>163</v>
      </c>
      <c r="BE446" s="149">
        <f>IF(N446="základní",J446,0)</f>
        <v>0</v>
      </c>
      <c r="BF446" s="149">
        <f>IF(N446="snížená",J446,0)</f>
        <v>0</v>
      </c>
      <c r="BG446" s="149">
        <f>IF(N446="zákl. přenesená",J446,0)</f>
        <v>0</v>
      </c>
      <c r="BH446" s="149">
        <f>IF(N446="sníž. přenesená",J446,0)</f>
        <v>0</v>
      </c>
      <c r="BI446" s="149">
        <f>IF(N446="nulová",J446,0)</f>
        <v>0</v>
      </c>
      <c r="BJ446" s="17" t="s">
        <v>80</v>
      </c>
      <c r="BK446" s="149">
        <f>ROUND(I446*H446,2)</f>
        <v>0</v>
      </c>
      <c r="BL446" s="17" t="s">
        <v>170</v>
      </c>
      <c r="BM446" s="148" t="s">
        <v>1445</v>
      </c>
    </row>
    <row r="447" spans="2:65" s="1" customFormat="1" ht="24.2" customHeight="1">
      <c r="B447" s="136"/>
      <c r="C447" s="137" t="s">
        <v>1446</v>
      </c>
      <c r="D447" s="137" t="s">
        <v>165</v>
      </c>
      <c r="E447" s="138" t="s">
        <v>1447</v>
      </c>
      <c r="F447" s="139" t="s">
        <v>1448</v>
      </c>
      <c r="G447" s="140" t="s">
        <v>313</v>
      </c>
      <c r="H447" s="141">
        <v>7</v>
      </c>
      <c r="I447" s="142"/>
      <c r="J447" s="143">
        <f>ROUND(I447*H447,2)</f>
        <v>0</v>
      </c>
      <c r="K447" s="139" t="s">
        <v>1</v>
      </c>
      <c r="L447" s="32"/>
      <c r="M447" s="144" t="s">
        <v>1</v>
      </c>
      <c r="N447" s="145" t="s">
        <v>38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AR447" s="148" t="s">
        <v>170</v>
      </c>
      <c r="AT447" s="148" t="s">
        <v>165</v>
      </c>
      <c r="AU447" s="148" t="s">
        <v>82</v>
      </c>
      <c r="AY447" s="17" t="s">
        <v>163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80</v>
      </c>
      <c r="BK447" s="149">
        <f>ROUND(I447*H447,2)</f>
        <v>0</v>
      </c>
      <c r="BL447" s="17" t="s">
        <v>170</v>
      </c>
      <c r="BM447" s="148" t="s">
        <v>1449</v>
      </c>
    </row>
    <row r="448" spans="2:65" s="13" customFormat="1" ht="11.25">
      <c r="B448" s="157"/>
      <c r="D448" s="151" t="s">
        <v>180</v>
      </c>
      <c r="E448" s="158" t="s">
        <v>1</v>
      </c>
      <c r="F448" s="159" t="s">
        <v>1450</v>
      </c>
      <c r="H448" s="160">
        <v>7</v>
      </c>
      <c r="I448" s="161"/>
      <c r="L448" s="157"/>
      <c r="M448" s="162"/>
      <c r="T448" s="163"/>
      <c r="AT448" s="158" t="s">
        <v>180</v>
      </c>
      <c r="AU448" s="158" t="s">
        <v>82</v>
      </c>
      <c r="AV448" s="13" t="s">
        <v>82</v>
      </c>
      <c r="AW448" s="13" t="s">
        <v>30</v>
      </c>
      <c r="AX448" s="13" t="s">
        <v>73</v>
      </c>
      <c r="AY448" s="158" t="s">
        <v>163</v>
      </c>
    </row>
    <row r="449" spans="2:65" s="14" customFormat="1" ht="11.25">
      <c r="B449" s="164"/>
      <c r="D449" s="151" t="s">
        <v>180</v>
      </c>
      <c r="E449" s="165" t="s">
        <v>1</v>
      </c>
      <c r="F449" s="166" t="s">
        <v>218</v>
      </c>
      <c r="H449" s="167">
        <v>7</v>
      </c>
      <c r="I449" s="168"/>
      <c r="L449" s="164"/>
      <c r="M449" s="169"/>
      <c r="T449" s="170"/>
      <c r="AT449" s="165" t="s">
        <v>180</v>
      </c>
      <c r="AU449" s="165" t="s">
        <v>82</v>
      </c>
      <c r="AV449" s="14" t="s">
        <v>170</v>
      </c>
      <c r="AW449" s="14" t="s">
        <v>30</v>
      </c>
      <c r="AX449" s="14" t="s">
        <v>80</v>
      </c>
      <c r="AY449" s="165" t="s">
        <v>163</v>
      </c>
    </row>
    <row r="450" spans="2:65" s="1" customFormat="1" ht="16.5" customHeight="1">
      <c r="B450" s="136"/>
      <c r="C450" s="137" t="s">
        <v>607</v>
      </c>
      <c r="D450" s="137" t="s">
        <v>165</v>
      </c>
      <c r="E450" s="138" t="s">
        <v>1451</v>
      </c>
      <c r="F450" s="139" t="s">
        <v>1452</v>
      </c>
      <c r="G450" s="140" t="s">
        <v>313</v>
      </c>
      <c r="H450" s="141">
        <v>120</v>
      </c>
      <c r="I450" s="142"/>
      <c r="J450" s="143">
        <f>ROUND(I450*H450,2)</f>
        <v>0</v>
      </c>
      <c r="K450" s="139" t="s">
        <v>1</v>
      </c>
      <c r="L450" s="32"/>
      <c r="M450" s="144" t="s">
        <v>1</v>
      </c>
      <c r="N450" s="145" t="s">
        <v>38</v>
      </c>
      <c r="P450" s="146">
        <f>O450*H450</f>
        <v>0</v>
      </c>
      <c r="Q450" s="146">
        <v>0</v>
      </c>
      <c r="R450" s="146">
        <f>Q450*H450</f>
        <v>0</v>
      </c>
      <c r="S450" s="146">
        <v>0</v>
      </c>
      <c r="T450" s="147">
        <f>S450*H450</f>
        <v>0</v>
      </c>
      <c r="AR450" s="148" t="s">
        <v>170</v>
      </c>
      <c r="AT450" s="148" t="s">
        <v>165</v>
      </c>
      <c r="AU450" s="148" t="s">
        <v>82</v>
      </c>
      <c r="AY450" s="17" t="s">
        <v>163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80</v>
      </c>
      <c r="BK450" s="149">
        <f>ROUND(I450*H450,2)</f>
        <v>0</v>
      </c>
      <c r="BL450" s="17" t="s">
        <v>170</v>
      </c>
      <c r="BM450" s="148" t="s">
        <v>1453</v>
      </c>
    </row>
    <row r="451" spans="2:65" s="1" customFormat="1" ht="16.5" customHeight="1">
      <c r="B451" s="136"/>
      <c r="C451" s="137" t="s">
        <v>1454</v>
      </c>
      <c r="D451" s="137" t="s">
        <v>165</v>
      </c>
      <c r="E451" s="138" t="s">
        <v>1455</v>
      </c>
      <c r="F451" s="139" t="s">
        <v>1456</v>
      </c>
      <c r="G451" s="140" t="s">
        <v>313</v>
      </c>
      <c r="H451" s="141">
        <v>42</v>
      </c>
      <c r="I451" s="142"/>
      <c r="J451" s="143">
        <f>ROUND(I451*H451,2)</f>
        <v>0</v>
      </c>
      <c r="K451" s="139" t="s">
        <v>1</v>
      </c>
      <c r="L451" s="32"/>
      <c r="M451" s="144" t="s">
        <v>1</v>
      </c>
      <c r="N451" s="145" t="s">
        <v>38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170</v>
      </c>
      <c r="AT451" s="148" t="s">
        <v>165</v>
      </c>
      <c r="AU451" s="148" t="s">
        <v>82</v>
      </c>
      <c r="AY451" s="17" t="s">
        <v>163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80</v>
      </c>
      <c r="BK451" s="149">
        <f>ROUND(I451*H451,2)</f>
        <v>0</v>
      </c>
      <c r="BL451" s="17" t="s">
        <v>170</v>
      </c>
      <c r="BM451" s="148" t="s">
        <v>1457</v>
      </c>
    </row>
    <row r="452" spans="2:65" s="13" customFormat="1" ht="11.25">
      <c r="B452" s="157"/>
      <c r="D452" s="151" t="s">
        <v>180</v>
      </c>
      <c r="E452" s="158" t="s">
        <v>1</v>
      </c>
      <c r="F452" s="159" t="s">
        <v>1458</v>
      </c>
      <c r="H452" s="160">
        <v>42</v>
      </c>
      <c r="I452" s="161"/>
      <c r="L452" s="157"/>
      <c r="M452" s="162"/>
      <c r="T452" s="163"/>
      <c r="AT452" s="158" t="s">
        <v>180</v>
      </c>
      <c r="AU452" s="158" t="s">
        <v>82</v>
      </c>
      <c r="AV452" s="13" t="s">
        <v>82</v>
      </c>
      <c r="AW452" s="13" t="s">
        <v>30</v>
      </c>
      <c r="AX452" s="13" t="s">
        <v>73</v>
      </c>
      <c r="AY452" s="158" t="s">
        <v>163</v>
      </c>
    </row>
    <row r="453" spans="2:65" s="14" customFormat="1" ht="11.25">
      <c r="B453" s="164"/>
      <c r="D453" s="151" t="s">
        <v>180</v>
      </c>
      <c r="E453" s="165" t="s">
        <v>1</v>
      </c>
      <c r="F453" s="166" t="s">
        <v>218</v>
      </c>
      <c r="H453" s="167">
        <v>42</v>
      </c>
      <c r="I453" s="168"/>
      <c r="L453" s="164"/>
      <c r="M453" s="169"/>
      <c r="T453" s="170"/>
      <c r="AT453" s="165" t="s">
        <v>180</v>
      </c>
      <c r="AU453" s="165" t="s">
        <v>82</v>
      </c>
      <c r="AV453" s="14" t="s">
        <v>170</v>
      </c>
      <c r="AW453" s="14" t="s">
        <v>30</v>
      </c>
      <c r="AX453" s="14" t="s">
        <v>80</v>
      </c>
      <c r="AY453" s="165" t="s">
        <v>163</v>
      </c>
    </row>
    <row r="454" spans="2:65" s="1" customFormat="1" ht="16.5" customHeight="1">
      <c r="B454" s="136"/>
      <c r="C454" s="137" t="s">
        <v>612</v>
      </c>
      <c r="D454" s="137" t="s">
        <v>165</v>
      </c>
      <c r="E454" s="138" t="s">
        <v>1459</v>
      </c>
      <c r="F454" s="139" t="s">
        <v>1460</v>
      </c>
      <c r="G454" s="140" t="s">
        <v>313</v>
      </c>
      <c r="H454" s="141">
        <v>23</v>
      </c>
      <c r="I454" s="142"/>
      <c r="J454" s="143">
        <f>ROUND(I454*H454,2)</f>
        <v>0</v>
      </c>
      <c r="K454" s="139" t="s">
        <v>1</v>
      </c>
      <c r="L454" s="32"/>
      <c r="M454" s="144" t="s">
        <v>1</v>
      </c>
      <c r="N454" s="145" t="s">
        <v>38</v>
      </c>
      <c r="P454" s="146">
        <f>O454*H454</f>
        <v>0</v>
      </c>
      <c r="Q454" s="146">
        <v>0</v>
      </c>
      <c r="R454" s="146">
        <f>Q454*H454</f>
        <v>0</v>
      </c>
      <c r="S454" s="146">
        <v>0</v>
      </c>
      <c r="T454" s="147">
        <f>S454*H454</f>
        <v>0</v>
      </c>
      <c r="AR454" s="148" t="s">
        <v>170</v>
      </c>
      <c r="AT454" s="148" t="s">
        <v>165</v>
      </c>
      <c r="AU454" s="148" t="s">
        <v>82</v>
      </c>
      <c r="AY454" s="17" t="s">
        <v>163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7" t="s">
        <v>80</v>
      </c>
      <c r="BK454" s="149">
        <f>ROUND(I454*H454,2)</f>
        <v>0</v>
      </c>
      <c r="BL454" s="17" t="s">
        <v>170</v>
      </c>
      <c r="BM454" s="148" t="s">
        <v>1461</v>
      </c>
    </row>
    <row r="455" spans="2:65" s="1" customFormat="1" ht="16.5" customHeight="1">
      <c r="B455" s="136"/>
      <c r="C455" s="137" t="s">
        <v>1462</v>
      </c>
      <c r="D455" s="137" t="s">
        <v>165</v>
      </c>
      <c r="E455" s="138" t="s">
        <v>1463</v>
      </c>
      <c r="F455" s="139" t="s">
        <v>1464</v>
      </c>
      <c r="G455" s="140" t="s">
        <v>313</v>
      </c>
      <c r="H455" s="141">
        <v>12</v>
      </c>
      <c r="I455" s="142"/>
      <c r="J455" s="143">
        <f>ROUND(I455*H455,2)</f>
        <v>0</v>
      </c>
      <c r="K455" s="139" t="s">
        <v>1</v>
      </c>
      <c r="L455" s="32"/>
      <c r="M455" s="144" t="s">
        <v>1</v>
      </c>
      <c r="N455" s="145" t="s">
        <v>38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170</v>
      </c>
      <c r="AT455" s="148" t="s">
        <v>165</v>
      </c>
      <c r="AU455" s="148" t="s">
        <v>82</v>
      </c>
      <c r="AY455" s="17" t="s">
        <v>163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80</v>
      </c>
      <c r="BK455" s="149">
        <f>ROUND(I455*H455,2)</f>
        <v>0</v>
      </c>
      <c r="BL455" s="17" t="s">
        <v>170</v>
      </c>
      <c r="BM455" s="148" t="s">
        <v>1465</v>
      </c>
    </row>
    <row r="456" spans="2:65" s="1" customFormat="1" ht="24.2" customHeight="1">
      <c r="B456" s="136"/>
      <c r="C456" s="137" t="s">
        <v>616</v>
      </c>
      <c r="D456" s="137" t="s">
        <v>165</v>
      </c>
      <c r="E456" s="138" t="s">
        <v>1466</v>
      </c>
      <c r="F456" s="139" t="s">
        <v>1467</v>
      </c>
      <c r="G456" s="140" t="s">
        <v>313</v>
      </c>
      <c r="H456" s="141">
        <v>6</v>
      </c>
      <c r="I456" s="142"/>
      <c r="J456" s="143">
        <f>ROUND(I456*H456,2)</f>
        <v>0</v>
      </c>
      <c r="K456" s="139" t="s">
        <v>1</v>
      </c>
      <c r="L456" s="32"/>
      <c r="M456" s="144" t="s">
        <v>1</v>
      </c>
      <c r="N456" s="145" t="s">
        <v>38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170</v>
      </c>
      <c r="AT456" s="148" t="s">
        <v>165</v>
      </c>
      <c r="AU456" s="148" t="s">
        <v>82</v>
      </c>
      <c r="AY456" s="17" t="s">
        <v>163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7" t="s">
        <v>80</v>
      </c>
      <c r="BK456" s="149">
        <f>ROUND(I456*H456,2)</f>
        <v>0</v>
      </c>
      <c r="BL456" s="17" t="s">
        <v>170</v>
      </c>
      <c r="BM456" s="148" t="s">
        <v>1468</v>
      </c>
    </row>
    <row r="457" spans="2:65" s="1" customFormat="1" ht="21.75" customHeight="1">
      <c r="B457" s="136"/>
      <c r="C457" s="137" t="s">
        <v>1469</v>
      </c>
      <c r="D457" s="137" t="s">
        <v>165</v>
      </c>
      <c r="E457" s="138" t="s">
        <v>1470</v>
      </c>
      <c r="F457" s="139" t="s">
        <v>1471</v>
      </c>
      <c r="G457" s="140" t="s">
        <v>313</v>
      </c>
      <c r="H457" s="141">
        <v>14.8</v>
      </c>
      <c r="I457" s="142"/>
      <c r="J457" s="143">
        <f>ROUND(I457*H457,2)</f>
        <v>0</v>
      </c>
      <c r="K457" s="139" t="s">
        <v>1</v>
      </c>
      <c r="L457" s="32"/>
      <c r="M457" s="144" t="s">
        <v>1</v>
      </c>
      <c r="N457" s="145" t="s">
        <v>38</v>
      </c>
      <c r="P457" s="146">
        <f>O457*H457</f>
        <v>0</v>
      </c>
      <c r="Q457" s="146">
        <v>0</v>
      </c>
      <c r="R457" s="146">
        <f>Q457*H457</f>
        <v>0</v>
      </c>
      <c r="S457" s="146">
        <v>0</v>
      </c>
      <c r="T457" s="147">
        <f>S457*H457</f>
        <v>0</v>
      </c>
      <c r="AR457" s="148" t="s">
        <v>170</v>
      </c>
      <c r="AT457" s="148" t="s">
        <v>165</v>
      </c>
      <c r="AU457" s="148" t="s">
        <v>82</v>
      </c>
      <c r="AY457" s="17" t="s">
        <v>163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7" t="s">
        <v>80</v>
      </c>
      <c r="BK457" s="149">
        <f>ROUND(I457*H457,2)</f>
        <v>0</v>
      </c>
      <c r="BL457" s="17" t="s">
        <v>170</v>
      </c>
      <c r="BM457" s="148" t="s">
        <v>1472</v>
      </c>
    </row>
    <row r="458" spans="2:65" s="13" customFormat="1" ht="11.25">
      <c r="B458" s="157"/>
      <c r="D458" s="151" t="s">
        <v>180</v>
      </c>
      <c r="E458" s="158" t="s">
        <v>1</v>
      </c>
      <c r="F458" s="159" t="s">
        <v>1473</v>
      </c>
      <c r="H458" s="160">
        <v>14.8</v>
      </c>
      <c r="I458" s="161"/>
      <c r="L458" s="157"/>
      <c r="M458" s="162"/>
      <c r="T458" s="163"/>
      <c r="AT458" s="158" t="s">
        <v>180</v>
      </c>
      <c r="AU458" s="158" t="s">
        <v>82</v>
      </c>
      <c r="AV458" s="13" t="s">
        <v>82</v>
      </c>
      <c r="AW458" s="13" t="s">
        <v>30</v>
      </c>
      <c r="AX458" s="13" t="s">
        <v>73</v>
      </c>
      <c r="AY458" s="158" t="s">
        <v>163</v>
      </c>
    </row>
    <row r="459" spans="2:65" s="14" customFormat="1" ht="11.25">
      <c r="B459" s="164"/>
      <c r="D459" s="151" t="s">
        <v>180</v>
      </c>
      <c r="E459" s="165" t="s">
        <v>1</v>
      </c>
      <c r="F459" s="166" t="s">
        <v>218</v>
      </c>
      <c r="H459" s="167">
        <v>14.8</v>
      </c>
      <c r="I459" s="168"/>
      <c r="L459" s="164"/>
      <c r="M459" s="169"/>
      <c r="T459" s="170"/>
      <c r="AT459" s="165" t="s">
        <v>180</v>
      </c>
      <c r="AU459" s="165" t="s">
        <v>82</v>
      </c>
      <c r="AV459" s="14" t="s">
        <v>170</v>
      </c>
      <c r="AW459" s="14" t="s">
        <v>30</v>
      </c>
      <c r="AX459" s="14" t="s">
        <v>80</v>
      </c>
      <c r="AY459" s="165" t="s">
        <v>163</v>
      </c>
    </row>
    <row r="460" spans="2:65" s="1" customFormat="1" ht="24.2" customHeight="1">
      <c r="B460" s="136"/>
      <c r="C460" s="137" t="s">
        <v>619</v>
      </c>
      <c r="D460" s="137" t="s">
        <v>165</v>
      </c>
      <c r="E460" s="138" t="s">
        <v>1322</v>
      </c>
      <c r="F460" s="139" t="s">
        <v>1323</v>
      </c>
      <c r="G460" s="140" t="s">
        <v>313</v>
      </c>
      <c r="H460" s="141">
        <v>1</v>
      </c>
      <c r="I460" s="142"/>
      <c r="J460" s="143">
        <f>ROUND(I460*H460,2)</f>
        <v>0</v>
      </c>
      <c r="K460" s="139" t="s">
        <v>1</v>
      </c>
      <c r="L460" s="32"/>
      <c r="M460" s="144" t="s">
        <v>1</v>
      </c>
      <c r="N460" s="145" t="s">
        <v>38</v>
      </c>
      <c r="P460" s="146">
        <f>O460*H460</f>
        <v>0</v>
      </c>
      <c r="Q460" s="146">
        <v>0</v>
      </c>
      <c r="R460" s="146">
        <f>Q460*H460</f>
        <v>0</v>
      </c>
      <c r="S460" s="146">
        <v>0</v>
      </c>
      <c r="T460" s="147">
        <f>S460*H460</f>
        <v>0</v>
      </c>
      <c r="AR460" s="148" t="s">
        <v>170</v>
      </c>
      <c r="AT460" s="148" t="s">
        <v>165</v>
      </c>
      <c r="AU460" s="148" t="s">
        <v>82</v>
      </c>
      <c r="AY460" s="17" t="s">
        <v>163</v>
      </c>
      <c r="BE460" s="149">
        <f>IF(N460="základní",J460,0)</f>
        <v>0</v>
      </c>
      <c r="BF460" s="149">
        <f>IF(N460="snížená",J460,0)</f>
        <v>0</v>
      </c>
      <c r="BG460" s="149">
        <f>IF(N460="zákl. přenesená",J460,0)</f>
        <v>0</v>
      </c>
      <c r="BH460" s="149">
        <f>IF(N460="sníž. přenesená",J460,0)</f>
        <v>0</v>
      </c>
      <c r="BI460" s="149">
        <f>IF(N460="nulová",J460,0)</f>
        <v>0</v>
      </c>
      <c r="BJ460" s="17" t="s">
        <v>80</v>
      </c>
      <c r="BK460" s="149">
        <f>ROUND(I460*H460,2)</f>
        <v>0</v>
      </c>
      <c r="BL460" s="17" t="s">
        <v>170</v>
      </c>
      <c r="BM460" s="148" t="s">
        <v>1474</v>
      </c>
    </row>
    <row r="461" spans="2:65" s="1" customFormat="1" ht="16.5" customHeight="1">
      <c r="B461" s="136"/>
      <c r="C461" s="137" t="s">
        <v>1475</v>
      </c>
      <c r="D461" s="137" t="s">
        <v>165</v>
      </c>
      <c r="E461" s="138" t="s">
        <v>1324</v>
      </c>
      <c r="F461" s="139" t="s">
        <v>1325</v>
      </c>
      <c r="G461" s="140" t="s">
        <v>313</v>
      </c>
      <c r="H461" s="141">
        <v>1</v>
      </c>
      <c r="I461" s="142"/>
      <c r="J461" s="143">
        <f>ROUND(I461*H461,2)</f>
        <v>0</v>
      </c>
      <c r="K461" s="139" t="s">
        <v>1</v>
      </c>
      <c r="L461" s="32"/>
      <c r="M461" s="144" t="s">
        <v>1</v>
      </c>
      <c r="N461" s="145" t="s">
        <v>38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170</v>
      </c>
      <c r="AT461" s="148" t="s">
        <v>165</v>
      </c>
      <c r="AU461" s="148" t="s">
        <v>82</v>
      </c>
      <c r="AY461" s="17" t="s">
        <v>163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7" t="s">
        <v>80</v>
      </c>
      <c r="BK461" s="149">
        <f>ROUND(I461*H461,2)</f>
        <v>0</v>
      </c>
      <c r="BL461" s="17" t="s">
        <v>170</v>
      </c>
      <c r="BM461" s="148" t="s">
        <v>1476</v>
      </c>
    </row>
    <row r="462" spans="2:65" s="11" customFormat="1" ht="22.9" customHeight="1">
      <c r="B462" s="124"/>
      <c r="D462" s="125" t="s">
        <v>72</v>
      </c>
      <c r="E462" s="134" t="s">
        <v>1477</v>
      </c>
      <c r="F462" s="134" t="s">
        <v>1478</v>
      </c>
      <c r="I462" s="127"/>
      <c r="J462" s="135">
        <f>BK462</f>
        <v>0</v>
      </c>
      <c r="L462" s="124"/>
      <c r="M462" s="129"/>
      <c r="P462" s="130">
        <f>SUM(P463:P510)</f>
        <v>0</v>
      </c>
      <c r="R462" s="130">
        <f>SUM(R463:R510)</f>
        <v>0</v>
      </c>
      <c r="T462" s="131">
        <f>SUM(T463:T510)</f>
        <v>0</v>
      </c>
      <c r="AR462" s="125" t="s">
        <v>80</v>
      </c>
      <c r="AT462" s="132" t="s">
        <v>72</v>
      </c>
      <c r="AU462" s="132" t="s">
        <v>80</v>
      </c>
      <c r="AY462" s="125" t="s">
        <v>163</v>
      </c>
      <c r="BK462" s="133">
        <f>SUM(BK463:BK510)</f>
        <v>0</v>
      </c>
    </row>
    <row r="463" spans="2:65" s="1" customFormat="1" ht="24.2" customHeight="1">
      <c r="B463" s="136"/>
      <c r="C463" s="137" t="s">
        <v>624</v>
      </c>
      <c r="D463" s="137" t="s">
        <v>165</v>
      </c>
      <c r="E463" s="138" t="s">
        <v>1083</v>
      </c>
      <c r="F463" s="139" t="s">
        <v>1084</v>
      </c>
      <c r="G463" s="140" t="s">
        <v>313</v>
      </c>
      <c r="H463" s="141">
        <v>1</v>
      </c>
      <c r="I463" s="142"/>
      <c r="J463" s="143">
        <f>ROUND(I463*H463,2)</f>
        <v>0</v>
      </c>
      <c r="K463" s="139" t="s">
        <v>1</v>
      </c>
      <c r="L463" s="32"/>
      <c r="M463" s="144" t="s">
        <v>1</v>
      </c>
      <c r="N463" s="145" t="s">
        <v>38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170</v>
      </c>
      <c r="AT463" s="148" t="s">
        <v>165</v>
      </c>
      <c r="AU463" s="148" t="s">
        <v>82</v>
      </c>
      <c r="AY463" s="17" t="s">
        <v>163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80</v>
      </c>
      <c r="BK463" s="149">
        <f>ROUND(I463*H463,2)</f>
        <v>0</v>
      </c>
      <c r="BL463" s="17" t="s">
        <v>170</v>
      </c>
      <c r="BM463" s="148" t="s">
        <v>1479</v>
      </c>
    </row>
    <row r="464" spans="2:65" s="1" customFormat="1" ht="16.5" customHeight="1">
      <c r="B464" s="136"/>
      <c r="C464" s="137" t="s">
        <v>1480</v>
      </c>
      <c r="D464" s="137" t="s">
        <v>165</v>
      </c>
      <c r="E464" s="138" t="s">
        <v>1481</v>
      </c>
      <c r="F464" s="139" t="s">
        <v>1482</v>
      </c>
      <c r="G464" s="140" t="s">
        <v>313</v>
      </c>
      <c r="H464" s="141">
        <v>1</v>
      </c>
      <c r="I464" s="142"/>
      <c r="J464" s="143">
        <f>ROUND(I464*H464,2)</f>
        <v>0</v>
      </c>
      <c r="K464" s="139" t="s">
        <v>1</v>
      </c>
      <c r="L464" s="32"/>
      <c r="M464" s="144" t="s">
        <v>1</v>
      </c>
      <c r="N464" s="145" t="s">
        <v>38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170</v>
      </c>
      <c r="AT464" s="148" t="s">
        <v>165</v>
      </c>
      <c r="AU464" s="148" t="s">
        <v>82</v>
      </c>
      <c r="AY464" s="17" t="s">
        <v>163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7" t="s">
        <v>80</v>
      </c>
      <c r="BK464" s="149">
        <f>ROUND(I464*H464,2)</f>
        <v>0</v>
      </c>
      <c r="BL464" s="17" t="s">
        <v>170</v>
      </c>
      <c r="BM464" s="148" t="s">
        <v>1483</v>
      </c>
    </row>
    <row r="465" spans="2:65" s="1" customFormat="1" ht="33" customHeight="1">
      <c r="B465" s="136"/>
      <c r="C465" s="137" t="s">
        <v>628</v>
      </c>
      <c r="D465" s="137" t="s">
        <v>165</v>
      </c>
      <c r="E465" s="138" t="s">
        <v>1484</v>
      </c>
      <c r="F465" s="139" t="s">
        <v>1485</v>
      </c>
      <c r="G465" s="140" t="s">
        <v>313</v>
      </c>
      <c r="H465" s="141">
        <v>20</v>
      </c>
      <c r="I465" s="142"/>
      <c r="J465" s="143">
        <f>ROUND(I465*H465,2)</f>
        <v>0</v>
      </c>
      <c r="K465" s="139" t="s">
        <v>1</v>
      </c>
      <c r="L465" s="32"/>
      <c r="M465" s="144" t="s">
        <v>1</v>
      </c>
      <c r="N465" s="145" t="s">
        <v>38</v>
      </c>
      <c r="P465" s="146">
        <f>O465*H465</f>
        <v>0</v>
      </c>
      <c r="Q465" s="146">
        <v>0</v>
      </c>
      <c r="R465" s="146">
        <f>Q465*H465</f>
        <v>0</v>
      </c>
      <c r="S465" s="146">
        <v>0</v>
      </c>
      <c r="T465" s="147">
        <f>S465*H465</f>
        <v>0</v>
      </c>
      <c r="AR465" s="148" t="s">
        <v>170</v>
      </c>
      <c r="AT465" s="148" t="s">
        <v>165</v>
      </c>
      <c r="AU465" s="148" t="s">
        <v>82</v>
      </c>
      <c r="AY465" s="17" t="s">
        <v>163</v>
      </c>
      <c r="BE465" s="149">
        <f>IF(N465="základní",J465,0)</f>
        <v>0</v>
      </c>
      <c r="BF465" s="149">
        <f>IF(N465="snížená",J465,0)</f>
        <v>0</v>
      </c>
      <c r="BG465" s="149">
        <f>IF(N465="zákl. přenesená",J465,0)</f>
        <v>0</v>
      </c>
      <c r="BH465" s="149">
        <f>IF(N465="sníž. přenesená",J465,0)</f>
        <v>0</v>
      </c>
      <c r="BI465" s="149">
        <f>IF(N465="nulová",J465,0)</f>
        <v>0</v>
      </c>
      <c r="BJ465" s="17" t="s">
        <v>80</v>
      </c>
      <c r="BK465" s="149">
        <f>ROUND(I465*H465,2)</f>
        <v>0</v>
      </c>
      <c r="BL465" s="17" t="s">
        <v>170</v>
      </c>
      <c r="BM465" s="148" t="s">
        <v>1486</v>
      </c>
    </row>
    <row r="466" spans="2:65" s="13" customFormat="1" ht="11.25">
      <c r="B466" s="157"/>
      <c r="D466" s="151" t="s">
        <v>180</v>
      </c>
      <c r="E466" s="158" t="s">
        <v>1</v>
      </c>
      <c r="F466" s="159" t="s">
        <v>1487</v>
      </c>
      <c r="H466" s="160">
        <v>20</v>
      </c>
      <c r="I466" s="161"/>
      <c r="L466" s="157"/>
      <c r="M466" s="162"/>
      <c r="T466" s="163"/>
      <c r="AT466" s="158" t="s">
        <v>180</v>
      </c>
      <c r="AU466" s="158" t="s">
        <v>82</v>
      </c>
      <c r="AV466" s="13" t="s">
        <v>82</v>
      </c>
      <c r="AW466" s="13" t="s">
        <v>30</v>
      </c>
      <c r="AX466" s="13" t="s">
        <v>73</v>
      </c>
      <c r="AY466" s="158" t="s">
        <v>163</v>
      </c>
    </row>
    <row r="467" spans="2:65" s="14" customFormat="1" ht="11.25">
      <c r="B467" s="164"/>
      <c r="D467" s="151" t="s">
        <v>180</v>
      </c>
      <c r="E467" s="165" t="s">
        <v>1</v>
      </c>
      <c r="F467" s="166" t="s">
        <v>218</v>
      </c>
      <c r="H467" s="167">
        <v>20</v>
      </c>
      <c r="I467" s="168"/>
      <c r="L467" s="164"/>
      <c r="M467" s="169"/>
      <c r="T467" s="170"/>
      <c r="AT467" s="165" t="s">
        <v>180</v>
      </c>
      <c r="AU467" s="165" t="s">
        <v>82</v>
      </c>
      <c r="AV467" s="14" t="s">
        <v>170</v>
      </c>
      <c r="AW467" s="14" t="s">
        <v>30</v>
      </c>
      <c r="AX467" s="14" t="s">
        <v>80</v>
      </c>
      <c r="AY467" s="165" t="s">
        <v>163</v>
      </c>
    </row>
    <row r="468" spans="2:65" s="1" customFormat="1" ht="21.75" customHeight="1">
      <c r="B468" s="136"/>
      <c r="C468" s="137" t="s">
        <v>1488</v>
      </c>
      <c r="D468" s="137" t="s">
        <v>165</v>
      </c>
      <c r="E468" s="138" t="s">
        <v>1489</v>
      </c>
      <c r="F468" s="139" t="s">
        <v>1490</v>
      </c>
      <c r="G468" s="140" t="s">
        <v>313</v>
      </c>
      <c r="H468" s="141">
        <v>1</v>
      </c>
      <c r="I468" s="142"/>
      <c r="J468" s="143">
        <f>ROUND(I468*H468,2)</f>
        <v>0</v>
      </c>
      <c r="K468" s="139" t="s">
        <v>1</v>
      </c>
      <c r="L468" s="32"/>
      <c r="M468" s="144" t="s">
        <v>1</v>
      </c>
      <c r="N468" s="145" t="s">
        <v>38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170</v>
      </c>
      <c r="AT468" s="148" t="s">
        <v>165</v>
      </c>
      <c r="AU468" s="148" t="s">
        <v>82</v>
      </c>
      <c r="AY468" s="17" t="s">
        <v>163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80</v>
      </c>
      <c r="BK468" s="149">
        <f>ROUND(I468*H468,2)</f>
        <v>0</v>
      </c>
      <c r="BL468" s="17" t="s">
        <v>170</v>
      </c>
      <c r="BM468" s="148" t="s">
        <v>1491</v>
      </c>
    </row>
    <row r="469" spans="2:65" s="1" customFormat="1" ht="16.5" customHeight="1">
      <c r="B469" s="136"/>
      <c r="C469" s="137" t="s">
        <v>634</v>
      </c>
      <c r="D469" s="137" t="s">
        <v>165</v>
      </c>
      <c r="E469" s="138" t="s">
        <v>1492</v>
      </c>
      <c r="F469" s="139" t="s">
        <v>1493</v>
      </c>
      <c r="G469" s="140" t="s">
        <v>313</v>
      </c>
      <c r="H469" s="141">
        <v>1</v>
      </c>
      <c r="I469" s="142"/>
      <c r="J469" s="143">
        <f>ROUND(I469*H469,2)</f>
        <v>0</v>
      </c>
      <c r="K469" s="139" t="s">
        <v>1</v>
      </c>
      <c r="L469" s="32"/>
      <c r="M469" s="144" t="s">
        <v>1</v>
      </c>
      <c r="N469" s="145" t="s">
        <v>38</v>
      </c>
      <c r="P469" s="146">
        <f>O469*H469</f>
        <v>0</v>
      </c>
      <c r="Q469" s="146">
        <v>0</v>
      </c>
      <c r="R469" s="146">
        <f>Q469*H469</f>
        <v>0</v>
      </c>
      <c r="S469" s="146">
        <v>0</v>
      </c>
      <c r="T469" s="147">
        <f>S469*H469</f>
        <v>0</v>
      </c>
      <c r="AR469" s="148" t="s">
        <v>170</v>
      </c>
      <c r="AT469" s="148" t="s">
        <v>165</v>
      </c>
      <c r="AU469" s="148" t="s">
        <v>82</v>
      </c>
      <c r="AY469" s="17" t="s">
        <v>163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7" t="s">
        <v>80</v>
      </c>
      <c r="BK469" s="149">
        <f>ROUND(I469*H469,2)</f>
        <v>0</v>
      </c>
      <c r="BL469" s="17" t="s">
        <v>170</v>
      </c>
      <c r="BM469" s="148" t="s">
        <v>1494</v>
      </c>
    </row>
    <row r="470" spans="2:65" s="1" customFormat="1" ht="16.5" customHeight="1">
      <c r="B470" s="136"/>
      <c r="C470" s="137" t="s">
        <v>1495</v>
      </c>
      <c r="D470" s="137" t="s">
        <v>165</v>
      </c>
      <c r="E470" s="138" t="s">
        <v>1496</v>
      </c>
      <c r="F470" s="139" t="s">
        <v>1497</v>
      </c>
      <c r="G470" s="140" t="s">
        <v>313</v>
      </c>
      <c r="H470" s="141">
        <v>10</v>
      </c>
      <c r="I470" s="142"/>
      <c r="J470" s="143">
        <f>ROUND(I470*H470,2)</f>
        <v>0</v>
      </c>
      <c r="K470" s="139" t="s">
        <v>1</v>
      </c>
      <c r="L470" s="32"/>
      <c r="M470" s="144" t="s">
        <v>1</v>
      </c>
      <c r="N470" s="145" t="s">
        <v>38</v>
      </c>
      <c r="P470" s="146">
        <f>O470*H470</f>
        <v>0</v>
      </c>
      <c r="Q470" s="146">
        <v>0</v>
      </c>
      <c r="R470" s="146">
        <f>Q470*H470</f>
        <v>0</v>
      </c>
      <c r="S470" s="146">
        <v>0</v>
      </c>
      <c r="T470" s="147">
        <f>S470*H470</f>
        <v>0</v>
      </c>
      <c r="AR470" s="148" t="s">
        <v>170</v>
      </c>
      <c r="AT470" s="148" t="s">
        <v>165</v>
      </c>
      <c r="AU470" s="148" t="s">
        <v>82</v>
      </c>
      <c r="AY470" s="17" t="s">
        <v>163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80</v>
      </c>
      <c r="BK470" s="149">
        <f>ROUND(I470*H470,2)</f>
        <v>0</v>
      </c>
      <c r="BL470" s="17" t="s">
        <v>170</v>
      </c>
      <c r="BM470" s="148" t="s">
        <v>1498</v>
      </c>
    </row>
    <row r="471" spans="2:65" s="1" customFormat="1" ht="16.5" customHeight="1">
      <c r="B471" s="136"/>
      <c r="C471" s="137" t="s">
        <v>643</v>
      </c>
      <c r="D471" s="137" t="s">
        <v>165</v>
      </c>
      <c r="E471" s="138" t="s">
        <v>1499</v>
      </c>
      <c r="F471" s="139" t="s">
        <v>1500</v>
      </c>
      <c r="G471" s="140" t="s">
        <v>313</v>
      </c>
      <c r="H471" s="141">
        <v>2</v>
      </c>
      <c r="I471" s="142"/>
      <c r="J471" s="143">
        <f>ROUND(I471*H471,2)</f>
        <v>0</v>
      </c>
      <c r="K471" s="139" t="s">
        <v>1</v>
      </c>
      <c r="L471" s="32"/>
      <c r="M471" s="144" t="s">
        <v>1</v>
      </c>
      <c r="N471" s="145" t="s">
        <v>38</v>
      </c>
      <c r="P471" s="146">
        <f>O471*H471</f>
        <v>0</v>
      </c>
      <c r="Q471" s="146">
        <v>0</v>
      </c>
      <c r="R471" s="146">
        <f>Q471*H471</f>
        <v>0</v>
      </c>
      <c r="S471" s="146">
        <v>0</v>
      </c>
      <c r="T471" s="147">
        <f>S471*H471</f>
        <v>0</v>
      </c>
      <c r="AR471" s="148" t="s">
        <v>170</v>
      </c>
      <c r="AT471" s="148" t="s">
        <v>165</v>
      </c>
      <c r="AU471" s="148" t="s">
        <v>82</v>
      </c>
      <c r="AY471" s="17" t="s">
        <v>163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80</v>
      </c>
      <c r="BK471" s="149">
        <f>ROUND(I471*H471,2)</f>
        <v>0</v>
      </c>
      <c r="BL471" s="17" t="s">
        <v>170</v>
      </c>
      <c r="BM471" s="148" t="s">
        <v>1501</v>
      </c>
    </row>
    <row r="472" spans="2:65" s="1" customFormat="1" ht="16.5" customHeight="1">
      <c r="B472" s="136"/>
      <c r="C472" s="137" t="s">
        <v>1502</v>
      </c>
      <c r="D472" s="137" t="s">
        <v>165</v>
      </c>
      <c r="E472" s="138" t="s">
        <v>1503</v>
      </c>
      <c r="F472" s="139" t="s">
        <v>1504</v>
      </c>
      <c r="G472" s="140" t="s">
        <v>1505</v>
      </c>
      <c r="H472" s="141">
        <v>10</v>
      </c>
      <c r="I472" s="142"/>
      <c r="J472" s="143">
        <f>ROUND(I472*H472,2)</f>
        <v>0</v>
      </c>
      <c r="K472" s="139" t="s">
        <v>1</v>
      </c>
      <c r="L472" s="32"/>
      <c r="M472" s="144" t="s">
        <v>1</v>
      </c>
      <c r="N472" s="145" t="s">
        <v>38</v>
      </c>
      <c r="P472" s="146">
        <f>O472*H472</f>
        <v>0</v>
      </c>
      <c r="Q472" s="146">
        <v>0</v>
      </c>
      <c r="R472" s="146">
        <f>Q472*H472</f>
        <v>0</v>
      </c>
      <c r="S472" s="146">
        <v>0</v>
      </c>
      <c r="T472" s="147">
        <f>S472*H472</f>
        <v>0</v>
      </c>
      <c r="AR472" s="148" t="s">
        <v>170</v>
      </c>
      <c r="AT472" s="148" t="s">
        <v>165</v>
      </c>
      <c r="AU472" s="148" t="s">
        <v>82</v>
      </c>
      <c r="AY472" s="17" t="s">
        <v>163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80</v>
      </c>
      <c r="BK472" s="149">
        <f>ROUND(I472*H472,2)</f>
        <v>0</v>
      </c>
      <c r="BL472" s="17" t="s">
        <v>170</v>
      </c>
      <c r="BM472" s="148" t="s">
        <v>1506</v>
      </c>
    </row>
    <row r="473" spans="2:65" s="13" customFormat="1" ht="11.25">
      <c r="B473" s="157"/>
      <c r="D473" s="151" t="s">
        <v>180</v>
      </c>
      <c r="E473" s="158" t="s">
        <v>1</v>
      </c>
      <c r="F473" s="159" t="s">
        <v>1507</v>
      </c>
      <c r="H473" s="160">
        <v>10</v>
      </c>
      <c r="I473" s="161"/>
      <c r="L473" s="157"/>
      <c r="M473" s="162"/>
      <c r="T473" s="163"/>
      <c r="AT473" s="158" t="s">
        <v>180</v>
      </c>
      <c r="AU473" s="158" t="s">
        <v>82</v>
      </c>
      <c r="AV473" s="13" t="s">
        <v>82</v>
      </c>
      <c r="AW473" s="13" t="s">
        <v>30</v>
      </c>
      <c r="AX473" s="13" t="s">
        <v>73</v>
      </c>
      <c r="AY473" s="158" t="s">
        <v>163</v>
      </c>
    </row>
    <row r="474" spans="2:65" s="14" customFormat="1" ht="11.25">
      <c r="B474" s="164"/>
      <c r="D474" s="151" t="s">
        <v>180</v>
      </c>
      <c r="E474" s="165" t="s">
        <v>1</v>
      </c>
      <c r="F474" s="166" t="s">
        <v>218</v>
      </c>
      <c r="H474" s="167">
        <v>10</v>
      </c>
      <c r="I474" s="168"/>
      <c r="L474" s="164"/>
      <c r="M474" s="169"/>
      <c r="T474" s="170"/>
      <c r="AT474" s="165" t="s">
        <v>180</v>
      </c>
      <c r="AU474" s="165" t="s">
        <v>82</v>
      </c>
      <c r="AV474" s="14" t="s">
        <v>170</v>
      </c>
      <c r="AW474" s="14" t="s">
        <v>30</v>
      </c>
      <c r="AX474" s="14" t="s">
        <v>80</v>
      </c>
      <c r="AY474" s="165" t="s">
        <v>163</v>
      </c>
    </row>
    <row r="475" spans="2:65" s="1" customFormat="1" ht="16.5" customHeight="1">
      <c r="B475" s="136"/>
      <c r="C475" s="137" t="s">
        <v>1264</v>
      </c>
      <c r="D475" s="137" t="s">
        <v>165</v>
      </c>
      <c r="E475" s="138" t="s">
        <v>1508</v>
      </c>
      <c r="F475" s="139" t="s">
        <v>1509</v>
      </c>
      <c r="G475" s="140" t="s">
        <v>1505</v>
      </c>
      <c r="H475" s="141">
        <v>10</v>
      </c>
      <c r="I475" s="142"/>
      <c r="J475" s="143">
        <f>ROUND(I475*H475,2)</f>
        <v>0</v>
      </c>
      <c r="K475" s="139" t="s">
        <v>1</v>
      </c>
      <c r="L475" s="32"/>
      <c r="M475" s="144" t="s">
        <v>1</v>
      </c>
      <c r="N475" s="145" t="s">
        <v>38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170</v>
      </c>
      <c r="AT475" s="148" t="s">
        <v>165</v>
      </c>
      <c r="AU475" s="148" t="s">
        <v>82</v>
      </c>
      <c r="AY475" s="17" t="s">
        <v>163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7" t="s">
        <v>80</v>
      </c>
      <c r="BK475" s="149">
        <f>ROUND(I475*H475,2)</f>
        <v>0</v>
      </c>
      <c r="BL475" s="17" t="s">
        <v>170</v>
      </c>
      <c r="BM475" s="148" t="s">
        <v>1510</v>
      </c>
    </row>
    <row r="476" spans="2:65" s="13" customFormat="1" ht="11.25">
      <c r="B476" s="157"/>
      <c r="D476" s="151" t="s">
        <v>180</v>
      </c>
      <c r="E476" s="158" t="s">
        <v>1</v>
      </c>
      <c r="F476" s="159" t="s">
        <v>1507</v>
      </c>
      <c r="H476" s="160">
        <v>10</v>
      </c>
      <c r="I476" s="161"/>
      <c r="L476" s="157"/>
      <c r="M476" s="162"/>
      <c r="T476" s="163"/>
      <c r="AT476" s="158" t="s">
        <v>180</v>
      </c>
      <c r="AU476" s="158" t="s">
        <v>82</v>
      </c>
      <c r="AV476" s="13" t="s">
        <v>82</v>
      </c>
      <c r="AW476" s="13" t="s">
        <v>30</v>
      </c>
      <c r="AX476" s="13" t="s">
        <v>73</v>
      </c>
      <c r="AY476" s="158" t="s">
        <v>163</v>
      </c>
    </row>
    <row r="477" spans="2:65" s="14" customFormat="1" ht="11.25">
      <c r="B477" s="164"/>
      <c r="D477" s="151" t="s">
        <v>180</v>
      </c>
      <c r="E477" s="165" t="s">
        <v>1</v>
      </c>
      <c r="F477" s="166" t="s">
        <v>218</v>
      </c>
      <c r="H477" s="167">
        <v>10</v>
      </c>
      <c r="I477" s="168"/>
      <c r="L477" s="164"/>
      <c r="M477" s="169"/>
      <c r="T477" s="170"/>
      <c r="AT477" s="165" t="s">
        <v>180</v>
      </c>
      <c r="AU477" s="165" t="s">
        <v>82</v>
      </c>
      <c r="AV477" s="14" t="s">
        <v>170</v>
      </c>
      <c r="AW477" s="14" t="s">
        <v>30</v>
      </c>
      <c r="AX477" s="14" t="s">
        <v>80</v>
      </c>
      <c r="AY477" s="165" t="s">
        <v>163</v>
      </c>
    </row>
    <row r="478" spans="2:65" s="1" customFormat="1" ht="16.5" customHeight="1">
      <c r="B478" s="136"/>
      <c r="C478" s="137" t="s">
        <v>1511</v>
      </c>
      <c r="D478" s="137" t="s">
        <v>165</v>
      </c>
      <c r="E478" s="138" t="s">
        <v>1512</v>
      </c>
      <c r="F478" s="139" t="s">
        <v>1513</v>
      </c>
      <c r="G478" s="140" t="s">
        <v>1505</v>
      </c>
      <c r="H478" s="141">
        <v>10</v>
      </c>
      <c r="I478" s="142"/>
      <c r="J478" s="143">
        <f>ROUND(I478*H478,2)</f>
        <v>0</v>
      </c>
      <c r="K478" s="139" t="s">
        <v>1</v>
      </c>
      <c r="L478" s="32"/>
      <c r="M478" s="144" t="s">
        <v>1</v>
      </c>
      <c r="N478" s="145" t="s">
        <v>38</v>
      </c>
      <c r="P478" s="146">
        <f>O478*H478</f>
        <v>0</v>
      </c>
      <c r="Q478" s="146">
        <v>0</v>
      </c>
      <c r="R478" s="146">
        <f>Q478*H478</f>
        <v>0</v>
      </c>
      <c r="S478" s="146">
        <v>0</v>
      </c>
      <c r="T478" s="147">
        <f>S478*H478</f>
        <v>0</v>
      </c>
      <c r="AR478" s="148" t="s">
        <v>170</v>
      </c>
      <c r="AT478" s="148" t="s">
        <v>165</v>
      </c>
      <c r="AU478" s="148" t="s">
        <v>82</v>
      </c>
      <c r="AY478" s="17" t="s">
        <v>163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80</v>
      </c>
      <c r="BK478" s="149">
        <f>ROUND(I478*H478,2)</f>
        <v>0</v>
      </c>
      <c r="BL478" s="17" t="s">
        <v>170</v>
      </c>
      <c r="BM478" s="148" t="s">
        <v>1514</v>
      </c>
    </row>
    <row r="479" spans="2:65" s="13" customFormat="1" ht="11.25">
      <c r="B479" s="157"/>
      <c r="D479" s="151" t="s">
        <v>180</v>
      </c>
      <c r="E479" s="158" t="s">
        <v>1</v>
      </c>
      <c r="F479" s="159" t="s">
        <v>1507</v>
      </c>
      <c r="H479" s="160">
        <v>10</v>
      </c>
      <c r="I479" s="161"/>
      <c r="L479" s="157"/>
      <c r="M479" s="162"/>
      <c r="T479" s="163"/>
      <c r="AT479" s="158" t="s">
        <v>180</v>
      </c>
      <c r="AU479" s="158" t="s">
        <v>82</v>
      </c>
      <c r="AV479" s="13" t="s">
        <v>82</v>
      </c>
      <c r="AW479" s="13" t="s">
        <v>30</v>
      </c>
      <c r="AX479" s="13" t="s">
        <v>73</v>
      </c>
      <c r="AY479" s="158" t="s">
        <v>163</v>
      </c>
    </row>
    <row r="480" spans="2:65" s="14" customFormat="1" ht="11.25">
      <c r="B480" s="164"/>
      <c r="D480" s="151" t="s">
        <v>180</v>
      </c>
      <c r="E480" s="165" t="s">
        <v>1</v>
      </c>
      <c r="F480" s="166" t="s">
        <v>218</v>
      </c>
      <c r="H480" s="167">
        <v>10</v>
      </c>
      <c r="I480" s="168"/>
      <c r="L480" s="164"/>
      <c r="M480" s="169"/>
      <c r="T480" s="170"/>
      <c r="AT480" s="165" t="s">
        <v>180</v>
      </c>
      <c r="AU480" s="165" t="s">
        <v>82</v>
      </c>
      <c r="AV480" s="14" t="s">
        <v>170</v>
      </c>
      <c r="AW480" s="14" t="s">
        <v>30</v>
      </c>
      <c r="AX480" s="14" t="s">
        <v>80</v>
      </c>
      <c r="AY480" s="165" t="s">
        <v>163</v>
      </c>
    </row>
    <row r="481" spans="2:65" s="1" customFormat="1" ht="24.2" customHeight="1">
      <c r="B481" s="136"/>
      <c r="C481" s="137" t="s">
        <v>651</v>
      </c>
      <c r="D481" s="137" t="s">
        <v>165</v>
      </c>
      <c r="E481" s="138" t="s">
        <v>1515</v>
      </c>
      <c r="F481" s="139" t="s">
        <v>1516</v>
      </c>
      <c r="G481" s="140" t="s">
        <v>313</v>
      </c>
      <c r="H481" s="141">
        <v>1</v>
      </c>
      <c r="I481" s="142"/>
      <c r="J481" s="143">
        <f>ROUND(I481*H481,2)</f>
        <v>0</v>
      </c>
      <c r="K481" s="139" t="s">
        <v>1</v>
      </c>
      <c r="L481" s="32"/>
      <c r="M481" s="144" t="s">
        <v>1</v>
      </c>
      <c r="N481" s="145" t="s">
        <v>38</v>
      </c>
      <c r="P481" s="146">
        <f>O481*H481</f>
        <v>0</v>
      </c>
      <c r="Q481" s="146">
        <v>0</v>
      </c>
      <c r="R481" s="146">
        <f>Q481*H481</f>
        <v>0</v>
      </c>
      <c r="S481" s="146">
        <v>0</v>
      </c>
      <c r="T481" s="147">
        <f>S481*H481</f>
        <v>0</v>
      </c>
      <c r="AR481" s="148" t="s">
        <v>170</v>
      </c>
      <c r="AT481" s="148" t="s">
        <v>165</v>
      </c>
      <c r="AU481" s="148" t="s">
        <v>82</v>
      </c>
      <c r="AY481" s="17" t="s">
        <v>163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7" t="s">
        <v>80</v>
      </c>
      <c r="BK481" s="149">
        <f>ROUND(I481*H481,2)</f>
        <v>0</v>
      </c>
      <c r="BL481" s="17" t="s">
        <v>170</v>
      </c>
      <c r="BM481" s="148" t="s">
        <v>1517</v>
      </c>
    </row>
    <row r="482" spans="2:65" s="1" customFormat="1" ht="21.75" customHeight="1">
      <c r="B482" s="136"/>
      <c r="C482" s="137" t="s">
        <v>1518</v>
      </c>
      <c r="D482" s="137" t="s">
        <v>165</v>
      </c>
      <c r="E482" s="138" t="s">
        <v>1519</v>
      </c>
      <c r="F482" s="139" t="s">
        <v>1520</v>
      </c>
      <c r="G482" s="140" t="s">
        <v>313</v>
      </c>
      <c r="H482" s="141">
        <v>4</v>
      </c>
      <c r="I482" s="142"/>
      <c r="J482" s="143">
        <f>ROUND(I482*H482,2)</f>
        <v>0</v>
      </c>
      <c r="K482" s="139" t="s">
        <v>1</v>
      </c>
      <c r="L482" s="32"/>
      <c r="M482" s="144" t="s">
        <v>1</v>
      </c>
      <c r="N482" s="145" t="s">
        <v>38</v>
      </c>
      <c r="P482" s="146">
        <f>O482*H482</f>
        <v>0</v>
      </c>
      <c r="Q482" s="146">
        <v>0</v>
      </c>
      <c r="R482" s="146">
        <f>Q482*H482</f>
        <v>0</v>
      </c>
      <c r="S482" s="146">
        <v>0</v>
      </c>
      <c r="T482" s="147">
        <f>S482*H482</f>
        <v>0</v>
      </c>
      <c r="AR482" s="148" t="s">
        <v>170</v>
      </c>
      <c r="AT482" s="148" t="s">
        <v>165</v>
      </c>
      <c r="AU482" s="148" t="s">
        <v>82</v>
      </c>
      <c r="AY482" s="17" t="s">
        <v>163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7" t="s">
        <v>80</v>
      </c>
      <c r="BK482" s="149">
        <f>ROUND(I482*H482,2)</f>
        <v>0</v>
      </c>
      <c r="BL482" s="17" t="s">
        <v>170</v>
      </c>
      <c r="BM482" s="148" t="s">
        <v>1521</v>
      </c>
    </row>
    <row r="483" spans="2:65" s="1" customFormat="1" ht="24.2" customHeight="1">
      <c r="B483" s="136"/>
      <c r="C483" s="137" t="s">
        <v>655</v>
      </c>
      <c r="D483" s="137" t="s">
        <v>165</v>
      </c>
      <c r="E483" s="138" t="s">
        <v>1522</v>
      </c>
      <c r="F483" s="139" t="s">
        <v>1523</v>
      </c>
      <c r="G483" s="140" t="s">
        <v>313</v>
      </c>
      <c r="H483" s="141">
        <v>9</v>
      </c>
      <c r="I483" s="142"/>
      <c r="J483" s="143">
        <f>ROUND(I483*H483,2)</f>
        <v>0</v>
      </c>
      <c r="K483" s="139" t="s">
        <v>1</v>
      </c>
      <c r="L483" s="32"/>
      <c r="M483" s="144" t="s">
        <v>1</v>
      </c>
      <c r="N483" s="145" t="s">
        <v>38</v>
      </c>
      <c r="P483" s="146">
        <f>O483*H483</f>
        <v>0</v>
      </c>
      <c r="Q483" s="146">
        <v>0</v>
      </c>
      <c r="R483" s="146">
        <f>Q483*H483</f>
        <v>0</v>
      </c>
      <c r="S483" s="146">
        <v>0</v>
      </c>
      <c r="T483" s="147">
        <f>S483*H483</f>
        <v>0</v>
      </c>
      <c r="AR483" s="148" t="s">
        <v>170</v>
      </c>
      <c r="AT483" s="148" t="s">
        <v>165</v>
      </c>
      <c r="AU483" s="148" t="s">
        <v>82</v>
      </c>
      <c r="AY483" s="17" t="s">
        <v>163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80</v>
      </c>
      <c r="BK483" s="149">
        <f>ROUND(I483*H483,2)</f>
        <v>0</v>
      </c>
      <c r="BL483" s="17" t="s">
        <v>170</v>
      </c>
      <c r="BM483" s="148" t="s">
        <v>1524</v>
      </c>
    </row>
    <row r="484" spans="2:65" s="1" customFormat="1" ht="16.5" customHeight="1">
      <c r="B484" s="136"/>
      <c r="C484" s="137" t="s">
        <v>1525</v>
      </c>
      <c r="D484" s="137" t="s">
        <v>165</v>
      </c>
      <c r="E484" s="138" t="s">
        <v>1526</v>
      </c>
      <c r="F484" s="139" t="s">
        <v>1527</v>
      </c>
      <c r="G484" s="140" t="s">
        <v>313</v>
      </c>
      <c r="H484" s="141">
        <v>1</v>
      </c>
      <c r="I484" s="142"/>
      <c r="J484" s="143">
        <f>ROUND(I484*H484,2)</f>
        <v>0</v>
      </c>
      <c r="K484" s="139" t="s">
        <v>1</v>
      </c>
      <c r="L484" s="32"/>
      <c r="M484" s="144" t="s">
        <v>1</v>
      </c>
      <c r="N484" s="145" t="s">
        <v>38</v>
      </c>
      <c r="P484" s="146">
        <f>O484*H484</f>
        <v>0</v>
      </c>
      <c r="Q484" s="146">
        <v>0</v>
      </c>
      <c r="R484" s="146">
        <f>Q484*H484</f>
        <v>0</v>
      </c>
      <c r="S484" s="146">
        <v>0</v>
      </c>
      <c r="T484" s="147">
        <f>S484*H484</f>
        <v>0</v>
      </c>
      <c r="AR484" s="148" t="s">
        <v>170</v>
      </c>
      <c r="AT484" s="148" t="s">
        <v>165</v>
      </c>
      <c r="AU484" s="148" t="s">
        <v>82</v>
      </c>
      <c r="AY484" s="17" t="s">
        <v>163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80</v>
      </c>
      <c r="BK484" s="149">
        <f>ROUND(I484*H484,2)</f>
        <v>0</v>
      </c>
      <c r="BL484" s="17" t="s">
        <v>170</v>
      </c>
      <c r="BM484" s="148" t="s">
        <v>1528</v>
      </c>
    </row>
    <row r="485" spans="2:65" s="1" customFormat="1" ht="21.75" customHeight="1">
      <c r="B485" s="136"/>
      <c r="C485" s="137" t="s">
        <v>1271</v>
      </c>
      <c r="D485" s="137" t="s">
        <v>165</v>
      </c>
      <c r="E485" s="138" t="s">
        <v>1529</v>
      </c>
      <c r="F485" s="139" t="s">
        <v>1530</v>
      </c>
      <c r="G485" s="140" t="s">
        <v>196</v>
      </c>
      <c r="H485" s="141">
        <v>45.15</v>
      </c>
      <c r="I485" s="142"/>
      <c r="J485" s="143">
        <f>ROUND(I485*H485,2)</f>
        <v>0</v>
      </c>
      <c r="K485" s="139" t="s">
        <v>1</v>
      </c>
      <c r="L485" s="32"/>
      <c r="M485" s="144" t="s">
        <v>1</v>
      </c>
      <c r="N485" s="145" t="s">
        <v>38</v>
      </c>
      <c r="P485" s="146">
        <f>O485*H485</f>
        <v>0</v>
      </c>
      <c r="Q485" s="146">
        <v>0</v>
      </c>
      <c r="R485" s="146">
        <f>Q485*H485</f>
        <v>0</v>
      </c>
      <c r="S485" s="146">
        <v>0</v>
      </c>
      <c r="T485" s="147">
        <f>S485*H485</f>
        <v>0</v>
      </c>
      <c r="AR485" s="148" t="s">
        <v>170</v>
      </c>
      <c r="AT485" s="148" t="s">
        <v>165</v>
      </c>
      <c r="AU485" s="148" t="s">
        <v>82</v>
      </c>
      <c r="AY485" s="17" t="s">
        <v>163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7" t="s">
        <v>80</v>
      </c>
      <c r="BK485" s="149">
        <f>ROUND(I485*H485,2)</f>
        <v>0</v>
      </c>
      <c r="BL485" s="17" t="s">
        <v>170</v>
      </c>
      <c r="BM485" s="148" t="s">
        <v>1531</v>
      </c>
    </row>
    <row r="486" spans="2:65" s="13" customFormat="1" ht="11.25">
      <c r="B486" s="157"/>
      <c r="D486" s="151" t="s">
        <v>180</v>
      </c>
      <c r="E486" s="158" t="s">
        <v>1</v>
      </c>
      <c r="F486" s="159" t="s">
        <v>1532</v>
      </c>
      <c r="H486" s="160">
        <v>45.15</v>
      </c>
      <c r="I486" s="161"/>
      <c r="L486" s="157"/>
      <c r="M486" s="162"/>
      <c r="T486" s="163"/>
      <c r="AT486" s="158" t="s">
        <v>180</v>
      </c>
      <c r="AU486" s="158" t="s">
        <v>82</v>
      </c>
      <c r="AV486" s="13" t="s">
        <v>82</v>
      </c>
      <c r="AW486" s="13" t="s">
        <v>30</v>
      </c>
      <c r="AX486" s="13" t="s">
        <v>73</v>
      </c>
      <c r="AY486" s="158" t="s">
        <v>163</v>
      </c>
    </row>
    <row r="487" spans="2:65" s="14" customFormat="1" ht="11.25">
      <c r="B487" s="164"/>
      <c r="D487" s="151" t="s">
        <v>180</v>
      </c>
      <c r="E487" s="165" t="s">
        <v>1</v>
      </c>
      <c r="F487" s="166" t="s">
        <v>218</v>
      </c>
      <c r="H487" s="167">
        <v>45.15</v>
      </c>
      <c r="I487" s="168"/>
      <c r="L487" s="164"/>
      <c r="M487" s="169"/>
      <c r="T487" s="170"/>
      <c r="AT487" s="165" t="s">
        <v>180</v>
      </c>
      <c r="AU487" s="165" t="s">
        <v>82</v>
      </c>
      <c r="AV487" s="14" t="s">
        <v>170</v>
      </c>
      <c r="AW487" s="14" t="s">
        <v>30</v>
      </c>
      <c r="AX487" s="14" t="s">
        <v>80</v>
      </c>
      <c r="AY487" s="165" t="s">
        <v>163</v>
      </c>
    </row>
    <row r="488" spans="2:65" s="1" customFormat="1" ht="24.2" customHeight="1">
      <c r="B488" s="136"/>
      <c r="C488" s="137" t="s">
        <v>1533</v>
      </c>
      <c r="D488" s="137" t="s">
        <v>165</v>
      </c>
      <c r="E488" s="138" t="s">
        <v>1534</v>
      </c>
      <c r="F488" s="139" t="s">
        <v>1535</v>
      </c>
      <c r="G488" s="140" t="s">
        <v>196</v>
      </c>
      <c r="H488" s="141">
        <v>170</v>
      </c>
      <c r="I488" s="142"/>
      <c r="J488" s="143">
        <f>ROUND(I488*H488,2)</f>
        <v>0</v>
      </c>
      <c r="K488" s="139" t="s">
        <v>1</v>
      </c>
      <c r="L488" s="32"/>
      <c r="M488" s="144" t="s">
        <v>1</v>
      </c>
      <c r="N488" s="145" t="s">
        <v>38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170</v>
      </c>
      <c r="AT488" s="148" t="s">
        <v>165</v>
      </c>
      <c r="AU488" s="148" t="s">
        <v>82</v>
      </c>
      <c r="AY488" s="17" t="s">
        <v>163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7" t="s">
        <v>80</v>
      </c>
      <c r="BK488" s="149">
        <f>ROUND(I488*H488,2)</f>
        <v>0</v>
      </c>
      <c r="BL488" s="17" t="s">
        <v>170</v>
      </c>
      <c r="BM488" s="148" t="s">
        <v>1536</v>
      </c>
    </row>
    <row r="489" spans="2:65" s="13" customFormat="1" ht="11.25">
      <c r="B489" s="157"/>
      <c r="D489" s="151" t="s">
        <v>180</v>
      </c>
      <c r="E489" s="158" t="s">
        <v>1</v>
      </c>
      <c r="F489" s="159" t="s">
        <v>1537</v>
      </c>
      <c r="H489" s="160">
        <v>170</v>
      </c>
      <c r="I489" s="161"/>
      <c r="L489" s="157"/>
      <c r="M489" s="162"/>
      <c r="T489" s="163"/>
      <c r="AT489" s="158" t="s">
        <v>180</v>
      </c>
      <c r="AU489" s="158" t="s">
        <v>82</v>
      </c>
      <c r="AV489" s="13" t="s">
        <v>82</v>
      </c>
      <c r="AW489" s="13" t="s">
        <v>30</v>
      </c>
      <c r="AX489" s="13" t="s">
        <v>73</v>
      </c>
      <c r="AY489" s="158" t="s">
        <v>163</v>
      </c>
    </row>
    <row r="490" spans="2:65" s="14" customFormat="1" ht="11.25">
      <c r="B490" s="164"/>
      <c r="D490" s="151" t="s">
        <v>180</v>
      </c>
      <c r="E490" s="165" t="s">
        <v>1</v>
      </c>
      <c r="F490" s="166" t="s">
        <v>218</v>
      </c>
      <c r="H490" s="167">
        <v>170</v>
      </c>
      <c r="I490" s="168"/>
      <c r="L490" s="164"/>
      <c r="M490" s="169"/>
      <c r="T490" s="170"/>
      <c r="AT490" s="165" t="s">
        <v>180</v>
      </c>
      <c r="AU490" s="165" t="s">
        <v>82</v>
      </c>
      <c r="AV490" s="14" t="s">
        <v>170</v>
      </c>
      <c r="AW490" s="14" t="s">
        <v>30</v>
      </c>
      <c r="AX490" s="14" t="s">
        <v>80</v>
      </c>
      <c r="AY490" s="165" t="s">
        <v>163</v>
      </c>
    </row>
    <row r="491" spans="2:65" s="1" customFormat="1" ht="16.5" customHeight="1">
      <c r="B491" s="136"/>
      <c r="C491" s="137" t="s">
        <v>663</v>
      </c>
      <c r="D491" s="137" t="s">
        <v>165</v>
      </c>
      <c r="E491" s="138" t="s">
        <v>1538</v>
      </c>
      <c r="F491" s="139" t="s">
        <v>1539</v>
      </c>
      <c r="G491" s="140" t="s">
        <v>313</v>
      </c>
      <c r="H491" s="141">
        <v>680</v>
      </c>
      <c r="I491" s="142"/>
      <c r="J491" s="143">
        <f>ROUND(I491*H491,2)</f>
        <v>0</v>
      </c>
      <c r="K491" s="139" t="s">
        <v>1</v>
      </c>
      <c r="L491" s="32"/>
      <c r="M491" s="144" t="s">
        <v>1</v>
      </c>
      <c r="N491" s="145" t="s">
        <v>38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AR491" s="148" t="s">
        <v>170</v>
      </c>
      <c r="AT491" s="148" t="s">
        <v>165</v>
      </c>
      <c r="AU491" s="148" t="s">
        <v>82</v>
      </c>
      <c r="AY491" s="17" t="s">
        <v>163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7" t="s">
        <v>80</v>
      </c>
      <c r="BK491" s="149">
        <f>ROUND(I491*H491,2)</f>
        <v>0</v>
      </c>
      <c r="BL491" s="17" t="s">
        <v>170</v>
      </c>
      <c r="BM491" s="148" t="s">
        <v>1540</v>
      </c>
    </row>
    <row r="492" spans="2:65" s="13" customFormat="1" ht="11.25">
      <c r="B492" s="157"/>
      <c r="D492" s="151" t="s">
        <v>180</v>
      </c>
      <c r="E492" s="158" t="s">
        <v>1</v>
      </c>
      <c r="F492" s="159" t="s">
        <v>1541</v>
      </c>
      <c r="H492" s="160">
        <v>680</v>
      </c>
      <c r="I492" s="161"/>
      <c r="L492" s="157"/>
      <c r="M492" s="162"/>
      <c r="T492" s="163"/>
      <c r="AT492" s="158" t="s">
        <v>180</v>
      </c>
      <c r="AU492" s="158" t="s">
        <v>82</v>
      </c>
      <c r="AV492" s="13" t="s">
        <v>82</v>
      </c>
      <c r="AW492" s="13" t="s">
        <v>30</v>
      </c>
      <c r="AX492" s="13" t="s">
        <v>73</v>
      </c>
      <c r="AY492" s="158" t="s">
        <v>163</v>
      </c>
    </row>
    <row r="493" spans="2:65" s="14" customFormat="1" ht="11.25">
      <c r="B493" s="164"/>
      <c r="D493" s="151" t="s">
        <v>180</v>
      </c>
      <c r="E493" s="165" t="s">
        <v>1</v>
      </c>
      <c r="F493" s="166" t="s">
        <v>218</v>
      </c>
      <c r="H493" s="167">
        <v>680</v>
      </c>
      <c r="I493" s="168"/>
      <c r="L493" s="164"/>
      <c r="M493" s="169"/>
      <c r="T493" s="170"/>
      <c r="AT493" s="165" t="s">
        <v>180</v>
      </c>
      <c r="AU493" s="165" t="s">
        <v>82</v>
      </c>
      <c r="AV493" s="14" t="s">
        <v>170</v>
      </c>
      <c r="AW493" s="14" t="s">
        <v>30</v>
      </c>
      <c r="AX493" s="14" t="s">
        <v>80</v>
      </c>
      <c r="AY493" s="165" t="s">
        <v>163</v>
      </c>
    </row>
    <row r="494" spans="2:65" s="1" customFormat="1" ht="16.5" customHeight="1">
      <c r="B494" s="136"/>
      <c r="C494" s="137" t="s">
        <v>1542</v>
      </c>
      <c r="D494" s="137" t="s">
        <v>165</v>
      </c>
      <c r="E494" s="138" t="s">
        <v>1543</v>
      </c>
      <c r="F494" s="139" t="s">
        <v>1544</v>
      </c>
      <c r="G494" s="140" t="s">
        <v>313</v>
      </c>
      <c r="H494" s="141">
        <v>170</v>
      </c>
      <c r="I494" s="142"/>
      <c r="J494" s="143">
        <f>ROUND(I494*H494,2)</f>
        <v>0</v>
      </c>
      <c r="K494" s="139" t="s">
        <v>1</v>
      </c>
      <c r="L494" s="32"/>
      <c r="M494" s="144" t="s">
        <v>1</v>
      </c>
      <c r="N494" s="145" t="s">
        <v>38</v>
      </c>
      <c r="P494" s="146">
        <f>O494*H494</f>
        <v>0</v>
      </c>
      <c r="Q494" s="146">
        <v>0</v>
      </c>
      <c r="R494" s="146">
        <f>Q494*H494</f>
        <v>0</v>
      </c>
      <c r="S494" s="146">
        <v>0</v>
      </c>
      <c r="T494" s="147">
        <f>S494*H494</f>
        <v>0</v>
      </c>
      <c r="AR494" s="148" t="s">
        <v>170</v>
      </c>
      <c r="AT494" s="148" t="s">
        <v>165</v>
      </c>
      <c r="AU494" s="148" t="s">
        <v>82</v>
      </c>
      <c r="AY494" s="17" t="s">
        <v>163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80</v>
      </c>
      <c r="BK494" s="149">
        <f>ROUND(I494*H494,2)</f>
        <v>0</v>
      </c>
      <c r="BL494" s="17" t="s">
        <v>170</v>
      </c>
      <c r="BM494" s="148" t="s">
        <v>1545</v>
      </c>
    </row>
    <row r="495" spans="2:65" s="1" customFormat="1" ht="16.5" customHeight="1">
      <c r="B495" s="136"/>
      <c r="C495" s="137" t="s">
        <v>668</v>
      </c>
      <c r="D495" s="137" t="s">
        <v>165</v>
      </c>
      <c r="E495" s="138" t="s">
        <v>1546</v>
      </c>
      <c r="F495" s="139" t="s">
        <v>1547</v>
      </c>
      <c r="G495" s="140" t="s">
        <v>196</v>
      </c>
      <c r="H495" s="141">
        <v>170</v>
      </c>
      <c r="I495" s="142"/>
      <c r="J495" s="143">
        <f>ROUND(I495*H495,2)</f>
        <v>0</v>
      </c>
      <c r="K495" s="139" t="s">
        <v>1</v>
      </c>
      <c r="L495" s="32"/>
      <c r="M495" s="144" t="s">
        <v>1</v>
      </c>
      <c r="N495" s="145" t="s">
        <v>38</v>
      </c>
      <c r="P495" s="146">
        <f>O495*H495</f>
        <v>0</v>
      </c>
      <c r="Q495" s="146">
        <v>0</v>
      </c>
      <c r="R495" s="146">
        <f>Q495*H495</f>
        <v>0</v>
      </c>
      <c r="S495" s="146">
        <v>0</v>
      </c>
      <c r="T495" s="147">
        <f>S495*H495</f>
        <v>0</v>
      </c>
      <c r="AR495" s="148" t="s">
        <v>170</v>
      </c>
      <c r="AT495" s="148" t="s">
        <v>165</v>
      </c>
      <c r="AU495" s="148" t="s">
        <v>82</v>
      </c>
      <c r="AY495" s="17" t="s">
        <v>163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7" t="s">
        <v>80</v>
      </c>
      <c r="BK495" s="149">
        <f>ROUND(I495*H495,2)</f>
        <v>0</v>
      </c>
      <c r="BL495" s="17" t="s">
        <v>170</v>
      </c>
      <c r="BM495" s="148" t="s">
        <v>1548</v>
      </c>
    </row>
    <row r="496" spans="2:65" s="1" customFormat="1" ht="16.5" customHeight="1">
      <c r="B496" s="136"/>
      <c r="C496" s="137" t="s">
        <v>1549</v>
      </c>
      <c r="D496" s="137" t="s">
        <v>165</v>
      </c>
      <c r="E496" s="138" t="s">
        <v>1550</v>
      </c>
      <c r="F496" s="139" t="s">
        <v>1551</v>
      </c>
      <c r="G496" s="140" t="s">
        <v>196</v>
      </c>
      <c r="H496" s="141">
        <v>282.45</v>
      </c>
      <c r="I496" s="142"/>
      <c r="J496" s="143">
        <f>ROUND(I496*H496,2)</f>
        <v>0</v>
      </c>
      <c r="K496" s="139" t="s">
        <v>1</v>
      </c>
      <c r="L496" s="32"/>
      <c r="M496" s="144" t="s">
        <v>1</v>
      </c>
      <c r="N496" s="145" t="s">
        <v>38</v>
      </c>
      <c r="P496" s="146">
        <f>O496*H496</f>
        <v>0</v>
      </c>
      <c r="Q496" s="146">
        <v>0</v>
      </c>
      <c r="R496" s="146">
        <f>Q496*H496</f>
        <v>0</v>
      </c>
      <c r="S496" s="146">
        <v>0</v>
      </c>
      <c r="T496" s="147">
        <f>S496*H496</f>
        <v>0</v>
      </c>
      <c r="AR496" s="148" t="s">
        <v>170</v>
      </c>
      <c r="AT496" s="148" t="s">
        <v>165</v>
      </c>
      <c r="AU496" s="148" t="s">
        <v>82</v>
      </c>
      <c r="AY496" s="17" t="s">
        <v>163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7" t="s">
        <v>80</v>
      </c>
      <c r="BK496" s="149">
        <f>ROUND(I496*H496,2)</f>
        <v>0</v>
      </c>
      <c r="BL496" s="17" t="s">
        <v>170</v>
      </c>
      <c r="BM496" s="148" t="s">
        <v>1552</v>
      </c>
    </row>
    <row r="497" spans="2:65" s="13" customFormat="1" ht="11.25">
      <c r="B497" s="157"/>
      <c r="D497" s="151" t="s">
        <v>180</v>
      </c>
      <c r="E497" s="158" t="s">
        <v>1</v>
      </c>
      <c r="F497" s="159" t="s">
        <v>1553</v>
      </c>
      <c r="H497" s="160">
        <v>282.45</v>
      </c>
      <c r="I497" s="161"/>
      <c r="L497" s="157"/>
      <c r="M497" s="162"/>
      <c r="T497" s="163"/>
      <c r="AT497" s="158" t="s">
        <v>180</v>
      </c>
      <c r="AU497" s="158" t="s">
        <v>82</v>
      </c>
      <c r="AV497" s="13" t="s">
        <v>82</v>
      </c>
      <c r="AW497" s="13" t="s">
        <v>30</v>
      </c>
      <c r="AX497" s="13" t="s">
        <v>73</v>
      </c>
      <c r="AY497" s="158" t="s">
        <v>163</v>
      </c>
    </row>
    <row r="498" spans="2:65" s="14" customFormat="1" ht="11.25">
      <c r="B498" s="164"/>
      <c r="D498" s="151" t="s">
        <v>180</v>
      </c>
      <c r="E498" s="165" t="s">
        <v>1</v>
      </c>
      <c r="F498" s="166" t="s">
        <v>218</v>
      </c>
      <c r="H498" s="167">
        <v>282.45</v>
      </c>
      <c r="I498" s="168"/>
      <c r="L498" s="164"/>
      <c r="M498" s="169"/>
      <c r="T498" s="170"/>
      <c r="AT498" s="165" t="s">
        <v>180</v>
      </c>
      <c r="AU498" s="165" t="s">
        <v>82</v>
      </c>
      <c r="AV498" s="14" t="s">
        <v>170</v>
      </c>
      <c r="AW498" s="14" t="s">
        <v>30</v>
      </c>
      <c r="AX498" s="14" t="s">
        <v>80</v>
      </c>
      <c r="AY498" s="165" t="s">
        <v>163</v>
      </c>
    </row>
    <row r="499" spans="2:65" s="1" customFormat="1" ht="16.5" customHeight="1">
      <c r="B499" s="136"/>
      <c r="C499" s="137" t="s">
        <v>671</v>
      </c>
      <c r="D499" s="137" t="s">
        <v>165</v>
      </c>
      <c r="E499" s="138" t="s">
        <v>1554</v>
      </c>
      <c r="F499" s="139" t="s">
        <v>1555</v>
      </c>
      <c r="G499" s="140" t="s">
        <v>313</v>
      </c>
      <c r="H499" s="141">
        <v>70</v>
      </c>
      <c r="I499" s="142"/>
      <c r="J499" s="143">
        <f>ROUND(I499*H499,2)</f>
        <v>0</v>
      </c>
      <c r="K499" s="139" t="s">
        <v>1</v>
      </c>
      <c r="L499" s="32"/>
      <c r="M499" s="144" t="s">
        <v>1</v>
      </c>
      <c r="N499" s="145" t="s">
        <v>38</v>
      </c>
      <c r="P499" s="146">
        <f>O499*H499</f>
        <v>0</v>
      </c>
      <c r="Q499" s="146">
        <v>0</v>
      </c>
      <c r="R499" s="146">
        <f>Q499*H499</f>
        <v>0</v>
      </c>
      <c r="S499" s="146">
        <v>0</v>
      </c>
      <c r="T499" s="147">
        <f>S499*H499</f>
        <v>0</v>
      </c>
      <c r="AR499" s="148" t="s">
        <v>170</v>
      </c>
      <c r="AT499" s="148" t="s">
        <v>165</v>
      </c>
      <c r="AU499" s="148" t="s">
        <v>82</v>
      </c>
      <c r="AY499" s="17" t="s">
        <v>163</v>
      </c>
      <c r="BE499" s="149">
        <f>IF(N499="základní",J499,0)</f>
        <v>0</v>
      </c>
      <c r="BF499" s="149">
        <f>IF(N499="snížená",J499,0)</f>
        <v>0</v>
      </c>
      <c r="BG499" s="149">
        <f>IF(N499="zákl. přenesená",J499,0)</f>
        <v>0</v>
      </c>
      <c r="BH499" s="149">
        <f>IF(N499="sníž. přenesená",J499,0)</f>
        <v>0</v>
      </c>
      <c r="BI499" s="149">
        <f>IF(N499="nulová",J499,0)</f>
        <v>0</v>
      </c>
      <c r="BJ499" s="17" t="s">
        <v>80</v>
      </c>
      <c r="BK499" s="149">
        <f>ROUND(I499*H499,2)</f>
        <v>0</v>
      </c>
      <c r="BL499" s="17" t="s">
        <v>170</v>
      </c>
      <c r="BM499" s="148" t="s">
        <v>1556</v>
      </c>
    </row>
    <row r="500" spans="2:65" s="13" customFormat="1" ht="11.25">
      <c r="B500" s="157"/>
      <c r="D500" s="151" t="s">
        <v>180</v>
      </c>
      <c r="E500" s="158" t="s">
        <v>1</v>
      </c>
      <c r="F500" s="159" t="s">
        <v>1557</v>
      </c>
      <c r="H500" s="160">
        <v>70</v>
      </c>
      <c r="I500" s="161"/>
      <c r="L500" s="157"/>
      <c r="M500" s="162"/>
      <c r="T500" s="163"/>
      <c r="AT500" s="158" t="s">
        <v>180</v>
      </c>
      <c r="AU500" s="158" t="s">
        <v>82</v>
      </c>
      <c r="AV500" s="13" t="s">
        <v>82</v>
      </c>
      <c r="AW500" s="13" t="s">
        <v>30</v>
      </c>
      <c r="AX500" s="13" t="s">
        <v>73</v>
      </c>
      <c r="AY500" s="158" t="s">
        <v>163</v>
      </c>
    </row>
    <row r="501" spans="2:65" s="14" customFormat="1" ht="11.25">
      <c r="B501" s="164"/>
      <c r="D501" s="151" t="s">
        <v>180</v>
      </c>
      <c r="E501" s="165" t="s">
        <v>1</v>
      </c>
      <c r="F501" s="166" t="s">
        <v>218</v>
      </c>
      <c r="H501" s="167">
        <v>70</v>
      </c>
      <c r="I501" s="168"/>
      <c r="L501" s="164"/>
      <c r="M501" s="169"/>
      <c r="T501" s="170"/>
      <c r="AT501" s="165" t="s">
        <v>180</v>
      </c>
      <c r="AU501" s="165" t="s">
        <v>82</v>
      </c>
      <c r="AV501" s="14" t="s">
        <v>170</v>
      </c>
      <c r="AW501" s="14" t="s">
        <v>30</v>
      </c>
      <c r="AX501" s="14" t="s">
        <v>80</v>
      </c>
      <c r="AY501" s="165" t="s">
        <v>163</v>
      </c>
    </row>
    <row r="502" spans="2:65" s="1" customFormat="1" ht="21.75" customHeight="1">
      <c r="B502" s="136"/>
      <c r="C502" s="137" t="s">
        <v>1558</v>
      </c>
      <c r="D502" s="137" t="s">
        <v>165</v>
      </c>
      <c r="E502" s="138" t="s">
        <v>1559</v>
      </c>
      <c r="F502" s="139" t="s">
        <v>1560</v>
      </c>
      <c r="G502" s="140" t="s">
        <v>313</v>
      </c>
      <c r="H502" s="141">
        <v>8</v>
      </c>
      <c r="I502" s="142"/>
      <c r="J502" s="143">
        <f t="shared" ref="J502:J510" si="60">ROUND(I502*H502,2)</f>
        <v>0</v>
      </c>
      <c r="K502" s="139" t="s">
        <v>1</v>
      </c>
      <c r="L502" s="32"/>
      <c r="M502" s="144" t="s">
        <v>1</v>
      </c>
      <c r="N502" s="145" t="s">
        <v>38</v>
      </c>
      <c r="P502" s="146">
        <f t="shared" ref="P502:P510" si="61">O502*H502</f>
        <v>0</v>
      </c>
      <c r="Q502" s="146">
        <v>0</v>
      </c>
      <c r="R502" s="146">
        <f t="shared" ref="R502:R510" si="62">Q502*H502</f>
        <v>0</v>
      </c>
      <c r="S502" s="146">
        <v>0</v>
      </c>
      <c r="T502" s="147">
        <f t="shared" ref="T502:T510" si="63">S502*H502</f>
        <v>0</v>
      </c>
      <c r="AR502" s="148" t="s">
        <v>170</v>
      </c>
      <c r="AT502" s="148" t="s">
        <v>165</v>
      </c>
      <c r="AU502" s="148" t="s">
        <v>82</v>
      </c>
      <c r="AY502" s="17" t="s">
        <v>163</v>
      </c>
      <c r="BE502" s="149">
        <f t="shared" ref="BE502:BE510" si="64">IF(N502="základní",J502,0)</f>
        <v>0</v>
      </c>
      <c r="BF502" s="149">
        <f t="shared" ref="BF502:BF510" si="65">IF(N502="snížená",J502,0)</f>
        <v>0</v>
      </c>
      <c r="BG502" s="149">
        <f t="shared" ref="BG502:BG510" si="66">IF(N502="zákl. přenesená",J502,0)</f>
        <v>0</v>
      </c>
      <c r="BH502" s="149">
        <f t="shared" ref="BH502:BH510" si="67">IF(N502="sníž. přenesená",J502,0)</f>
        <v>0</v>
      </c>
      <c r="BI502" s="149">
        <f t="shared" ref="BI502:BI510" si="68">IF(N502="nulová",J502,0)</f>
        <v>0</v>
      </c>
      <c r="BJ502" s="17" t="s">
        <v>80</v>
      </c>
      <c r="BK502" s="149">
        <f t="shared" ref="BK502:BK510" si="69">ROUND(I502*H502,2)</f>
        <v>0</v>
      </c>
      <c r="BL502" s="17" t="s">
        <v>170</v>
      </c>
      <c r="BM502" s="148" t="s">
        <v>1561</v>
      </c>
    </row>
    <row r="503" spans="2:65" s="1" customFormat="1" ht="16.5" customHeight="1">
      <c r="B503" s="136"/>
      <c r="C503" s="137" t="s">
        <v>676</v>
      </c>
      <c r="D503" s="137" t="s">
        <v>165</v>
      </c>
      <c r="E503" s="138" t="s">
        <v>1562</v>
      </c>
      <c r="F503" s="139" t="s">
        <v>1563</v>
      </c>
      <c r="G503" s="140" t="s">
        <v>313</v>
      </c>
      <c r="H503" s="141">
        <v>1</v>
      </c>
      <c r="I503" s="142"/>
      <c r="J503" s="143">
        <f t="shared" si="60"/>
        <v>0</v>
      </c>
      <c r="K503" s="139" t="s">
        <v>1</v>
      </c>
      <c r="L503" s="32"/>
      <c r="M503" s="144" t="s">
        <v>1</v>
      </c>
      <c r="N503" s="145" t="s">
        <v>38</v>
      </c>
      <c r="P503" s="146">
        <f t="shared" si="61"/>
        <v>0</v>
      </c>
      <c r="Q503" s="146">
        <v>0</v>
      </c>
      <c r="R503" s="146">
        <f t="shared" si="62"/>
        <v>0</v>
      </c>
      <c r="S503" s="146">
        <v>0</v>
      </c>
      <c r="T503" s="147">
        <f t="shared" si="63"/>
        <v>0</v>
      </c>
      <c r="AR503" s="148" t="s">
        <v>170</v>
      </c>
      <c r="AT503" s="148" t="s">
        <v>165</v>
      </c>
      <c r="AU503" s="148" t="s">
        <v>82</v>
      </c>
      <c r="AY503" s="17" t="s">
        <v>163</v>
      </c>
      <c r="BE503" s="149">
        <f t="shared" si="64"/>
        <v>0</v>
      </c>
      <c r="BF503" s="149">
        <f t="shared" si="65"/>
        <v>0</v>
      </c>
      <c r="BG503" s="149">
        <f t="shared" si="66"/>
        <v>0</v>
      </c>
      <c r="BH503" s="149">
        <f t="shared" si="67"/>
        <v>0</v>
      </c>
      <c r="BI503" s="149">
        <f t="shared" si="68"/>
        <v>0</v>
      </c>
      <c r="BJ503" s="17" t="s">
        <v>80</v>
      </c>
      <c r="BK503" s="149">
        <f t="shared" si="69"/>
        <v>0</v>
      </c>
      <c r="BL503" s="17" t="s">
        <v>170</v>
      </c>
      <c r="BM503" s="148" t="s">
        <v>1564</v>
      </c>
    </row>
    <row r="504" spans="2:65" s="1" customFormat="1" ht="16.5" customHeight="1">
      <c r="B504" s="136"/>
      <c r="C504" s="137" t="s">
        <v>1194</v>
      </c>
      <c r="D504" s="137" t="s">
        <v>165</v>
      </c>
      <c r="E504" s="138" t="s">
        <v>1565</v>
      </c>
      <c r="F504" s="139" t="s">
        <v>1566</v>
      </c>
      <c r="G504" s="140" t="s">
        <v>313</v>
      </c>
      <c r="H504" s="141">
        <v>8</v>
      </c>
      <c r="I504" s="142"/>
      <c r="J504" s="143">
        <f t="shared" si="60"/>
        <v>0</v>
      </c>
      <c r="K504" s="139" t="s">
        <v>1</v>
      </c>
      <c r="L504" s="32"/>
      <c r="M504" s="144" t="s">
        <v>1</v>
      </c>
      <c r="N504" s="145" t="s">
        <v>38</v>
      </c>
      <c r="P504" s="146">
        <f t="shared" si="61"/>
        <v>0</v>
      </c>
      <c r="Q504" s="146">
        <v>0</v>
      </c>
      <c r="R504" s="146">
        <f t="shared" si="62"/>
        <v>0</v>
      </c>
      <c r="S504" s="146">
        <v>0</v>
      </c>
      <c r="T504" s="147">
        <f t="shared" si="63"/>
        <v>0</v>
      </c>
      <c r="AR504" s="148" t="s">
        <v>170</v>
      </c>
      <c r="AT504" s="148" t="s">
        <v>165</v>
      </c>
      <c r="AU504" s="148" t="s">
        <v>82</v>
      </c>
      <c r="AY504" s="17" t="s">
        <v>163</v>
      </c>
      <c r="BE504" s="149">
        <f t="shared" si="64"/>
        <v>0</v>
      </c>
      <c r="BF504" s="149">
        <f t="shared" si="65"/>
        <v>0</v>
      </c>
      <c r="BG504" s="149">
        <f t="shared" si="66"/>
        <v>0</v>
      </c>
      <c r="BH504" s="149">
        <f t="shared" si="67"/>
        <v>0</v>
      </c>
      <c r="BI504" s="149">
        <f t="shared" si="68"/>
        <v>0</v>
      </c>
      <c r="BJ504" s="17" t="s">
        <v>80</v>
      </c>
      <c r="BK504" s="149">
        <f t="shared" si="69"/>
        <v>0</v>
      </c>
      <c r="BL504" s="17" t="s">
        <v>170</v>
      </c>
      <c r="BM504" s="148" t="s">
        <v>1567</v>
      </c>
    </row>
    <row r="505" spans="2:65" s="1" customFormat="1" ht="21.75" customHeight="1">
      <c r="B505" s="136"/>
      <c r="C505" s="137" t="s">
        <v>680</v>
      </c>
      <c r="D505" s="137" t="s">
        <v>165</v>
      </c>
      <c r="E505" s="138" t="s">
        <v>1568</v>
      </c>
      <c r="F505" s="139" t="s">
        <v>1569</v>
      </c>
      <c r="G505" s="140" t="s">
        <v>313</v>
      </c>
      <c r="H505" s="141">
        <v>2</v>
      </c>
      <c r="I505" s="142"/>
      <c r="J505" s="143">
        <f t="shared" si="60"/>
        <v>0</v>
      </c>
      <c r="K505" s="139" t="s">
        <v>1</v>
      </c>
      <c r="L505" s="32"/>
      <c r="M505" s="144" t="s">
        <v>1</v>
      </c>
      <c r="N505" s="145" t="s">
        <v>38</v>
      </c>
      <c r="P505" s="146">
        <f t="shared" si="61"/>
        <v>0</v>
      </c>
      <c r="Q505" s="146">
        <v>0</v>
      </c>
      <c r="R505" s="146">
        <f t="shared" si="62"/>
        <v>0</v>
      </c>
      <c r="S505" s="146">
        <v>0</v>
      </c>
      <c r="T505" s="147">
        <f t="shared" si="63"/>
        <v>0</v>
      </c>
      <c r="AR505" s="148" t="s">
        <v>170</v>
      </c>
      <c r="AT505" s="148" t="s">
        <v>165</v>
      </c>
      <c r="AU505" s="148" t="s">
        <v>82</v>
      </c>
      <c r="AY505" s="17" t="s">
        <v>163</v>
      </c>
      <c r="BE505" s="149">
        <f t="shared" si="64"/>
        <v>0</v>
      </c>
      <c r="BF505" s="149">
        <f t="shared" si="65"/>
        <v>0</v>
      </c>
      <c r="BG505" s="149">
        <f t="shared" si="66"/>
        <v>0</v>
      </c>
      <c r="BH505" s="149">
        <f t="shared" si="67"/>
        <v>0</v>
      </c>
      <c r="BI505" s="149">
        <f t="shared" si="68"/>
        <v>0</v>
      </c>
      <c r="BJ505" s="17" t="s">
        <v>80</v>
      </c>
      <c r="BK505" s="149">
        <f t="shared" si="69"/>
        <v>0</v>
      </c>
      <c r="BL505" s="17" t="s">
        <v>170</v>
      </c>
      <c r="BM505" s="148" t="s">
        <v>1570</v>
      </c>
    </row>
    <row r="506" spans="2:65" s="1" customFormat="1" ht="24.2" customHeight="1">
      <c r="B506" s="136"/>
      <c r="C506" s="137" t="s">
        <v>1571</v>
      </c>
      <c r="D506" s="137" t="s">
        <v>165</v>
      </c>
      <c r="E506" s="138" t="s">
        <v>1572</v>
      </c>
      <c r="F506" s="139" t="s">
        <v>1573</v>
      </c>
      <c r="G506" s="140" t="s">
        <v>313</v>
      </c>
      <c r="H506" s="141">
        <v>1</v>
      </c>
      <c r="I506" s="142"/>
      <c r="J506" s="143">
        <f t="shared" si="60"/>
        <v>0</v>
      </c>
      <c r="K506" s="139" t="s">
        <v>1</v>
      </c>
      <c r="L506" s="32"/>
      <c r="M506" s="144" t="s">
        <v>1</v>
      </c>
      <c r="N506" s="145" t="s">
        <v>38</v>
      </c>
      <c r="P506" s="146">
        <f t="shared" si="61"/>
        <v>0</v>
      </c>
      <c r="Q506" s="146">
        <v>0</v>
      </c>
      <c r="R506" s="146">
        <f t="shared" si="62"/>
        <v>0</v>
      </c>
      <c r="S506" s="146">
        <v>0</v>
      </c>
      <c r="T506" s="147">
        <f t="shared" si="63"/>
        <v>0</v>
      </c>
      <c r="AR506" s="148" t="s">
        <v>170</v>
      </c>
      <c r="AT506" s="148" t="s">
        <v>165</v>
      </c>
      <c r="AU506" s="148" t="s">
        <v>82</v>
      </c>
      <c r="AY506" s="17" t="s">
        <v>163</v>
      </c>
      <c r="BE506" s="149">
        <f t="shared" si="64"/>
        <v>0</v>
      </c>
      <c r="BF506" s="149">
        <f t="shared" si="65"/>
        <v>0</v>
      </c>
      <c r="BG506" s="149">
        <f t="shared" si="66"/>
        <v>0</v>
      </c>
      <c r="BH506" s="149">
        <f t="shared" si="67"/>
        <v>0</v>
      </c>
      <c r="BI506" s="149">
        <f t="shared" si="68"/>
        <v>0</v>
      </c>
      <c r="BJ506" s="17" t="s">
        <v>80</v>
      </c>
      <c r="BK506" s="149">
        <f t="shared" si="69"/>
        <v>0</v>
      </c>
      <c r="BL506" s="17" t="s">
        <v>170</v>
      </c>
      <c r="BM506" s="148" t="s">
        <v>1574</v>
      </c>
    </row>
    <row r="507" spans="2:65" s="1" customFormat="1" ht="24.2" customHeight="1">
      <c r="B507" s="136"/>
      <c r="C507" s="137" t="s">
        <v>684</v>
      </c>
      <c r="D507" s="137" t="s">
        <v>165</v>
      </c>
      <c r="E507" s="138" t="s">
        <v>1575</v>
      </c>
      <c r="F507" s="139" t="s">
        <v>1576</v>
      </c>
      <c r="G507" s="140" t="s">
        <v>313</v>
      </c>
      <c r="H507" s="141">
        <v>2</v>
      </c>
      <c r="I507" s="142"/>
      <c r="J507" s="143">
        <f t="shared" si="60"/>
        <v>0</v>
      </c>
      <c r="K507" s="139" t="s">
        <v>1</v>
      </c>
      <c r="L507" s="32"/>
      <c r="M507" s="144" t="s">
        <v>1</v>
      </c>
      <c r="N507" s="145" t="s">
        <v>38</v>
      </c>
      <c r="P507" s="146">
        <f t="shared" si="61"/>
        <v>0</v>
      </c>
      <c r="Q507" s="146">
        <v>0</v>
      </c>
      <c r="R507" s="146">
        <f t="shared" si="62"/>
        <v>0</v>
      </c>
      <c r="S507" s="146">
        <v>0</v>
      </c>
      <c r="T507" s="147">
        <f t="shared" si="63"/>
        <v>0</v>
      </c>
      <c r="AR507" s="148" t="s">
        <v>170</v>
      </c>
      <c r="AT507" s="148" t="s">
        <v>165</v>
      </c>
      <c r="AU507" s="148" t="s">
        <v>82</v>
      </c>
      <c r="AY507" s="17" t="s">
        <v>163</v>
      </c>
      <c r="BE507" s="149">
        <f t="shared" si="64"/>
        <v>0</v>
      </c>
      <c r="BF507" s="149">
        <f t="shared" si="65"/>
        <v>0</v>
      </c>
      <c r="BG507" s="149">
        <f t="shared" si="66"/>
        <v>0</v>
      </c>
      <c r="BH507" s="149">
        <f t="shared" si="67"/>
        <v>0</v>
      </c>
      <c r="BI507" s="149">
        <f t="shared" si="68"/>
        <v>0</v>
      </c>
      <c r="BJ507" s="17" t="s">
        <v>80</v>
      </c>
      <c r="BK507" s="149">
        <f t="shared" si="69"/>
        <v>0</v>
      </c>
      <c r="BL507" s="17" t="s">
        <v>170</v>
      </c>
      <c r="BM507" s="148" t="s">
        <v>1577</v>
      </c>
    </row>
    <row r="508" spans="2:65" s="1" customFormat="1" ht="33" customHeight="1">
      <c r="B508" s="136"/>
      <c r="C508" s="137" t="s">
        <v>1578</v>
      </c>
      <c r="D508" s="137" t="s">
        <v>165</v>
      </c>
      <c r="E508" s="138" t="s">
        <v>1579</v>
      </c>
      <c r="F508" s="139" t="s">
        <v>1580</v>
      </c>
      <c r="G508" s="140" t="s">
        <v>1581</v>
      </c>
      <c r="H508" s="141">
        <v>1</v>
      </c>
      <c r="I508" s="142"/>
      <c r="J508" s="143">
        <f t="shared" si="60"/>
        <v>0</v>
      </c>
      <c r="K508" s="139" t="s">
        <v>1</v>
      </c>
      <c r="L508" s="32"/>
      <c r="M508" s="144" t="s">
        <v>1</v>
      </c>
      <c r="N508" s="145" t="s">
        <v>38</v>
      </c>
      <c r="P508" s="146">
        <f t="shared" si="61"/>
        <v>0</v>
      </c>
      <c r="Q508" s="146">
        <v>0</v>
      </c>
      <c r="R508" s="146">
        <f t="shared" si="62"/>
        <v>0</v>
      </c>
      <c r="S508" s="146">
        <v>0</v>
      </c>
      <c r="T508" s="147">
        <f t="shared" si="63"/>
        <v>0</v>
      </c>
      <c r="AR508" s="148" t="s">
        <v>170</v>
      </c>
      <c r="AT508" s="148" t="s">
        <v>165</v>
      </c>
      <c r="AU508" s="148" t="s">
        <v>82</v>
      </c>
      <c r="AY508" s="17" t="s">
        <v>163</v>
      </c>
      <c r="BE508" s="149">
        <f t="shared" si="64"/>
        <v>0</v>
      </c>
      <c r="BF508" s="149">
        <f t="shared" si="65"/>
        <v>0</v>
      </c>
      <c r="BG508" s="149">
        <f t="shared" si="66"/>
        <v>0</v>
      </c>
      <c r="BH508" s="149">
        <f t="shared" si="67"/>
        <v>0</v>
      </c>
      <c r="BI508" s="149">
        <f t="shared" si="68"/>
        <v>0</v>
      </c>
      <c r="BJ508" s="17" t="s">
        <v>80</v>
      </c>
      <c r="BK508" s="149">
        <f t="shared" si="69"/>
        <v>0</v>
      </c>
      <c r="BL508" s="17" t="s">
        <v>170</v>
      </c>
      <c r="BM508" s="148" t="s">
        <v>1582</v>
      </c>
    </row>
    <row r="509" spans="2:65" s="1" customFormat="1" ht="24.2" customHeight="1">
      <c r="B509" s="136"/>
      <c r="C509" s="137" t="s">
        <v>687</v>
      </c>
      <c r="D509" s="137" t="s">
        <v>165</v>
      </c>
      <c r="E509" s="138" t="s">
        <v>1583</v>
      </c>
      <c r="F509" s="139" t="s">
        <v>1584</v>
      </c>
      <c r="G509" s="140" t="s">
        <v>313</v>
      </c>
      <c r="H509" s="141">
        <v>2</v>
      </c>
      <c r="I509" s="142"/>
      <c r="J509" s="143">
        <f t="shared" si="60"/>
        <v>0</v>
      </c>
      <c r="K509" s="139" t="s">
        <v>1</v>
      </c>
      <c r="L509" s="32"/>
      <c r="M509" s="144" t="s">
        <v>1</v>
      </c>
      <c r="N509" s="145" t="s">
        <v>38</v>
      </c>
      <c r="P509" s="146">
        <f t="shared" si="61"/>
        <v>0</v>
      </c>
      <c r="Q509" s="146">
        <v>0</v>
      </c>
      <c r="R509" s="146">
        <f t="shared" si="62"/>
        <v>0</v>
      </c>
      <c r="S509" s="146">
        <v>0</v>
      </c>
      <c r="T509" s="147">
        <f t="shared" si="63"/>
        <v>0</v>
      </c>
      <c r="AR509" s="148" t="s">
        <v>170</v>
      </c>
      <c r="AT509" s="148" t="s">
        <v>165</v>
      </c>
      <c r="AU509" s="148" t="s">
        <v>82</v>
      </c>
      <c r="AY509" s="17" t="s">
        <v>163</v>
      </c>
      <c r="BE509" s="149">
        <f t="shared" si="64"/>
        <v>0</v>
      </c>
      <c r="BF509" s="149">
        <f t="shared" si="65"/>
        <v>0</v>
      </c>
      <c r="BG509" s="149">
        <f t="shared" si="66"/>
        <v>0</v>
      </c>
      <c r="BH509" s="149">
        <f t="shared" si="67"/>
        <v>0</v>
      </c>
      <c r="BI509" s="149">
        <f t="shared" si="68"/>
        <v>0</v>
      </c>
      <c r="BJ509" s="17" t="s">
        <v>80</v>
      </c>
      <c r="BK509" s="149">
        <f t="shared" si="69"/>
        <v>0</v>
      </c>
      <c r="BL509" s="17" t="s">
        <v>170</v>
      </c>
      <c r="BM509" s="148" t="s">
        <v>1585</v>
      </c>
    </row>
    <row r="510" spans="2:65" s="1" customFormat="1" ht="24.2" customHeight="1">
      <c r="B510" s="136"/>
      <c r="C510" s="137" t="s">
        <v>1586</v>
      </c>
      <c r="D510" s="137" t="s">
        <v>165</v>
      </c>
      <c r="E510" s="138" t="s">
        <v>1192</v>
      </c>
      <c r="F510" s="139" t="s">
        <v>1193</v>
      </c>
      <c r="G510" s="140" t="s">
        <v>313</v>
      </c>
      <c r="H510" s="141">
        <v>1</v>
      </c>
      <c r="I510" s="142"/>
      <c r="J510" s="143">
        <f t="shared" si="60"/>
        <v>0</v>
      </c>
      <c r="K510" s="139" t="s">
        <v>1</v>
      </c>
      <c r="L510" s="32"/>
      <c r="M510" s="144" t="s">
        <v>1</v>
      </c>
      <c r="N510" s="145" t="s">
        <v>38</v>
      </c>
      <c r="P510" s="146">
        <f t="shared" si="61"/>
        <v>0</v>
      </c>
      <c r="Q510" s="146">
        <v>0</v>
      </c>
      <c r="R510" s="146">
        <f t="shared" si="62"/>
        <v>0</v>
      </c>
      <c r="S510" s="146">
        <v>0</v>
      </c>
      <c r="T510" s="147">
        <f t="shared" si="63"/>
        <v>0</v>
      </c>
      <c r="AR510" s="148" t="s">
        <v>170</v>
      </c>
      <c r="AT510" s="148" t="s">
        <v>165</v>
      </c>
      <c r="AU510" s="148" t="s">
        <v>82</v>
      </c>
      <c r="AY510" s="17" t="s">
        <v>163</v>
      </c>
      <c r="BE510" s="149">
        <f t="shared" si="64"/>
        <v>0</v>
      </c>
      <c r="BF510" s="149">
        <f t="shared" si="65"/>
        <v>0</v>
      </c>
      <c r="BG510" s="149">
        <f t="shared" si="66"/>
        <v>0</v>
      </c>
      <c r="BH510" s="149">
        <f t="shared" si="67"/>
        <v>0</v>
      </c>
      <c r="BI510" s="149">
        <f t="shared" si="68"/>
        <v>0</v>
      </c>
      <c r="BJ510" s="17" t="s">
        <v>80</v>
      </c>
      <c r="BK510" s="149">
        <f t="shared" si="69"/>
        <v>0</v>
      </c>
      <c r="BL510" s="17" t="s">
        <v>170</v>
      </c>
      <c r="BM510" s="148" t="s">
        <v>1587</v>
      </c>
    </row>
    <row r="511" spans="2:65" s="11" customFormat="1" ht="22.9" customHeight="1">
      <c r="B511" s="124"/>
      <c r="D511" s="125" t="s">
        <v>72</v>
      </c>
      <c r="E511" s="134" t="s">
        <v>1588</v>
      </c>
      <c r="F511" s="134" t="s">
        <v>1589</v>
      </c>
      <c r="I511" s="127"/>
      <c r="J511" s="135">
        <f>BK511</f>
        <v>0</v>
      </c>
      <c r="L511" s="124"/>
      <c r="M511" s="129"/>
      <c r="P511" s="130">
        <f>SUM(P512:P558)</f>
        <v>0</v>
      </c>
      <c r="R511" s="130">
        <f>SUM(R512:R558)</f>
        <v>0</v>
      </c>
      <c r="T511" s="131">
        <f>SUM(T512:T558)</f>
        <v>0</v>
      </c>
      <c r="AR511" s="125" t="s">
        <v>80</v>
      </c>
      <c r="AT511" s="132" t="s">
        <v>72</v>
      </c>
      <c r="AU511" s="132" t="s">
        <v>80</v>
      </c>
      <c r="AY511" s="125" t="s">
        <v>163</v>
      </c>
      <c r="BK511" s="133">
        <f>SUM(BK512:BK558)</f>
        <v>0</v>
      </c>
    </row>
    <row r="512" spans="2:65" s="1" customFormat="1" ht="16.5" customHeight="1">
      <c r="B512" s="136"/>
      <c r="C512" s="137" t="s">
        <v>691</v>
      </c>
      <c r="D512" s="137" t="s">
        <v>165</v>
      </c>
      <c r="E512" s="138" t="s">
        <v>1222</v>
      </c>
      <c r="F512" s="139" t="s">
        <v>1223</v>
      </c>
      <c r="G512" s="140" t="s">
        <v>264</v>
      </c>
      <c r="H512" s="141">
        <v>0.03</v>
      </c>
      <c r="I512" s="142"/>
      <c r="J512" s="143">
        <f>ROUND(I512*H512,2)</f>
        <v>0</v>
      </c>
      <c r="K512" s="139" t="s">
        <v>1</v>
      </c>
      <c r="L512" s="32"/>
      <c r="M512" s="144" t="s">
        <v>1</v>
      </c>
      <c r="N512" s="145" t="s">
        <v>38</v>
      </c>
      <c r="P512" s="146">
        <f>O512*H512</f>
        <v>0</v>
      </c>
      <c r="Q512" s="146">
        <v>0</v>
      </c>
      <c r="R512" s="146">
        <f>Q512*H512</f>
        <v>0</v>
      </c>
      <c r="S512" s="146">
        <v>0</v>
      </c>
      <c r="T512" s="147">
        <f>S512*H512</f>
        <v>0</v>
      </c>
      <c r="AR512" s="148" t="s">
        <v>170</v>
      </c>
      <c r="AT512" s="148" t="s">
        <v>165</v>
      </c>
      <c r="AU512" s="148" t="s">
        <v>82</v>
      </c>
      <c r="AY512" s="17" t="s">
        <v>163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80</v>
      </c>
      <c r="BK512" s="149">
        <f>ROUND(I512*H512,2)</f>
        <v>0</v>
      </c>
      <c r="BL512" s="17" t="s">
        <v>170</v>
      </c>
      <c r="BM512" s="148" t="s">
        <v>1590</v>
      </c>
    </row>
    <row r="513" spans="2:65" s="1" customFormat="1" ht="24.2" customHeight="1">
      <c r="B513" s="136"/>
      <c r="C513" s="137" t="s">
        <v>1591</v>
      </c>
      <c r="D513" s="137" t="s">
        <v>165</v>
      </c>
      <c r="E513" s="138" t="s">
        <v>1592</v>
      </c>
      <c r="F513" s="139" t="s">
        <v>1593</v>
      </c>
      <c r="G513" s="140" t="s">
        <v>196</v>
      </c>
      <c r="H513" s="141">
        <v>165</v>
      </c>
      <c r="I513" s="142"/>
      <c r="J513" s="143">
        <f>ROUND(I513*H513,2)</f>
        <v>0</v>
      </c>
      <c r="K513" s="139" t="s">
        <v>1</v>
      </c>
      <c r="L513" s="32"/>
      <c r="M513" s="144" t="s">
        <v>1</v>
      </c>
      <c r="N513" s="145" t="s">
        <v>38</v>
      </c>
      <c r="P513" s="146">
        <f>O513*H513</f>
        <v>0</v>
      </c>
      <c r="Q513" s="146">
        <v>0</v>
      </c>
      <c r="R513" s="146">
        <f>Q513*H513</f>
        <v>0</v>
      </c>
      <c r="S513" s="146">
        <v>0</v>
      </c>
      <c r="T513" s="147">
        <f>S513*H513</f>
        <v>0</v>
      </c>
      <c r="AR513" s="148" t="s">
        <v>170</v>
      </c>
      <c r="AT513" s="148" t="s">
        <v>165</v>
      </c>
      <c r="AU513" s="148" t="s">
        <v>82</v>
      </c>
      <c r="AY513" s="17" t="s">
        <v>163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7" t="s">
        <v>80</v>
      </c>
      <c r="BK513" s="149">
        <f>ROUND(I513*H513,2)</f>
        <v>0</v>
      </c>
      <c r="BL513" s="17" t="s">
        <v>170</v>
      </c>
      <c r="BM513" s="148" t="s">
        <v>1594</v>
      </c>
    </row>
    <row r="514" spans="2:65" s="13" customFormat="1" ht="11.25">
      <c r="B514" s="157"/>
      <c r="D514" s="151" t="s">
        <v>180</v>
      </c>
      <c r="E514" s="158" t="s">
        <v>1</v>
      </c>
      <c r="F514" s="159" t="s">
        <v>1595</v>
      </c>
      <c r="H514" s="160">
        <v>165</v>
      </c>
      <c r="I514" s="161"/>
      <c r="L514" s="157"/>
      <c r="M514" s="162"/>
      <c r="T514" s="163"/>
      <c r="AT514" s="158" t="s">
        <v>180</v>
      </c>
      <c r="AU514" s="158" t="s">
        <v>82</v>
      </c>
      <c r="AV514" s="13" t="s">
        <v>82</v>
      </c>
      <c r="AW514" s="13" t="s">
        <v>30</v>
      </c>
      <c r="AX514" s="13" t="s">
        <v>73</v>
      </c>
      <c r="AY514" s="158" t="s">
        <v>163</v>
      </c>
    </row>
    <row r="515" spans="2:65" s="14" customFormat="1" ht="11.25">
      <c r="B515" s="164"/>
      <c r="D515" s="151" t="s">
        <v>180</v>
      </c>
      <c r="E515" s="165" t="s">
        <v>1</v>
      </c>
      <c r="F515" s="166" t="s">
        <v>218</v>
      </c>
      <c r="H515" s="167">
        <v>165</v>
      </c>
      <c r="I515" s="168"/>
      <c r="L515" s="164"/>
      <c r="M515" s="169"/>
      <c r="T515" s="170"/>
      <c r="AT515" s="165" t="s">
        <v>180</v>
      </c>
      <c r="AU515" s="165" t="s">
        <v>82</v>
      </c>
      <c r="AV515" s="14" t="s">
        <v>170</v>
      </c>
      <c r="AW515" s="14" t="s">
        <v>30</v>
      </c>
      <c r="AX515" s="14" t="s">
        <v>80</v>
      </c>
      <c r="AY515" s="165" t="s">
        <v>163</v>
      </c>
    </row>
    <row r="516" spans="2:65" s="1" customFormat="1" ht="16.5" customHeight="1">
      <c r="B516" s="136"/>
      <c r="C516" s="137" t="s">
        <v>694</v>
      </c>
      <c r="D516" s="137" t="s">
        <v>165</v>
      </c>
      <c r="E516" s="138" t="s">
        <v>1596</v>
      </c>
      <c r="F516" s="139" t="s">
        <v>1597</v>
      </c>
      <c r="G516" s="140" t="s">
        <v>196</v>
      </c>
      <c r="H516" s="141">
        <v>165</v>
      </c>
      <c r="I516" s="142"/>
      <c r="J516" s="143">
        <f>ROUND(I516*H516,2)</f>
        <v>0</v>
      </c>
      <c r="K516" s="139" t="s">
        <v>1</v>
      </c>
      <c r="L516" s="32"/>
      <c r="M516" s="144" t="s">
        <v>1</v>
      </c>
      <c r="N516" s="145" t="s">
        <v>38</v>
      </c>
      <c r="P516" s="146">
        <f>O516*H516</f>
        <v>0</v>
      </c>
      <c r="Q516" s="146">
        <v>0</v>
      </c>
      <c r="R516" s="146">
        <f>Q516*H516</f>
        <v>0</v>
      </c>
      <c r="S516" s="146">
        <v>0</v>
      </c>
      <c r="T516" s="147">
        <f>S516*H516</f>
        <v>0</v>
      </c>
      <c r="AR516" s="148" t="s">
        <v>170</v>
      </c>
      <c r="AT516" s="148" t="s">
        <v>165</v>
      </c>
      <c r="AU516" s="148" t="s">
        <v>82</v>
      </c>
      <c r="AY516" s="17" t="s">
        <v>163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80</v>
      </c>
      <c r="BK516" s="149">
        <f>ROUND(I516*H516,2)</f>
        <v>0</v>
      </c>
      <c r="BL516" s="17" t="s">
        <v>170</v>
      </c>
      <c r="BM516" s="148" t="s">
        <v>1598</v>
      </c>
    </row>
    <row r="517" spans="2:65" s="13" customFormat="1" ht="11.25">
      <c r="B517" s="157"/>
      <c r="D517" s="151" t="s">
        <v>180</v>
      </c>
      <c r="E517" s="158" t="s">
        <v>1</v>
      </c>
      <c r="F517" s="159" t="s">
        <v>1595</v>
      </c>
      <c r="H517" s="160">
        <v>165</v>
      </c>
      <c r="I517" s="161"/>
      <c r="L517" s="157"/>
      <c r="M517" s="162"/>
      <c r="T517" s="163"/>
      <c r="AT517" s="158" t="s">
        <v>180</v>
      </c>
      <c r="AU517" s="158" t="s">
        <v>82</v>
      </c>
      <c r="AV517" s="13" t="s">
        <v>82</v>
      </c>
      <c r="AW517" s="13" t="s">
        <v>30</v>
      </c>
      <c r="AX517" s="13" t="s">
        <v>73</v>
      </c>
      <c r="AY517" s="158" t="s">
        <v>163</v>
      </c>
    </row>
    <row r="518" spans="2:65" s="14" customFormat="1" ht="11.25">
      <c r="B518" s="164"/>
      <c r="D518" s="151" t="s">
        <v>180</v>
      </c>
      <c r="E518" s="165" t="s">
        <v>1</v>
      </c>
      <c r="F518" s="166" t="s">
        <v>218</v>
      </c>
      <c r="H518" s="167">
        <v>165</v>
      </c>
      <c r="I518" s="168"/>
      <c r="L518" s="164"/>
      <c r="M518" s="169"/>
      <c r="T518" s="170"/>
      <c r="AT518" s="165" t="s">
        <v>180</v>
      </c>
      <c r="AU518" s="165" t="s">
        <v>82</v>
      </c>
      <c r="AV518" s="14" t="s">
        <v>170</v>
      </c>
      <c r="AW518" s="14" t="s">
        <v>30</v>
      </c>
      <c r="AX518" s="14" t="s">
        <v>80</v>
      </c>
      <c r="AY518" s="165" t="s">
        <v>163</v>
      </c>
    </row>
    <row r="519" spans="2:65" s="1" customFormat="1" ht="21.75" customHeight="1">
      <c r="B519" s="136"/>
      <c r="C519" s="137" t="s">
        <v>1599</v>
      </c>
      <c r="D519" s="137" t="s">
        <v>165</v>
      </c>
      <c r="E519" s="138" t="s">
        <v>1600</v>
      </c>
      <c r="F519" s="139" t="s">
        <v>1601</v>
      </c>
      <c r="G519" s="140" t="s">
        <v>313</v>
      </c>
      <c r="H519" s="141">
        <v>170</v>
      </c>
      <c r="I519" s="142"/>
      <c r="J519" s="143">
        <f>ROUND(I519*H519,2)</f>
        <v>0</v>
      </c>
      <c r="K519" s="139" t="s">
        <v>1</v>
      </c>
      <c r="L519" s="32"/>
      <c r="M519" s="144" t="s">
        <v>1</v>
      </c>
      <c r="N519" s="145" t="s">
        <v>38</v>
      </c>
      <c r="P519" s="146">
        <f>O519*H519</f>
        <v>0</v>
      </c>
      <c r="Q519" s="146">
        <v>0</v>
      </c>
      <c r="R519" s="146">
        <f>Q519*H519</f>
        <v>0</v>
      </c>
      <c r="S519" s="146">
        <v>0</v>
      </c>
      <c r="T519" s="147">
        <f>S519*H519</f>
        <v>0</v>
      </c>
      <c r="AR519" s="148" t="s">
        <v>170</v>
      </c>
      <c r="AT519" s="148" t="s">
        <v>165</v>
      </c>
      <c r="AU519" s="148" t="s">
        <v>82</v>
      </c>
      <c r="AY519" s="17" t="s">
        <v>163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80</v>
      </c>
      <c r="BK519" s="149">
        <f>ROUND(I519*H519,2)</f>
        <v>0</v>
      </c>
      <c r="BL519" s="17" t="s">
        <v>170</v>
      </c>
      <c r="BM519" s="148" t="s">
        <v>1602</v>
      </c>
    </row>
    <row r="520" spans="2:65" s="1" customFormat="1" ht="16.5" customHeight="1">
      <c r="B520" s="136"/>
      <c r="C520" s="137" t="s">
        <v>698</v>
      </c>
      <c r="D520" s="137" t="s">
        <v>165</v>
      </c>
      <c r="E520" s="138" t="s">
        <v>1603</v>
      </c>
      <c r="F520" s="139" t="s">
        <v>1604</v>
      </c>
      <c r="G520" s="140" t="s">
        <v>313</v>
      </c>
      <c r="H520" s="141">
        <v>668</v>
      </c>
      <c r="I520" s="142"/>
      <c r="J520" s="143">
        <f>ROUND(I520*H520,2)</f>
        <v>0</v>
      </c>
      <c r="K520" s="139" t="s">
        <v>1</v>
      </c>
      <c r="L520" s="32"/>
      <c r="M520" s="144" t="s">
        <v>1</v>
      </c>
      <c r="N520" s="145" t="s">
        <v>38</v>
      </c>
      <c r="P520" s="146">
        <f>O520*H520</f>
        <v>0</v>
      </c>
      <c r="Q520" s="146">
        <v>0</v>
      </c>
      <c r="R520" s="146">
        <f>Q520*H520</f>
        <v>0</v>
      </c>
      <c r="S520" s="146">
        <v>0</v>
      </c>
      <c r="T520" s="147">
        <f>S520*H520</f>
        <v>0</v>
      </c>
      <c r="AR520" s="148" t="s">
        <v>170</v>
      </c>
      <c r="AT520" s="148" t="s">
        <v>165</v>
      </c>
      <c r="AU520" s="148" t="s">
        <v>82</v>
      </c>
      <c r="AY520" s="17" t="s">
        <v>163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80</v>
      </c>
      <c r="BK520" s="149">
        <f>ROUND(I520*H520,2)</f>
        <v>0</v>
      </c>
      <c r="BL520" s="17" t="s">
        <v>170</v>
      </c>
      <c r="BM520" s="148" t="s">
        <v>1605</v>
      </c>
    </row>
    <row r="521" spans="2:65" s="13" customFormat="1" ht="11.25">
      <c r="B521" s="157"/>
      <c r="D521" s="151" t="s">
        <v>180</v>
      </c>
      <c r="E521" s="158" t="s">
        <v>1</v>
      </c>
      <c r="F521" s="159" t="s">
        <v>1606</v>
      </c>
      <c r="H521" s="160">
        <v>668</v>
      </c>
      <c r="I521" s="161"/>
      <c r="L521" s="157"/>
      <c r="M521" s="162"/>
      <c r="T521" s="163"/>
      <c r="AT521" s="158" t="s">
        <v>180</v>
      </c>
      <c r="AU521" s="158" t="s">
        <v>82</v>
      </c>
      <c r="AV521" s="13" t="s">
        <v>82</v>
      </c>
      <c r="AW521" s="13" t="s">
        <v>30</v>
      </c>
      <c r="AX521" s="13" t="s">
        <v>73</v>
      </c>
      <c r="AY521" s="158" t="s">
        <v>163</v>
      </c>
    </row>
    <row r="522" spans="2:65" s="14" customFormat="1" ht="11.25">
      <c r="B522" s="164"/>
      <c r="D522" s="151" t="s">
        <v>180</v>
      </c>
      <c r="E522" s="165" t="s">
        <v>1</v>
      </c>
      <c r="F522" s="166" t="s">
        <v>218</v>
      </c>
      <c r="H522" s="167">
        <v>668</v>
      </c>
      <c r="I522" s="168"/>
      <c r="L522" s="164"/>
      <c r="M522" s="169"/>
      <c r="T522" s="170"/>
      <c r="AT522" s="165" t="s">
        <v>180</v>
      </c>
      <c r="AU522" s="165" t="s">
        <v>82</v>
      </c>
      <c r="AV522" s="14" t="s">
        <v>170</v>
      </c>
      <c r="AW522" s="14" t="s">
        <v>30</v>
      </c>
      <c r="AX522" s="14" t="s">
        <v>80</v>
      </c>
      <c r="AY522" s="165" t="s">
        <v>163</v>
      </c>
    </row>
    <row r="523" spans="2:65" s="1" customFormat="1" ht="24.2" customHeight="1">
      <c r="B523" s="136"/>
      <c r="C523" s="137" t="s">
        <v>1607</v>
      </c>
      <c r="D523" s="137" t="s">
        <v>165</v>
      </c>
      <c r="E523" s="138" t="s">
        <v>1608</v>
      </c>
      <c r="F523" s="139" t="s">
        <v>1609</v>
      </c>
      <c r="G523" s="140" t="s">
        <v>313</v>
      </c>
      <c r="H523" s="141">
        <v>85</v>
      </c>
      <c r="I523" s="142"/>
      <c r="J523" s="143">
        <f>ROUND(I523*H523,2)</f>
        <v>0</v>
      </c>
      <c r="K523" s="139" t="s">
        <v>1</v>
      </c>
      <c r="L523" s="32"/>
      <c r="M523" s="144" t="s">
        <v>1</v>
      </c>
      <c r="N523" s="145" t="s">
        <v>38</v>
      </c>
      <c r="P523" s="146">
        <f>O523*H523</f>
        <v>0</v>
      </c>
      <c r="Q523" s="146">
        <v>0</v>
      </c>
      <c r="R523" s="146">
        <f>Q523*H523</f>
        <v>0</v>
      </c>
      <c r="S523" s="146">
        <v>0</v>
      </c>
      <c r="T523" s="147">
        <f>S523*H523</f>
        <v>0</v>
      </c>
      <c r="AR523" s="148" t="s">
        <v>170</v>
      </c>
      <c r="AT523" s="148" t="s">
        <v>165</v>
      </c>
      <c r="AU523" s="148" t="s">
        <v>82</v>
      </c>
      <c r="AY523" s="17" t="s">
        <v>163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7" t="s">
        <v>80</v>
      </c>
      <c r="BK523" s="149">
        <f>ROUND(I523*H523,2)</f>
        <v>0</v>
      </c>
      <c r="BL523" s="17" t="s">
        <v>170</v>
      </c>
      <c r="BM523" s="148" t="s">
        <v>1610</v>
      </c>
    </row>
    <row r="524" spans="2:65" s="1" customFormat="1" ht="16.5" customHeight="1">
      <c r="B524" s="136"/>
      <c r="C524" s="137" t="s">
        <v>701</v>
      </c>
      <c r="D524" s="137" t="s">
        <v>165</v>
      </c>
      <c r="E524" s="138" t="s">
        <v>1611</v>
      </c>
      <c r="F524" s="139" t="s">
        <v>1612</v>
      </c>
      <c r="G524" s="140" t="s">
        <v>313</v>
      </c>
      <c r="H524" s="141">
        <v>16</v>
      </c>
      <c r="I524" s="142"/>
      <c r="J524" s="143">
        <f>ROUND(I524*H524,2)</f>
        <v>0</v>
      </c>
      <c r="K524" s="139" t="s">
        <v>1</v>
      </c>
      <c r="L524" s="32"/>
      <c r="M524" s="144" t="s">
        <v>1</v>
      </c>
      <c r="N524" s="145" t="s">
        <v>38</v>
      </c>
      <c r="P524" s="146">
        <f>O524*H524</f>
        <v>0</v>
      </c>
      <c r="Q524" s="146">
        <v>0</v>
      </c>
      <c r="R524" s="146">
        <f>Q524*H524</f>
        <v>0</v>
      </c>
      <c r="S524" s="146">
        <v>0</v>
      </c>
      <c r="T524" s="147">
        <f>S524*H524</f>
        <v>0</v>
      </c>
      <c r="AR524" s="148" t="s">
        <v>170</v>
      </c>
      <c r="AT524" s="148" t="s">
        <v>165</v>
      </c>
      <c r="AU524" s="148" t="s">
        <v>82</v>
      </c>
      <c r="AY524" s="17" t="s">
        <v>163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80</v>
      </c>
      <c r="BK524" s="149">
        <f>ROUND(I524*H524,2)</f>
        <v>0</v>
      </c>
      <c r="BL524" s="17" t="s">
        <v>170</v>
      </c>
      <c r="BM524" s="148" t="s">
        <v>1613</v>
      </c>
    </row>
    <row r="525" spans="2:65" s="1" customFormat="1" ht="16.5" customHeight="1">
      <c r="B525" s="136"/>
      <c r="C525" s="137" t="s">
        <v>1614</v>
      </c>
      <c r="D525" s="137" t="s">
        <v>165</v>
      </c>
      <c r="E525" s="138" t="s">
        <v>1615</v>
      </c>
      <c r="F525" s="139" t="s">
        <v>1616</v>
      </c>
      <c r="G525" s="140" t="s">
        <v>196</v>
      </c>
      <c r="H525" s="141">
        <v>282.45</v>
      </c>
      <c r="I525" s="142"/>
      <c r="J525" s="143">
        <f>ROUND(I525*H525,2)</f>
        <v>0</v>
      </c>
      <c r="K525" s="139" t="s">
        <v>1</v>
      </c>
      <c r="L525" s="32"/>
      <c r="M525" s="144" t="s">
        <v>1</v>
      </c>
      <c r="N525" s="145" t="s">
        <v>38</v>
      </c>
      <c r="P525" s="146">
        <f>O525*H525</f>
        <v>0</v>
      </c>
      <c r="Q525" s="146">
        <v>0</v>
      </c>
      <c r="R525" s="146">
        <f>Q525*H525</f>
        <v>0</v>
      </c>
      <c r="S525" s="146">
        <v>0</v>
      </c>
      <c r="T525" s="147">
        <f>S525*H525</f>
        <v>0</v>
      </c>
      <c r="AR525" s="148" t="s">
        <v>170</v>
      </c>
      <c r="AT525" s="148" t="s">
        <v>165</v>
      </c>
      <c r="AU525" s="148" t="s">
        <v>82</v>
      </c>
      <c r="AY525" s="17" t="s">
        <v>163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7" t="s">
        <v>80</v>
      </c>
      <c r="BK525" s="149">
        <f>ROUND(I525*H525,2)</f>
        <v>0</v>
      </c>
      <c r="BL525" s="17" t="s">
        <v>170</v>
      </c>
      <c r="BM525" s="148" t="s">
        <v>1617</v>
      </c>
    </row>
    <row r="526" spans="2:65" s="13" customFormat="1" ht="11.25">
      <c r="B526" s="157"/>
      <c r="D526" s="151" t="s">
        <v>180</v>
      </c>
      <c r="E526" s="158" t="s">
        <v>1</v>
      </c>
      <c r="F526" s="159" t="s">
        <v>1553</v>
      </c>
      <c r="H526" s="160">
        <v>282.45</v>
      </c>
      <c r="I526" s="161"/>
      <c r="L526" s="157"/>
      <c r="M526" s="162"/>
      <c r="T526" s="163"/>
      <c r="AT526" s="158" t="s">
        <v>180</v>
      </c>
      <c r="AU526" s="158" t="s">
        <v>82</v>
      </c>
      <c r="AV526" s="13" t="s">
        <v>82</v>
      </c>
      <c r="AW526" s="13" t="s">
        <v>30</v>
      </c>
      <c r="AX526" s="13" t="s">
        <v>73</v>
      </c>
      <c r="AY526" s="158" t="s">
        <v>163</v>
      </c>
    </row>
    <row r="527" spans="2:65" s="14" customFormat="1" ht="11.25">
      <c r="B527" s="164"/>
      <c r="D527" s="151" t="s">
        <v>180</v>
      </c>
      <c r="E527" s="165" t="s">
        <v>1</v>
      </c>
      <c r="F527" s="166" t="s">
        <v>218</v>
      </c>
      <c r="H527" s="167">
        <v>282.45</v>
      </c>
      <c r="I527" s="168"/>
      <c r="L527" s="164"/>
      <c r="M527" s="169"/>
      <c r="T527" s="170"/>
      <c r="AT527" s="165" t="s">
        <v>180</v>
      </c>
      <c r="AU527" s="165" t="s">
        <v>82</v>
      </c>
      <c r="AV527" s="14" t="s">
        <v>170</v>
      </c>
      <c r="AW527" s="14" t="s">
        <v>30</v>
      </c>
      <c r="AX527" s="14" t="s">
        <v>80</v>
      </c>
      <c r="AY527" s="165" t="s">
        <v>163</v>
      </c>
    </row>
    <row r="528" spans="2:65" s="1" customFormat="1" ht="16.5" customHeight="1">
      <c r="B528" s="136"/>
      <c r="C528" s="137" t="s">
        <v>707</v>
      </c>
      <c r="D528" s="137" t="s">
        <v>165</v>
      </c>
      <c r="E528" s="138" t="s">
        <v>1618</v>
      </c>
      <c r="F528" s="139" t="s">
        <v>1619</v>
      </c>
      <c r="G528" s="140" t="s">
        <v>196</v>
      </c>
      <c r="H528" s="141">
        <v>45.15</v>
      </c>
      <c r="I528" s="142"/>
      <c r="J528" s="143">
        <f>ROUND(I528*H528,2)</f>
        <v>0</v>
      </c>
      <c r="K528" s="139" t="s">
        <v>1</v>
      </c>
      <c r="L528" s="32"/>
      <c r="M528" s="144" t="s">
        <v>1</v>
      </c>
      <c r="N528" s="145" t="s">
        <v>38</v>
      </c>
      <c r="P528" s="146">
        <f>O528*H528</f>
        <v>0</v>
      </c>
      <c r="Q528" s="146">
        <v>0</v>
      </c>
      <c r="R528" s="146">
        <f>Q528*H528</f>
        <v>0</v>
      </c>
      <c r="S528" s="146">
        <v>0</v>
      </c>
      <c r="T528" s="147">
        <f>S528*H528</f>
        <v>0</v>
      </c>
      <c r="AR528" s="148" t="s">
        <v>170</v>
      </c>
      <c r="AT528" s="148" t="s">
        <v>165</v>
      </c>
      <c r="AU528" s="148" t="s">
        <v>82</v>
      </c>
      <c r="AY528" s="17" t="s">
        <v>163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80</v>
      </c>
      <c r="BK528" s="149">
        <f>ROUND(I528*H528,2)</f>
        <v>0</v>
      </c>
      <c r="BL528" s="17" t="s">
        <v>170</v>
      </c>
      <c r="BM528" s="148" t="s">
        <v>1620</v>
      </c>
    </row>
    <row r="529" spans="2:65" s="13" customFormat="1" ht="11.25">
      <c r="B529" s="157"/>
      <c r="D529" s="151" t="s">
        <v>180</v>
      </c>
      <c r="E529" s="158" t="s">
        <v>1</v>
      </c>
      <c r="F529" s="159" t="s">
        <v>1532</v>
      </c>
      <c r="H529" s="160">
        <v>45.15</v>
      </c>
      <c r="I529" s="161"/>
      <c r="L529" s="157"/>
      <c r="M529" s="162"/>
      <c r="T529" s="163"/>
      <c r="AT529" s="158" t="s">
        <v>180</v>
      </c>
      <c r="AU529" s="158" t="s">
        <v>82</v>
      </c>
      <c r="AV529" s="13" t="s">
        <v>82</v>
      </c>
      <c r="AW529" s="13" t="s">
        <v>30</v>
      </c>
      <c r="AX529" s="13" t="s">
        <v>73</v>
      </c>
      <c r="AY529" s="158" t="s">
        <v>163</v>
      </c>
    </row>
    <row r="530" spans="2:65" s="14" customFormat="1" ht="11.25">
      <c r="B530" s="164"/>
      <c r="D530" s="151" t="s">
        <v>180</v>
      </c>
      <c r="E530" s="165" t="s">
        <v>1</v>
      </c>
      <c r="F530" s="166" t="s">
        <v>218</v>
      </c>
      <c r="H530" s="167">
        <v>45.15</v>
      </c>
      <c r="I530" s="168"/>
      <c r="L530" s="164"/>
      <c r="M530" s="169"/>
      <c r="T530" s="170"/>
      <c r="AT530" s="165" t="s">
        <v>180</v>
      </c>
      <c r="AU530" s="165" t="s">
        <v>82</v>
      </c>
      <c r="AV530" s="14" t="s">
        <v>170</v>
      </c>
      <c r="AW530" s="14" t="s">
        <v>30</v>
      </c>
      <c r="AX530" s="14" t="s">
        <v>80</v>
      </c>
      <c r="AY530" s="165" t="s">
        <v>163</v>
      </c>
    </row>
    <row r="531" spans="2:65" s="1" customFormat="1" ht="21.75" customHeight="1">
      <c r="B531" s="136"/>
      <c r="C531" s="137" t="s">
        <v>1621</v>
      </c>
      <c r="D531" s="137" t="s">
        <v>165</v>
      </c>
      <c r="E531" s="138" t="s">
        <v>1622</v>
      </c>
      <c r="F531" s="139" t="s">
        <v>1623</v>
      </c>
      <c r="G531" s="140" t="s">
        <v>313</v>
      </c>
      <c r="H531" s="141">
        <v>2</v>
      </c>
      <c r="I531" s="142"/>
      <c r="J531" s="143">
        <f>ROUND(I531*H531,2)</f>
        <v>0</v>
      </c>
      <c r="K531" s="139" t="s">
        <v>1</v>
      </c>
      <c r="L531" s="32"/>
      <c r="M531" s="144" t="s">
        <v>1</v>
      </c>
      <c r="N531" s="145" t="s">
        <v>38</v>
      </c>
      <c r="P531" s="146">
        <f>O531*H531</f>
        <v>0</v>
      </c>
      <c r="Q531" s="146">
        <v>0</v>
      </c>
      <c r="R531" s="146">
        <f>Q531*H531</f>
        <v>0</v>
      </c>
      <c r="S531" s="146">
        <v>0</v>
      </c>
      <c r="T531" s="147">
        <f>S531*H531</f>
        <v>0</v>
      </c>
      <c r="AR531" s="148" t="s">
        <v>170</v>
      </c>
      <c r="AT531" s="148" t="s">
        <v>165</v>
      </c>
      <c r="AU531" s="148" t="s">
        <v>82</v>
      </c>
      <c r="AY531" s="17" t="s">
        <v>163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80</v>
      </c>
      <c r="BK531" s="149">
        <f>ROUND(I531*H531,2)</f>
        <v>0</v>
      </c>
      <c r="BL531" s="17" t="s">
        <v>170</v>
      </c>
      <c r="BM531" s="148" t="s">
        <v>1624</v>
      </c>
    </row>
    <row r="532" spans="2:65" s="1" customFormat="1" ht="16.5" customHeight="1">
      <c r="B532" s="136"/>
      <c r="C532" s="137" t="s">
        <v>711</v>
      </c>
      <c r="D532" s="137" t="s">
        <v>165</v>
      </c>
      <c r="E532" s="138" t="s">
        <v>1625</v>
      </c>
      <c r="F532" s="139" t="s">
        <v>1626</v>
      </c>
      <c r="G532" s="140" t="s">
        <v>313</v>
      </c>
      <c r="H532" s="141">
        <v>1</v>
      </c>
      <c r="I532" s="142"/>
      <c r="J532" s="143">
        <f>ROUND(I532*H532,2)</f>
        <v>0</v>
      </c>
      <c r="K532" s="139" t="s">
        <v>1</v>
      </c>
      <c r="L532" s="32"/>
      <c r="M532" s="144" t="s">
        <v>1</v>
      </c>
      <c r="N532" s="145" t="s">
        <v>38</v>
      </c>
      <c r="P532" s="146">
        <f>O532*H532</f>
        <v>0</v>
      </c>
      <c r="Q532" s="146">
        <v>0</v>
      </c>
      <c r="R532" s="146">
        <f>Q532*H532</f>
        <v>0</v>
      </c>
      <c r="S532" s="146">
        <v>0</v>
      </c>
      <c r="T532" s="147">
        <f>S532*H532</f>
        <v>0</v>
      </c>
      <c r="AR532" s="148" t="s">
        <v>170</v>
      </c>
      <c r="AT532" s="148" t="s">
        <v>165</v>
      </c>
      <c r="AU532" s="148" t="s">
        <v>82</v>
      </c>
      <c r="AY532" s="17" t="s">
        <v>163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80</v>
      </c>
      <c r="BK532" s="149">
        <f>ROUND(I532*H532,2)</f>
        <v>0</v>
      </c>
      <c r="BL532" s="17" t="s">
        <v>170</v>
      </c>
      <c r="BM532" s="148" t="s">
        <v>1627</v>
      </c>
    </row>
    <row r="533" spans="2:65" s="1" customFormat="1" ht="16.5" customHeight="1">
      <c r="B533" s="136"/>
      <c r="C533" s="137" t="s">
        <v>1628</v>
      </c>
      <c r="D533" s="137" t="s">
        <v>165</v>
      </c>
      <c r="E533" s="138" t="s">
        <v>1629</v>
      </c>
      <c r="F533" s="139" t="s">
        <v>1630</v>
      </c>
      <c r="G533" s="140" t="s">
        <v>313</v>
      </c>
      <c r="H533" s="141">
        <v>20</v>
      </c>
      <c r="I533" s="142"/>
      <c r="J533" s="143">
        <f>ROUND(I533*H533,2)</f>
        <v>0</v>
      </c>
      <c r="K533" s="139" t="s">
        <v>1</v>
      </c>
      <c r="L533" s="32"/>
      <c r="M533" s="144" t="s">
        <v>1</v>
      </c>
      <c r="N533" s="145" t="s">
        <v>38</v>
      </c>
      <c r="P533" s="146">
        <f>O533*H533</f>
        <v>0</v>
      </c>
      <c r="Q533" s="146">
        <v>0</v>
      </c>
      <c r="R533" s="146">
        <f>Q533*H533</f>
        <v>0</v>
      </c>
      <c r="S533" s="146">
        <v>0</v>
      </c>
      <c r="T533" s="147">
        <f>S533*H533</f>
        <v>0</v>
      </c>
      <c r="AR533" s="148" t="s">
        <v>170</v>
      </c>
      <c r="AT533" s="148" t="s">
        <v>165</v>
      </c>
      <c r="AU533" s="148" t="s">
        <v>82</v>
      </c>
      <c r="AY533" s="17" t="s">
        <v>163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7" t="s">
        <v>80</v>
      </c>
      <c r="BK533" s="149">
        <f>ROUND(I533*H533,2)</f>
        <v>0</v>
      </c>
      <c r="BL533" s="17" t="s">
        <v>170</v>
      </c>
      <c r="BM533" s="148" t="s">
        <v>1631</v>
      </c>
    </row>
    <row r="534" spans="2:65" s="13" customFormat="1" ht="11.25">
      <c r="B534" s="157"/>
      <c r="D534" s="151" t="s">
        <v>180</v>
      </c>
      <c r="E534" s="158" t="s">
        <v>1</v>
      </c>
      <c r="F534" s="159" t="s">
        <v>1487</v>
      </c>
      <c r="H534" s="160">
        <v>20</v>
      </c>
      <c r="I534" s="161"/>
      <c r="L534" s="157"/>
      <c r="M534" s="162"/>
      <c r="T534" s="163"/>
      <c r="AT534" s="158" t="s">
        <v>180</v>
      </c>
      <c r="AU534" s="158" t="s">
        <v>82</v>
      </c>
      <c r="AV534" s="13" t="s">
        <v>82</v>
      </c>
      <c r="AW534" s="13" t="s">
        <v>30</v>
      </c>
      <c r="AX534" s="13" t="s">
        <v>73</v>
      </c>
      <c r="AY534" s="158" t="s">
        <v>163</v>
      </c>
    </row>
    <row r="535" spans="2:65" s="14" customFormat="1" ht="11.25">
      <c r="B535" s="164"/>
      <c r="D535" s="151" t="s">
        <v>180</v>
      </c>
      <c r="E535" s="165" t="s">
        <v>1</v>
      </c>
      <c r="F535" s="166" t="s">
        <v>218</v>
      </c>
      <c r="H535" s="167">
        <v>20</v>
      </c>
      <c r="I535" s="168"/>
      <c r="L535" s="164"/>
      <c r="M535" s="169"/>
      <c r="T535" s="170"/>
      <c r="AT535" s="165" t="s">
        <v>180</v>
      </c>
      <c r="AU535" s="165" t="s">
        <v>82</v>
      </c>
      <c r="AV535" s="14" t="s">
        <v>170</v>
      </c>
      <c r="AW535" s="14" t="s">
        <v>30</v>
      </c>
      <c r="AX535" s="14" t="s">
        <v>80</v>
      </c>
      <c r="AY535" s="165" t="s">
        <v>163</v>
      </c>
    </row>
    <row r="536" spans="2:65" s="1" customFormat="1" ht="24.2" customHeight="1">
      <c r="B536" s="136"/>
      <c r="C536" s="137" t="s">
        <v>717</v>
      </c>
      <c r="D536" s="137" t="s">
        <v>165</v>
      </c>
      <c r="E536" s="138" t="s">
        <v>1282</v>
      </c>
      <c r="F536" s="139" t="s">
        <v>1283</v>
      </c>
      <c r="G536" s="140" t="s">
        <v>313</v>
      </c>
      <c r="H536" s="141">
        <v>44</v>
      </c>
      <c r="I536" s="142"/>
      <c r="J536" s="143">
        <f>ROUND(I536*H536,2)</f>
        <v>0</v>
      </c>
      <c r="K536" s="139" t="s">
        <v>1</v>
      </c>
      <c r="L536" s="32"/>
      <c r="M536" s="144" t="s">
        <v>1</v>
      </c>
      <c r="N536" s="145" t="s">
        <v>38</v>
      </c>
      <c r="P536" s="146">
        <f>O536*H536</f>
        <v>0</v>
      </c>
      <c r="Q536" s="146">
        <v>0</v>
      </c>
      <c r="R536" s="146">
        <f>Q536*H536</f>
        <v>0</v>
      </c>
      <c r="S536" s="146">
        <v>0</v>
      </c>
      <c r="T536" s="147">
        <f>S536*H536</f>
        <v>0</v>
      </c>
      <c r="AR536" s="148" t="s">
        <v>170</v>
      </c>
      <c r="AT536" s="148" t="s">
        <v>165</v>
      </c>
      <c r="AU536" s="148" t="s">
        <v>82</v>
      </c>
      <c r="AY536" s="17" t="s">
        <v>163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80</v>
      </c>
      <c r="BK536" s="149">
        <f>ROUND(I536*H536,2)</f>
        <v>0</v>
      </c>
      <c r="BL536" s="17" t="s">
        <v>170</v>
      </c>
      <c r="BM536" s="148" t="s">
        <v>1632</v>
      </c>
    </row>
    <row r="537" spans="2:65" s="13" customFormat="1" ht="11.25">
      <c r="B537" s="157"/>
      <c r="D537" s="151" t="s">
        <v>180</v>
      </c>
      <c r="E537" s="158" t="s">
        <v>1</v>
      </c>
      <c r="F537" s="159" t="s">
        <v>1633</v>
      </c>
      <c r="H537" s="160">
        <v>44</v>
      </c>
      <c r="I537" s="161"/>
      <c r="L537" s="157"/>
      <c r="M537" s="162"/>
      <c r="T537" s="163"/>
      <c r="AT537" s="158" t="s">
        <v>180</v>
      </c>
      <c r="AU537" s="158" t="s">
        <v>82</v>
      </c>
      <c r="AV537" s="13" t="s">
        <v>82</v>
      </c>
      <c r="AW537" s="13" t="s">
        <v>30</v>
      </c>
      <c r="AX537" s="13" t="s">
        <v>73</v>
      </c>
      <c r="AY537" s="158" t="s">
        <v>163</v>
      </c>
    </row>
    <row r="538" spans="2:65" s="14" customFormat="1" ht="11.25">
      <c r="B538" s="164"/>
      <c r="D538" s="151" t="s">
        <v>180</v>
      </c>
      <c r="E538" s="165" t="s">
        <v>1</v>
      </c>
      <c r="F538" s="166" t="s">
        <v>218</v>
      </c>
      <c r="H538" s="167">
        <v>44</v>
      </c>
      <c r="I538" s="168"/>
      <c r="L538" s="164"/>
      <c r="M538" s="169"/>
      <c r="T538" s="170"/>
      <c r="AT538" s="165" t="s">
        <v>180</v>
      </c>
      <c r="AU538" s="165" t="s">
        <v>82</v>
      </c>
      <c r="AV538" s="14" t="s">
        <v>170</v>
      </c>
      <c r="AW538" s="14" t="s">
        <v>30</v>
      </c>
      <c r="AX538" s="14" t="s">
        <v>80</v>
      </c>
      <c r="AY538" s="165" t="s">
        <v>163</v>
      </c>
    </row>
    <row r="539" spans="2:65" s="1" customFormat="1" ht="16.5" customHeight="1">
      <c r="B539" s="136"/>
      <c r="C539" s="137" t="s">
        <v>1634</v>
      </c>
      <c r="D539" s="137" t="s">
        <v>165</v>
      </c>
      <c r="E539" s="138" t="s">
        <v>1285</v>
      </c>
      <c r="F539" s="139" t="s">
        <v>1286</v>
      </c>
      <c r="G539" s="140" t="s">
        <v>313</v>
      </c>
      <c r="H539" s="141">
        <v>44</v>
      </c>
      <c r="I539" s="142"/>
      <c r="J539" s="143">
        <f>ROUND(I539*H539,2)</f>
        <v>0</v>
      </c>
      <c r="K539" s="139" t="s">
        <v>1</v>
      </c>
      <c r="L539" s="32"/>
      <c r="M539" s="144" t="s">
        <v>1</v>
      </c>
      <c r="N539" s="145" t="s">
        <v>38</v>
      </c>
      <c r="P539" s="146">
        <f>O539*H539</f>
        <v>0</v>
      </c>
      <c r="Q539" s="146">
        <v>0</v>
      </c>
      <c r="R539" s="146">
        <f>Q539*H539</f>
        <v>0</v>
      </c>
      <c r="S539" s="146">
        <v>0</v>
      </c>
      <c r="T539" s="147">
        <f>S539*H539</f>
        <v>0</v>
      </c>
      <c r="AR539" s="148" t="s">
        <v>170</v>
      </c>
      <c r="AT539" s="148" t="s">
        <v>165</v>
      </c>
      <c r="AU539" s="148" t="s">
        <v>82</v>
      </c>
      <c r="AY539" s="17" t="s">
        <v>163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80</v>
      </c>
      <c r="BK539" s="149">
        <f>ROUND(I539*H539,2)</f>
        <v>0</v>
      </c>
      <c r="BL539" s="17" t="s">
        <v>170</v>
      </c>
      <c r="BM539" s="148" t="s">
        <v>1635</v>
      </c>
    </row>
    <row r="540" spans="2:65" s="13" customFormat="1" ht="11.25">
      <c r="B540" s="157"/>
      <c r="D540" s="151" t="s">
        <v>180</v>
      </c>
      <c r="E540" s="158" t="s">
        <v>1</v>
      </c>
      <c r="F540" s="159" t="s">
        <v>1633</v>
      </c>
      <c r="H540" s="160">
        <v>44</v>
      </c>
      <c r="I540" s="161"/>
      <c r="L540" s="157"/>
      <c r="M540" s="162"/>
      <c r="T540" s="163"/>
      <c r="AT540" s="158" t="s">
        <v>180</v>
      </c>
      <c r="AU540" s="158" t="s">
        <v>82</v>
      </c>
      <c r="AV540" s="13" t="s">
        <v>82</v>
      </c>
      <c r="AW540" s="13" t="s">
        <v>30</v>
      </c>
      <c r="AX540" s="13" t="s">
        <v>73</v>
      </c>
      <c r="AY540" s="158" t="s">
        <v>163</v>
      </c>
    </row>
    <row r="541" spans="2:65" s="14" customFormat="1" ht="11.25">
      <c r="B541" s="164"/>
      <c r="D541" s="151" t="s">
        <v>180</v>
      </c>
      <c r="E541" s="165" t="s">
        <v>1</v>
      </c>
      <c r="F541" s="166" t="s">
        <v>218</v>
      </c>
      <c r="H541" s="167">
        <v>44</v>
      </c>
      <c r="I541" s="168"/>
      <c r="L541" s="164"/>
      <c r="M541" s="169"/>
      <c r="T541" s="170"/>
      <c r="AT541" s="165" t="s">
        <v>180</v>
      </c>
      <c r="AU541" s="165" t="s">
        <v>82</v>
      </c>
      <c r="AV541" s="14" t="s">
        <v>170</v>
      </c>
      <c r="AW541" s="14" t="s">
        <v>30</v>
      </c>
      <c r="AX541" s="14" t="s">
        <v>80</v>
      </c>
      <c r="AY541" s="165" t="s">
        <v>163</v>
      </c>
    </row>
    <row r="542" spans="2:65" s="1" customFormat="1" ht="24.2" customHeight="1">
      <c r="B542" s="136"/>
      <c r="C542" s="137" t="s">
        <v>720</v>
      </c>
      <c r="D542" s="137" t="s">
        <v>165</v>
      </c>
      <c r="E542" s="138" t="s">
        <v>1310</v>
      </c>
      <c r="F542" s="139" t="s">
        <v>1311</v>
      </c>
      <c r="G542" s="140" t="s">
        <v>313</v>
      </c>
      <c r="H542" s="141">
        <v>4</v>
      </c>
      <c r="I542" s="142"/>
      <c r="J542" s="143">
        <f>ROUND(I542*H542,2)</f>
        <v>0</v>
      </c>
      <c r="K542" s="139" t="s">
        <v>1</v>
      </c>
      <c r="L542" s="32"/>
      <c r="M542" s="144" t="s">
        <v>1</v>
      </c>
      <c r="N542" s="145" t="s">
        <v>38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170</v>
      </c>
      <c r="AT542" s="148" t="s">
        <v>165</v>
      </c>
      <c r="AU542" s="148" t="s">
        <v>82</v>
      </c>
      <c r="AY542" s="17" t="s">
        <v>163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80</v>
      </c>
      <c r="BK542" s="149">
        <f>ROUND(I542*H542,2)</f>
        <v>0</v>
      </c>
      <c r="BL542" s="17" t="s">
        <v>170</v>
      </c>
      <c r="BM542" s="148" t="s">
        <v>1636</v>
      </c>
    </row>
    <row r="543" spans="2:65" s="13" customFormat="1" ht="11.25">
      <c r="B543" s="157"/>
      <c r="D543" s="151" t="s">
        <v>180</v>
      </c>
      <c r="E543" s="158" t="s">
        <v>1</v>
      </c>
      <c r="F543" s="159" t="s">
        <v>1309</v>
      </c>
      <c r="H543" s="160">
        <v>4</v>
      </c>
      <c r="I543" s="161"/>
      <c r="L543" s="157"/>
      <c r="M543" s="162"/>
      <c r="T543" s="163"/>
      <c r="AT543" s="158" t="s">
        <v>180</v>
      </c>
      <c r="AU543" s="158" t="s">
        <v>82</v>
      </c>
      <c r="AV543" s="13" t="s">
        <v>82</v>
      </c>
      <c r="AW543" s="13" t="s">
        <v>30</v>
      </c>
      <c r="AX543" s="13" t="s">
        <v>73</v>
      </c>
      <c r="AY543" s="158" t="s">
        <v>163</v>
      </c>
    </row>
    <row r="544" spans="2:65" s="14" customFormat="1" ht="11.25">
      <c r="B544" s="164"/>
      <c r="D544" s="151" t="s">
        <v>180</v>
      </c>
      <c r="E544" s="165" t="s">
        <v>1</v>
      </c>
      <c r="F544" s="166" t="s">
        <v>218</v>
      </c>
      <c r="H544" s="167">
        <v>4</v>
      </c>
      <c r="I544" s="168"/>
      <c r="L544" s="164"/>
      <c r="M544" s="169"/>
      <c r="T544" s="170"/>
      <c r="AT544" s="165" t="s">
        <v>180</v>
      </c>
      <c r="AU544" s="165" t="s">
        <v>82</v>
      </c>
      <c r="AV544" s="14" t="s">
        <v>170</v>
      </c>
      <c r="AW544" s="14" t="s">
        <v>30</v>
      </c>
      <c r="AX544" s="14" t="s">
        <v>80</v>
      </c>
      <c r="AY544" s="165" t="s">
        <v>163</v>
      </c>
    </row>
    <row r="545" spans="2:65" s="1" customFormat="1" ht="16.5" customHeight="1">
      <c r="B545" s="136"/>
      <c r="C545" s="137" t="s">
        <v>1637</v>
      </c>
      <c r="D545" s="137" t="s">
        <v>165</v>
      </c>
      <c r="E545" s="138" t="s">
        <v>1312</v>
      </c>
      <c r="F545" s="139" t="s">
        <v>1313</v>
      </c>
      <c r="G545" s="140" t="s">
        <v>313</v>
      </c>
      <c r="H545" s="141">
        <v>81</v>
      </c>
      <c r="I545" s="142"/>
      <c r="J545" s="143">
        <f>ROUND(I545*H545,2)</f>
        <v>0</v>
      </c>
      <c r="K545" s="139" t="s">
        <v>1</v>
      </c>
      <c r="L545" s="32"/>
      <c r="M545" s="144" t="s">
        <v>1</v>
      </c>
      <c r="N545" s="145" t="s">
        <v>38</v>
      </c>
      <c r="P545" s="146">
        <f>O545*H545</f>
        <v>0</v>
      </c>
      <c r="Q545" s="146">
        <v>0</v>
      </c>
      <c r="R545" s="146">
        <f>Q545*H545</f>
        <v>0</v>
      </c>
      <c r="S545" s="146">
        <v>0</v>
      </c>
      <c r="T545" s="147">
        <f>S545*H545</f>
        <v>0</v>
      </c>
      <c r="AR545" s="148" t="s">
        <v>170</v>
      </c>
      <c r="AT545" s="148" t="s">
        <v>165</v>
      </c>
      <c r="AU545" s="148" t="s">
        <v>82</v>
      </c>
      <c r="AY545" s="17" t="s">
        <v>163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80</v>
      </c>
      <c r="BK545" s="149">
        <f>ROUND(I545*H545,2)</f>
        <v>0</v>
      </c>
      <c r="BL545" s="17" t="s">
        <v>170</v>
      </c>
      <c r="BM545" s="148" t="s">
        <v>1638</v>
      </c>
    </row>
    <row r="546" spans="2:65" s="13" customFormat="1" ht="11.25">
      <c r="B546" s="157"/>
      <c r="D546" s="151" t="s">
        <v>180</v>
      </c>
      <c r="E546" s="158" t="s">
        <v>1</v>
      </c>
      <c r="F546" s="159" t="s">
        <v>1639</v>
      </c>
      <c r="H546" s="160">
        <v>81</v>
      </c>
      <c r="I546" s="161"/>
      <c r="L546" s="157"/>
      <c r="M546" s="162"/>
      <c r="T546" s="163"/>
      <c r="AT546" s="158" t="s">
        <v>180</v>
      </c>
      <c r="AU546" s="158" t="s">
        <v>82</v>
      </c>
      <c r="AV546" s="13" t="s">
        <v>82</v>
      </c>
      <c r="AW546" s="13" t="s">
        <v>30</v>
      </c>
      <c r="AX546" s="13" t="s">
        <v>73</v>
      </c>
      <c r="AY546" s="158" t="s">
        <v>163</v>
      </c>
    </row>
    <row r="547" spans="2:65" s="14" customFormat="1" ht="11.25">
      <c r="B547" s="164"/>
      <c r="D547" s="151" t="s">
        <v>180</v>
      </c>
      <c r="E547" s="165" t="s">
        <v>1</v>
      </c>
      <c r="F547" s="166" t="s">
        <v>218</v>
      </c>
      <c r="H547" s="167">
        <v>81</v>
      </c>
      <c r="I547" s="168"/>
      <c r="L547" s="164"/>
      <c r="M547" s="169"/>
      <c r="T547" s="170"/>
      <c r="AT547" s="165" t="s">
        <v>180</v>
      </c>
      <c r="AU547" s="165" t="s">
        <v>82</v>
      </c>
      <c r="AV547" s="14" t="s">
        <v>170</v>
      </c>
      <c r="AW547" s="14" t="s">
        <v>30</v>
      </c>
      <c r="AX547" s="14" t="s">
        <v>80</v>
      </c>
      <c r="AY547" s="165" t="s">
        <v>163</v>
      </c>
    </row>
    <row r="548" spans="2:65" s="1" customFormat="1" ht="21.75" customHeight="1">
      <c r="B548" s="136"/>
      <c r="C548" s="137" t="s">
        <v>724</v>
      </c>
      <c r="D548" s="137" t="s">
        <v>165</v>
      </c>
      <c r="E548" s="138" t="s">
        <v>1317</v>
      </c>
      <c r="F548" s="139" t="s">
        <v>1318</v>
      </c>
      <c r="G548" s="140" t="s">
        <v>313</v>
      </c>
      <c r="H548" s="141">
        <v>16</v>
      </c>
      <c r="I548" s="142"/>
      <c r="J548" s="143">
        <f>ROUND(I548*H548,2)</f>
        <v>0</v>
      </c>
      <c r="K548" s="139" t="s">
        <v>1</v>
      </c>
      <c r="L548" s="32"/>
      <c r="M548" s="144" t="s">
        <v>1</v>
      </c>
      <c r="N548" s="145" t="s">
        <v>38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170</v>
      </c>
      <c r="AT548" s="148" t="s">
        <v>165</v>
      </c>
      <c r="AU548" s="148" t="s">
        <v>82</v>
      </c>
      <c r="AY548" s="17" t="s">
        <v>163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80</v>
      </c>
      <c r="BK548" s="149">
        <f>ROUND(I548*H548,2)</f>
        <v>0</v>
      </c>
      <c r="BL548" s="17" t="s">
        <v>170</v>
      </c>
      <c r="BM548" s="148" t="s">
        <v>1640</v>
      </c>
    </row>
    <row r="549" spans="2:65" s="13" customFormat="1" ht="11.25">
      <c r="B549" s="157"/>
      <c r="D549" s="151" t="s">
        <v>180</v>
      </c>
      <c r="E549" s="158" t="s">
        <v>1</v>
      </c>
      <c r="F549" s="159" t="s">
        <v>1641</v>
      </c>
      <c r="H549" s="160">
        <v>16</v>
      </c>
      <c r="I549" s="161"/>
      <c r="L549" s="157"/>
      <c r="M549" s="162"/>
      <c r="T549" s="163"/>
      <c r="AT549" s="158" t="s">
        <v>180</v>
      </c>
      <c r="AU549" s="158" t="s">
        <v>82</v>
      </c>
      <c r="AV549" s="13" t="s">
        <v>82</v>
      </c>
      <c r="AW549" s="13" t="s">
        <v>30</v>
      </c>
      <c r="AX549" s="13" t="s">
        <v>73</v>
      </c>
      <c r="AY549" s="158" t="s">
        <v>163</v>
      </c>
    </row>
    <row r="550" spans="2:65" s="14" customFormat="1" ht="11.25">
      <c r="B550" s="164"/>
      <c r="D550" s="151" t="s">
        <v>180</v>
      </c>
      <c r="E550" s="165" t="s">
        <v>1</v>
      </c>
      <c r="F550" s="166" t="s">
        <v>218</v>
      </c>
      <c r="H550" s="167">
        <v>16</v>
      </c>
      <c r="I550" s="168"/>
      <c r="L550" s="164"/>
      <c r="M550" s="169"/>
      <c r="T550" s="170"/>
      <c r="AT550" s="165" t="s">
        <v>180</v>
      </c>
      <c r="AU550" s="165" t="s">
        <v>82</v>
      </c>
      <c r="AV550" s="14" t="s">
        <v>170</v>
      </c>
      <c r="AW550" s="14" t="s">
        <v>30</v>
      </c>
      <c r="AX550" s="14" t="s">
        <v>80</v>
      </c>
      <c r="AY550" s="165" t="s">
        <v>163</v>
      </c>
    </row>
    <row r="551" spans="2:65" s="1" customFormat="1" ht="21.75" customHeight="1">
      <c r="B551" s="136"/>
      <c r="C551" s="137" t="s">
        <v>1642</v>
      </c>
      <c r="D551" s="137" t="s">
        <v>165</v>
      </c>
      <c r="E551" s="138" t="s">
        <v>1317</v>
      </c>
      <c r="F551" s="139" t="s">
        <v>1318</v>
      </c>
      <c r="G551" s="140" t="s">
        <v>313</v>
      </c>
      <c r="H551" s="141">
        <v>8</v>
      </c>
      <c r="I551" s="142"/>
      <c r="J551" s="143">
        <f>ROUND(I551*H551,2)</f>
        <v>0</v>
      </c>
      <c r="K551" s="139" t="s">
        <v>1</v>
      </c>
      <c r="L551" s="32"/>
      <c r="M551" s="144" t="s">
        <v>1</v>
      </c>
      <c r="N551" s="145" t="s">
        <v>38</v>
      </c>
      <c r="P551" s="146">
        <f>O551*H551</f>
        <v>0</v>
      </c>
      <c r="Q551" s="146">
        <v>0</v>
      </c>
      <c r="R551" s="146">
        <f>Q551*H551</f>
        <v>0</v>
      </c>
      <c r="S551" s="146">
        <v>0</v>
      </c>
      <c r="T551" s="147">
        <f>S551*H551</f>
        <v>0</v>
      </c>
      <c r="AR551" s="148" t="s">
        <v>170</v>
      </c>
      <c r="AT551" s="148" t="s">
        <v>165</v>
      </c>
      <c r="AU551" s="148" t="s">
        <v>82</v>
      </c>
      <c r="AY551" s="17" t="s">
        <v>163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80</v>
      </c>
      <c r="BK551" s="149">
        <f>ROUND(I551*H551,2)</f>
        <v>0</v>
      </c>
      <c r="BL551" s="17" t="s">
        <v>170</v>
      </c>
      <c r="BM551" s="148" t="s">
        <v>1643</v>
      </c>
    </row>
    <row r="552" spans="2:65" s="13" customFormat="1" ht="11.25">
      <c r="B552" s="157"/>
      <c r="D552" s="151" t="s">
        <v>180</v>
      </c>
      <c r="E552" s="158" t="s">
        <v>1</v>
      </c>
      <c r="F552" s="159" t="s">
        <v>1644</v>
      </c>
      <c r="H552" s="160">
        <v>8</v>
      </c>
      <c r="I552" s="161"/>
      <c r="L552" s="157"/>
      <c r="M552" s="162"/>
      <c r="T552" s="163"/>
      <c r="AT552" s="158" t="s">
        <v>180</v>
      </c>
      <c r="AU552" s="158" t="s">
        <v>82</v>
      </c>
      <c r="AV552" s="13" t="s">
        <v>82</v>
      </c>
      <c r="AW552" s="13" t="s">
        <v>30</v>
      </c>
      <c r="AX552" s="13" t="s">
        <v>73</v>
      </c>
      <c r="AY552" s="158" t="s">
        <v>163</v>
      </c>
    </row>
    <row r="553" spans="2:65" s="14" customFormat="1" ht="11.25">
      <c r="B553" s="164"/>
      <c r="D553" s="151" t="s">
        <v>180</v>
      </c>
      <c r="E553" s="165" t="s">
        <v>1</v>
      </c>
      <c r="F553" s="166" t="s">
        <v>218</v>
      </c>
      <c r="H553" s="167">
        <v>8</v>
      </c>
      <c r="I553" s="168"/>
      <c r="L553" s="164"/>
      <c r="M553" s="169"/>
      <c r="T553" s="170"/>
      <c r="AT553" s="165" t="s">
        <v>180</v>
      </c>
      <c r="AU553" s="165" t="s">
        <v>82</v>
      </c>
      <c r="AV553" s="14" t="s">
        <v>170</v>
      </c>
      <c r="AW553" s="14" t="s">
        <v>30</v>
      </c>
      <c r="AX553" s="14" t="s">
        <v>80</v>
      </c>
      <c r="AY553" s="165" t="s">
        <v>163</v>
      </c>
    </row>
    <row r="554" spans="2:65" s="1" customFormat="1" ht="24.2" customHeight="1">
      <c r="B554" s="136"/>
      <c r="C554" s="137" t="s">
        <v>727</v>
      </c>
      <c r="D554" s="137" t="s">
        <v>165</v>
      </c>
      <c r="E554" s="138" t="s">
        <v>1645</v>
      </c>
      <c r="F554" s="139" t="s">
        <v>1646</v>
      </c>
      <c r="G554" s="140" t="s">
        <v>196</v>
      </c>
      <c r="H554" s="141">
        <v>3</v>
      </c>
      <c r="I554" s="142"/>
      <c r="J554" s="143">
        <f>ROUND(I554*H554,2)</f>
        <v>0</v>
      </c>
      <c r="K554" s="139" t="s">
        <v>1</v>
      </c>
      <c r="L554" s="32"/>
      <c r="M554" s="144" t="s">
        <v>1</v>
      </c>
      <c r="N554" s="145" t="s">
        <v>38</v>
      </c>
      <c r="P554" s="146">
        <f>O554*H554</f>
        <v>0</v>
      </c>
      <c r="Q554" s="146">
        <v>0</v>
      </c>
      <c r="R554" s="146">
        <f>Q554*H554</f>
        <v>0</v>
      </c>
      <c r="S554" s="146">
        <v>0</v>
      </c>
      <c r="T554" s="147">
        <f>S554*H554</f>
        <v>0</v>
      </c>
      <c r="AR554" s="148" t="s">
        <v>170</v>
      </c>
      <c r="AT554" s="148" t="s">
        <v>165</v>
      </c>
      <c r="AU554" s="148" t="s">
        <v>82</v>
      </c>
      <c r="AY554" s="17" t="s">
        <v>163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80</v>
      </c>
      <c r="BK554" s="149">
        <f>ROUND(I554*H554,2)</f>
        <v>0</v>
      </c>
      <c r="BL554" s="17" t="s">
        <v>170</v>
      </c>
      <c r="BM554" s="148" t="s">
        <v>1647</v>
      </c>
    </row>
    <row r="555" spans="2:65" s="1" customFormat="1" ht="24.2" customHeight="1">
      <c r="B555" s="136"/>
      <c r="C555" s="137" t="s">
        <v>1648</v>
      </c>
      <c r="D555" s="137" t="s">
        <v>165</v>
      </c>
      <c r="E555" s="138" t="s">
        <v>1649</v>
      </c>
      <c r="F555" s="139" t="s">
        <v>1650</v>
      </c>
      <c r="G555" s="140" t="s">
        <v>313</v>
      </c>
      <c r="H555" s="141">
        <v>2</v>
      </c>
      <c r="I555" s="142"/>
      <c r="J555" s="143">
        <f>ROUND(I555*H555,2)</f>
        <v>0</v>
      </c>
      <c r="K555" s="139" t="s">
        <v>1</v>
      </c>
      <c r="L555" s="32"/>
      <c r="M555" s="144" t="s">
        <v>1</v>
      </c>
      <c r="N555" s="145" t="s">
        <v>38</v>
      </c>
      <c r="P555" s="146">
        <f>O555*H555</f>
        <v>0</v>
      </c>
      <c r="Q555" s="146">
        <v>0</v>
      </c>
      <c r="R555" s="146">
        <f>Q555*H555</f>
        <v>0</v>
      </c>
      <c r="S555" s="146">
        <v>0</v>
      </c>
      <c r="T555" s="147">
        <f>S555*H555</f>
        <v>0</v>
      </c>
      <c r="AR555" s="148" t="s">
        <v>170</v>
      </c>
      <c r="AT555" s="148" t="s">
        <v>165</v>
      </c>
      <c r="AU555" s="148" t="s">
        <v>82</v>
      </c>
      <c r="AY555" s="17" t="s">
        <v>163</v>
      </c>
      <c r="BE555" s="149">
        <f>IF(N555="základní",J555,0)</f>
        <v>0</v>
      </c>
      <c r="BF555" s="149">
        <f>IF(N555="snížená",J555,0)</f>
        <v>0</v>
      </c>
      <c r="BG555" s="149">
        <f>IF(N555="zákl. přenesená",J555,0)</f>
        <v>0</v>
      </c>
      <c r="BH555" s="149">
        <f>IF(N555="sníž. přenesená",J555,0)</f>
        <v>0</v>
      </c>
      <c r="BI555" s="149">
        <f>IF(N555="nulová",J555,0)</f>
        <v>0</v>
      </c>
      <c r="BJ555" s="17" t="s">
        <v>80</v>
      </c>
      <c r="BK555" s="149">
        <f>ROUND(I555*H555,2)</f>
        <v>0</v>
      </c>
      <c r="BL555" s="17" t="s">
        <v>170</v>
      </c>
      <c r="BM555" s="148" t="s">
        <v>1651</v>
      </c>
    </row>
    <row r="556" spans="2:65" s="1" customFormat="1" ht="16.5" customHeight="1">
      <c r="B556" s="136"/>
      <c r="C556" s="137" t="s">
        <v>731</v>
      </c>
      <c r="D556" s="137" t="s">
        <v>165</v>
      </c>
      <c r="E556" s="138" t="s">
        <v>1652</v>
      </c>
      <c r="F556" s="139" t="s">
        <v>1653</v>
      </c>
      <c r="G556" s="140" t="s">
        <v>313</v>
      </c>
      <c r="H556" s="141">
        <v>2</v>
      </c>
      <c r="I556" s="142"/>
      <c r="J556" s="143">
        <f>ROUND(I556*H556,2)</f>
        <v>0</v>
      </c>
      <c r="K556" s="139" t="s">
        <v>1</v>
      </c>
      <c r="L556" s="32"/>
      <c r="M556" s="144" t="s">
        <v>1</v>
      </c>
      <c r="N556" s="145" t="s">
        <v>38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170</v>
      </c>
      <c r="AT556" s="148" t="s">
        <v>165</v>
      </c>
      <c r="AU556" s="148" t="s">
        <v>82</v>
      </c>
      <c r="AY556" s="17" t="s">
        <v>163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80</v>
      </c>
      <c r="BK556" s="149">
        <f>ROUND(I556*H556,2)</f>
        <v>0</v>
      </c>
      <c r="BL556" s="17" t="s">
        <v>170</v>
      </c>
      <c r="BM556" s="148" t="s">
        <v>1654</v>
      </c>
    </row>
    <row r="557" spans="2:65" s="1" customFormat="1" ht="24.2" customHeight="1">
      <c r="B557" s="136"/>
      <c r="C557" s="137" t="s">
        <v>1655</v>
      </c>
      <c r="D557" s="137" t="s">
        <v>165</v>
      </c>
      <c r="E557" s="138" t="s">
        <v>1322</v>
      </c>
      <c r="F557" s="139" t="s">
        <v>1323</v>
      </c>
      <c r="G557" s="140" t="s">
        <v>313</v>
      </c>
      <c r="H557" s="141">
        <v>1</v>
      </c>
      <c r="I557" s="142"/>
      <c r="J557" s="143">
        <f>ROUND(I557*H557,2)</f>
        <v>0</v>
      </c>
      <c r="K557" s="139" t="s">
        <v>1</v>
      </c>
      <c r="L557" s="32"/>
      <c r="M557" s="144" t="s">
        <v>1</v>
      </c>
      <c r="N557" s="145" t="s">
        <v>38</v>
      </c>
      <c r="P557" s="146">
        <f>O557*H557</f>
        <v>0</v>
      </c>
      <c r="Q557" s="146">
        <v>0</v>
      </c>
      <c r="R557" s="146">
        <f>Q557*H557</f>
        <v>0</v>
      </c>
      <c r="S557" s="146">
        <v>0</v>
      </c>
      <c r="T557" s="147">
        <f>S557*H557</f>
        <v>0</v>
      </c>
      <c r="AR557" s="148" t="s">
        <v>170</v>
      </c>
      <c r="AT557" s="148" t="s">
        <v>165</v>
      </c>
      <c r="AU557" s="148" t="s">
        <v>82</v>
      </c>
      <c r="AY557" s="17" t="s">
        <v>163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80</v>
      </c>
      <c r="BK557" s="149">
        <f>ROUND(I557*H557,2)</f>
        <v>0</v>
      </c>
      <c r="BL557" s="17" t="s">
        <v>170</v>
      </c>
      <c r="BM557" s="148" t="s">
        <v>1656</v>
      </c>
    </row>
    <row r="558" spans="2:65" s="1" customFormat="1" ht="16.5" customHeight="1">
      <c r="B558" s="136"/>
      <c r="C558" s="137" t="s">
        <v>734</v>
      </c>
      <c r="D558" s="137" t="s">
        <v>165</v>
      </c>
      <c r="E558" s="138" t="s">
        <v>1324</v>
      </c>
      <c r="F558" s="139" t="s">
        <v>1325</v>
      </c>
      <c r="G558" s="140" t="s">
        <v>313</v>
      </c>
      <c r="H558" s="141">
        <v>1</v>
      </c>
      <c r="I558" s="142"/>
      <c r="J558" s="143">
        <f>ROUND(I558*H558,2)</f>
        <v>0</v>
      </c>
      <c r="K558" s="139" t="s">
        <v>1</v>
      </c>
      <c r="L558" s="32"/>
      <c r="M558" s="144" t="s">
        <v>1</v>
      </c>
      <c r="N558" s="145" t="s">
        <v>38</v>
      </c>
      <c r="P558" s="146">
        <f>O558*H558</f>
        <v>0</v>
      </c>
      <c r="Q558" s="146">
        <v>0</v>
      </c>
      <c r="R558" s="146">
        <f>Q558*H558</f>
        <v>0</v>
      </c>
      <c r="S558" s="146">
        <v>0</v>
      </c>
      <c r="T558" s="147">
        <f>S558*H558</f>
        <v>0</v>
      </c>
      <c r="AR558" s="148" t="s">
        <v>170</v>
      </c>
      <c r="AT558" s="148" t="s">
        <v>165</v>
      </c>
      <c r="AU558" s="148" t="s">
        <v>82</v>
      </c>
      <c r="AY558" s="17" t="s">
        <v>163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80</v>
      </c>
      <c r="BK558" s="149">
        <f>ROUND(I558*H558,2)</f>
        <v>0</v>
      </c>
      <c r="BL558" s="17" t="s">
        <v>170</v>
      </c>
      <c r="BM558" s="148" t="s">
        <v>1657</v>
      </c>
    </row>
    <row r="559" spans="2:65" s="11" customFormat="1" ht="22.9" customHeight="1">
      <c r="B559" s="124"/>
      <c r="D559" s="125" t="s">
        <v>72</v>
      </c>
      <c r="E559" s="134" t="s">
        <v>1658</v>
      </c>
      <c r="F559" s="134" t="s">
        <v>1659</v>
      </c>
      <c r="I559" s="127"/>
      <c r="J559" s="135">
        <f>BK559</f>
        <v>0</v>
      </c>
      <c r="L559" s="124"/>
      <c r="M559" s="129"/>
      <c r="P559" s="130">
        <f>SUM(P560:P576)</f>
        <v>0</v>
      </c>
      <c r="R559" s="130">
        <f>SUM(R560:R576)</f>
        <v>0</v>
      </c>
      <c r="T559" s="131">
        <f>SUM(T560:T576)</f>
        <v>0</v>
      </c>
      <c r="AR559" s="125" t="s">
        <v>80</v>
      </c>
      <c r="AT559" s="132" t="s">
        <v>72</v>
      </c>
      <c r="AU559" s="132" t="s">
        <v>80</v>
      </c>
      <c r="AY559" s="125" t="s">
        <v>163</v>
      </c>
      <c r="BK559" s="133">
        <f>SUM(BK560:BK576)</f>
        <v>0</v>
      </c>
    </row>
    <row r="560" spans="2:65" s="1" customFormat="1" ht="33" customHeight="1">
      <c r="B560" s="136"/>
      <c r="C560" s="137" t="s">
        <v>1660</v>
      </c>
      <c r="D560" s="137" t="s">
        <v>165</v>
      </c>
      <c r="E560" s="138" t="s">
        <v>1661</v>
      </c>
      <c r="F560" s="139" t="s">
        <v>1662</v>
      </c>
      <c r="G560" s="140" t="s">
        <v>313</v>
      </c>
      <c r="H560" s="141">
        <v>1</v>
      </c>
      <c r="I560" s="142"/>
      <c r="J560" s="143">
        <f>ROUND(I560*H560,2)</f>
        <v>0</v>
      </c>
      <c r="K560" s="139" t="s">
        <v>1</v>
      </c>
      <c r="L560" s="32"/>
      <c r="M560" s="144" t="s">
        <v>1</v>
      </c>
      <c r="N560" s="145" t="s">
        <v>38</v>
      </c>
      <c r="P560" s="146">
        <f>O560*H560</f>
        <v>0</v>
      </c>
      <c r="Q560" s="146">
        <v>0</v>
      </c>
      <c r="R560" s="146">
        <f>Q560*H560</f>
        <v>0</v>
      </c>
      <c r="S560" s="146">
        <v>0</v>
      </c>
      <c r="T560" s="147">
        <f>S560*H560</f>
        <v>0</v>
      </c>
      <c r="AR560" s="148" t="s">
        <v>170</v>
      </c>
      <c r="AT560" s="148" t="s">
        <v>165</v>
      </c>
      <c r="AU560" s="148" t="s">
        <v>82</v>
      </c>
      <c r="AY560" s="17" t="s">
        <v>163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80</v>
      </c>
      <c r="BK560" s="149">
        <f>ROUND(I560*H560,2)</f>
        <v>0</v>
      </c>
      <c r="BL560" s="17" t="s">
        <v>170</v>
      </c>
      <c r="BM560" s="148" t="s">
        <v>1663</v>
      </c>
    </row>
    <row r="561" spans="2:65" s="1" customFormat="1" ht="33" customHeight="1">
      <c r="B561" s="136"/>
      <c r="C561" s="137" t="s">
        <v>739</v>
      </c>
      <c r="D561" s="137" t="s">
        <v>165</v>
      </c>
      <c r="E561" s="138" t="s">
        <v>1664</v>
      </c>
      <c r="F561" s="139" t="s">
        <v>1665</v>
      </c>
      <c r="G561" s="140" t="s">
        <v>313</v>
      </c>
      <c r="H561" s="141">
        <v>2</v>
      </c>
      <c r="I561" s="142"/>
      <c r="J561" s="143">
        <f>ROUND(I561*H561,2)</f>
        <v>0</v>
      </c>
      <c r="K561" s="139" t="s">
        <v>1</v>
      </c>
      <c r="L561" s="32"/>
      <c r="M561" s="144" t="s">
        <v>1</v>
      </c>
      <c r="N561" s="145" t="s">
        <v>38</v>
      </c>
      <c r="P561" s="146">
        <f>O561*H561</f>
        <v>0</v>
      </c>
      <c r="Q561" s="146">
        <v>0</v>
      </c>
      <c r="R561" s="146">
        <f>Q561*H561</f>
        <v>0</v>
      </c>
      <c r="S561" s="146">
        <v>0</v>
      </c>
      <c r="T561" s="147">
        <f>S561*H561</f>
        <v>0</v>
      </c>
      <c r="AR561" s="148" t="s">
        <v>170</v>
      </c>
      <c r="AT561" s="148" t="s">
        <v>165</v>
      </c>
      <c r="AU561" s="148" t="s">
        <v>82</v>
      </c>
      <c r="AY561" s="17" t="s">
        <v>163</v>
      </c>
      <c r="BE561" s="149">
        <f>IF(N561="základní",J561,0)</f>
        <v>0</v>
      </c>
      <c r="BF561" s="149">
        <f>IF(N561="snížená",J561,0)</f>
        <v>0</v>
      </c>
      <c r="BG561" s="149">
        <f>IF(N561="zákl. přenesená",J561,0)</f>
        <v>0</v>
      </c>
      <c r="BH561" s="149">
        <f>IF(N561="sníž. přenesená",J561,0)</f>
        <v>0</v>
      </c>
      <c r="BI561" s="149">
        <f>IF(N561="nulová",J561,0)</f>
        <v>0</v>
      </c>
      <c r="BJ561" s="17" t="s">
        <v>80</v>
      </c>
      <c r="BK561" s="149">
        <f>ROUND(I561*H561,2)</f>
        <v>0</v>
      </c>
      <c r="BL561" s="17" t="s">
        <v>170</v>
      </c>
      <c r="BM561" s="148" t="s">
        <v>1666</v>
      </c>
    </row>
    <row r="562" spans="2:65" s="1" customFormat="1" ht="16.5" customHeight="1">
      <c r="B562" s="136"/>
      <c r="C562" s="137" t="s">
        <v>1667</v>
      </c>
      <c r="D562" s="137" t="s">
        <v>165</v>
      </c>
      <c r="E562" s="138" t="s">
        <v>1668</v>
      </c>
      <c r="F562" s="139" t="s">
        <v>1669</v>
      </c>
      <c r="G562" s="140" t="s">
        <v>313</v>
      </c>
      <c r="H562" s="141">
        <v>16</v>
      </c>
      <c r="I562" s="142"/>
      <c r="J562" s="143">
        <f>ROUND(I562*H562,2)</f>
        <v>0</v>
      </c>
      <c r="K562" s="139" t="s">
        <v>1</v>
      </c>
      <c r="L562" s="32"/>
      <c r="M562" s="144" t="s">
        <v>1</v>
      </c>
      <c r="N562" s="145" t="s">
        <v>38</v>
      </c>
      <c r="P562" s="146">
        <f>O562*H562</f>
        <v>0</v>
      </c>
      <c r="Q562" s="146">
        <v>0</v>
      </c>
      <c r="R562" s="146">
        <f>Q562*H562</f>
        <v>0</v>
      </c>
      <c r="S562" s="146">
        <v>0</v>
      </c>
      <c r="T562" s="147">
        <f>S562*H562</f>
        <v>0</v>
      </c>
      <c r="AR562" s="148" t="s">
        <v>170</v>
      </c>
      <c r="AT562" s="148" t="s">
        <v>165</v>
      </c>
      <c r="AU562" s="148" t="s">
        <v>82</v>
      </c>
      <c r="AY562" s="17" t="s">
        <v>163</v>
      </c>
      <c r="BE562" s="149">
        <f>IF(N562="základní",J562,0)</f>
        <v>0</v>
      </c>
      <c r="BF562" s="149">
        <f>IF(N562="snížená",J562,0)</f>
        <v>0</v>
      </c>
      <c r="BG562" s="149">
        <f>IF(N562="zákl. přenesená",J562,0)</f>
        <v>0</v>
      </c>
      <c r="BH562" s="149">
        <f>IF(N562="sníž. přenesená",J562,0)</f>
        <v>0</v>
      </c>
      <c r="BI562" s="149">
        <f>IF(N562="nulová",J562,0)</f>
        <v>0</v>
      </c>
      <c r="BJ562" s="17" t="s">
        <v>80</v>
      </c>
      <c r="BK562" s="149">
        <f>ROUND(I562*H562,2)</f>
        <v>0</v>
      </c>
      <c r="BL562" s="17" t="s">
        <v>170</v>
      </c>
      <c r="BM562" s="148" t="s">
        <v>1670</v>
      </c>
    </row>
    <row r="563" spans="2:65" s="13" customFormat="1" ht="11.25">
      <c r="B563" s="157"/>
      <c r="D563" s="151" t="s">
        <v>180</v>
      </c>
      <c r="E563" s="158" t="s">
        <v>1</v>
      </c>
      <c r="F563" s="159" t="s">
        <v>1671</v>
      </c>
      <c r="H563" s="160">
        <v>16</v>
      </c>
      <c r="I563" s="161"/>
      <c r="L563" s="157"/>
      <c r="M563" s="162"/>
      <c r="T563" s="163"/>
      <c r="AT563" s="158" t="s">
        <v>180</v>
      </c>
      <c r="AU563" s="158" t="s">
        <v>82</v>
      </c>
      <c r="AV563" s="13" t="s">
        <v>82</v>
      </c>
      <c r="AW563" s="13" t="s">
        <v>30</v>
      </c>
      <c r="AX563" s="13" t="s">
        <v>73</v>
      </c>
      <c r="AY563" s="158" t="s">
        <v>163</v>
      </c>
    </row>
    <row r="564" spans="2:65" s="14" customFormat="1" ht="11.25">
      <c r="B564" s="164"/>
      <c r="D564" s="151" t="s">
        <v>180</v>
      </c>
      <c r="E564" s="165" t="s">
        <v>1</v>
      </c>
      <c r="F564" s="166" t="s">
        <v>218</v>
      </c>
      <c r="H564" s="167">
        <v>16</v>
      </c>
      <c r="I564" s="168"/>
      <c r="L564" s="164"/>
      <c r="M564" s="169"/>
      <c r="T564" s="170"/>
      <c r="AT564" s="165" t="s">
        <v>180</v>
      </c>
      <c r="AU564" s="165" t="s">
        <v>82</v>
      </c>
      <c r="AV564" s="14" t="s">
        <v>170</v>
      </c>
      <c r="AW564" s="14" t="s">
        <v>30</v>
      </c>
      <c r="AX564" s="14" t="s">
        <v>80</v>
      </c>
      <c r="AY564" s="165" t="s">
        <v>163</v>
      </c>
    </row>
    <row r="565" spans="2:65" s="1" customFormat="1" ht="33" customHeight="1">
      <c r="B565" s="136"/>
      <c r="C565" s="137" t="s">
        <v>742</v>
      </c>
      <c r="D565" s="137" t="s">
        <v>165</v>
      </c>
      <c r="E565" s="138" t="s">
        <v>1672</v>
      </c>
      <c r="F565" s="139" t="s">
        <v>1673</v>
      </c>
      <c r="G565" s="140" t="s">
        <v>313</v>
      </c>
      <c r="H565" s="141">
        <v>4</v>
      </c>
      <c r="I565" s="142"/>
      <c r="J565" s="143">
        <f>ROUND(I565*H565,2)</f>
        <v>0</v>
      </c>
      <c r="K565" s="139" t="s">
        <v>1</v>
      </c>
      <c r="L565" s="32"/>
      <c r="M565" s="144" t="s">
        <v>1</v>
      </c>
      <c r="N565" s="145" t="s">
        <v>38</v>
      </c>
      <c r="P565" s="146">
        <f>O565*H565</f>
        <v>0</v>
      </c>
      <c r="Q565" s="146">
        <v>0</v>
      </c>
      <c r="R565" s="146">
        <f>Q565*H565</f>
        <v>0</v>
      </c>
      <c r="S565" s="146">
        <v>0</v>
      </c>
      <c r="T565" s="147">
        <f>S565*H565</f>
        <v>0</v>
      </c>
      <c r="AR565" s="148" t="s">
        <v>170</v>
      </c>
      <c r="AT565" s="148" t="s">
        <v>165</v>
      </c>
      <c r="AU565" s="148" t="s">
        <v>82</v>
      </c>
      <c r="AY565" s="17" t="s">
        <v>163</v>
      </c>
      <c r="BE565" s="149">
        <f>IF(N565="základní",J565,0)</f>
        <v>0</v>
      </c>
      <c r="BF565" s="149">
        <f>IF(N565="snížená",J565,0)</f>
        <v>0</v>
      </c>
      <c r="BG565" s="149">
        <f>IF(N565="zákl. přenesená",J565,0)</f>
        <v>0</v>
      </c>
      <c r="BH565" s="149">
        <f>IF(N565="sníž. přenesená",J565,0)</f>
        <v>0</v>
      </c>
      <c r="BI565" s="149">
        <f>IF(N565="nulová",J565,0)</f>
        <v>0</v>
      </c>
      <c r="BJ565" s="17" t="s">
        <v>80</v>
      </c>
      <c r="BK565" s="149">
        <f>ROUND(I565*H565,2)</f>
        <v>0</v>
      </c>
      <c r="BL565" s="17" t="s">
        <v>170</v>
      </c>
      <c r="BM565" s="148" t="s">
        <v>1674</v>
      </c>
    </row>
    <row r="566" spans="2:65" s="1" customFormat="1" ht="33" customHeight="1">
      <c r="B566" s="136"/>
      <c r="C566" s="137" t="s">
        <v>1675</v>
      </c>
      <c r="D566" s="137" t="s">
        <v>165</v>
      </c>
      <c r="E566" s="138" t="s">
        <v>1676</v>
      </c>
      <c r="F566" s="139" t="s">
        <v>1677</v>
      </c>
      <c r="G566" s="140" t="s">
        <v>313</v>
      </c>
      <c r="H566" s="141">
        <v>4</v>
      </c>
      <c r="I566" s="142"/>
      <c r="J566" s="143">
        <f>ROUND(I566*H566,2)</f>
        <v>0</v>
      </c>
      <c r="K566" s="139" t="s">
        <v>1</v>
      </c>
      <c r="L566" s="32"/>
      <c r="M566" s="144" t="s">
        <v>1</v>
      </c>
      <c r="N566" s="145" t="s">
        <v>38</v>
      </c>
      <c r="P566" s="146">
        <f>O566*H566</f>
        <v>0</v>
      </c>
      <c r="Q566" s="146">
        <v>0</v>
      </c>
      <c r="R566" s="146">
        <f>Q566*H566</f>
        <v>0</v>
      </c>
      <c r="S566" s="146">
        <v>0</v>
      </c>
      <c r="T566" s="147">
        <f>S566*H566</f>
        <v>0</v>
      </c>
      <c r="AR566" s="148" t="s">
        <v>170</v>
      </c>
      <c r="AT566" s="148" t="s">
        <v>165</v>
      </c>
      <c r="AU566" s="148" t="s">
        <v>82</v>
      </c>
      <c r="AY566" s="17" t="s">
        <v>163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80</v>
      </c>
      <c r="BK566" s="149">
        <f>ROUND(I566*H566,2)</f>
        <v>0</v>
      </c>
      <c r="BL566" s="17" t="s">
        <v>170</v>
      </c>
      <c r="BM566" s="148" t="s">
        <v>1678</v>
      </c>
    </row>
    <row r="567" spans="2:65" s="1" customFormat="1" ht="21.75" customHeight="1">
      <c r="B567" s="136"/>
      <c r="C567" s="137" t="s">
        <v>747</v>
      </c>
      <c r="D567" s="137" t="s">
        <v>165</v>
      </c>
      <c r="E567" s="138" t="s">
        <v>1679</v>
      </c>
      <c r="F567" s="139" t="s">
        <v>1680</v>
      </c>
      <c r="G567" s="140" t="s">
        <v>313</v>
      </c>
      <c r="H567" s="141">
        <v>6</v>
      </c>
      <c r="I567" s="142"/>
      <c r="J567" s="143">
        <f>ROUND(I567*H567,2)</f>
        <v>0</v>
      </c>
      <c r="K567" s="139" t="s">
        <v>1</v>
      </c>
      <c r="L567" s="32"/>
      <c r="M567" s="144" t="s">
        <v>1</v>
      </c>
      <c r="N567" s="145" t="s">
        <v>38</v>
      </c>
      <c r="P567" s="146">
        <f>O567*H567</f>
        <v>0</v>
      </c>
      <c r="Q567" s="146">
        <v>0</v>
      </c>
      <c r="R567" s="146">
        <f>Q567*H567</f>
        <v>0</v>
      </c>
      <c r="S567" s="146">
        <v>0</v>
      </c>
      <c r="T567" s="147">
        <f>S567*H567</f>
        <v>0</v>
      </c>
      <c r="AR567" s="148" t="s">
        <v>170</v>
      </c>
      <c r="AT567" s="148" t="s">
        <v>165</v>
      </c>
      <c r="AU567" s="148" t="s">
        <v>82</v>
      </c>
      <c r="AY567" s="17" t="s">
        <v>163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7" t="s">
        <v>80</v>
      </c>
      <c r="BK567" s="149">
        <f>ROUND(I567*H567,2)</f>
        <v>0</v>
      </c>
      <c r="BL567" s="17" t="s">
        <v>170</v>
      </c>
      <c r="BM567" s="148" t="s">
        <v>1681</v>
      </c>
    </row>
    <row r="568" spans="2:65" s="13" customFormat="1" ht="11.25">
      <c r="B568" s="157"/>
      <c r="D568" s="151" t="s">
        <v>180</v>
      </c>
      <c r="E568" s="158" t="s">
        <v>1</v>
      </c>
      <c r="F568" s="159" t="s">
        <v>1682</v>
      </c>
      <c r="H568" s="160">
        <v>6</v>
      </c>
      <c r="I568" s="161"/>
      <c r="L568" s="157"/>
      <c r="M568" s="162"/>
      <c r="T568" s="163"/>
      <c r="AT568" s="158" t="s">
        <v>180</v>
      </c>
      <c r="AU568" s="158" t="s">
        <v>82</v>
      </c>
      <c r="AV568" s="13" t="s">
        <v>82</v>
      </c>
      <c r="AW568" s="13" t="s">
        <v>30</v>
      </c>
      <c r="AX568" s="13" t="s">
        <v>73</v>
      </c>
      <c r="AY568" s="158" t="s">
        <v>163</v>
      </c>
    </row>
    <row r="569" spans="2:65" s="14" customFormat="1" ht="11.25">
      <c r="B569" s="164"/>
      <c r="D569" s="151" t="s">
        <v>180</v>
      </c>
      <c r="E569" s="165" t="s">
        <v>1</v>
      </c>
      <c r="F569" s="166" t="s">
        <v>218</v>
      </c>
      <c r="H569" s="167">
        <v>6</v>
      </c>
      <c r="I569" s="168"/>
      <c r="L569" s="164"/>
      <c r="M569" s="169"/>
      <c r="T569" s="170"/>
      <c r="AT569" s="165" t="s">
        <v>180</v>
      </c>
      <c r="AU569" s="165" t="s">
        <v>82</v>
      </c>
      <c r="AV569" s="14" t="s">
        <v>170</v>
      </c>
      <c r="AW569" s="14" t="s">
        <v>30</v>
      </c>
      <c r="AX569" s="14" t="s">
        <v>80</v>
      </c>
      <c r="AY569" s="165" t="s">
        <v>163</v>
      </c>
    </row>
    <row r="570" spans="2:65" s="1" customFormat="1" ht="16.5" customHeight="1">
      <c r="B570" s="136"/>
      <c r="C570" s="137" t="s">
        <v>1683</v>
      </c>
      <c r="D570" s="137" t="s">
        <v>165</v>
      </c>
      <c r="E570" s="138" t="s">
        <v>1684</v>
      </c>
      <c r="F570" s="139" t="s">
        <v>1685</v>
      </c>
      <c r="G570" s="140" t="s">
        <v>313</v>
      </c>
      <c r="H570" s="141">
        <v>9</v>
      </c>
      <c r="I570" s="142"/>
      <c r="J570" s="143">
        <f>ROUND(I570*H570,2)</f>
        <v>0</v>
      </c>
      <c r="K570" s="139" t="s">
        <v>1</v>
      </c>
      <c r="L570" s="32"/>
      <c r="M570" s="144" t="s">
        <v>1</v>
      </c>
      <c r="N570" s="145" t="s">
        <v>38</v>
      </c>
      <c r="P570" s="146">
        <f>O570*H570</f>
        <v>0</v>
      </c>
      <c r="Q570" s="146">
        <v>0</v>
      </c>
      <c r="R570" s="146">
        <f>Q570*H570</f>
        <v>0</v>
      </c>
      <c r="S570" s="146">
        <v>0</v>
      </c>
      <c r="T570" s="147">
        <f>S570*H570</f>
        <v>0</v>
      </c>
      <c r="AR570" s="148" t="s">
        <v>170</v>
      </c>
      <c r="AT570" s="148" t="s">
        <v>165</v>
      </c>
      <c r="AU570" s="148" t="s">
        <v>82</v>
      </c>
      <c r="AY570" s="17" t="s">
        <v>163</v>
      </c>
      <c r="BE570" s="149">
        <f>IF(N570="základní",J570,0)</f>
        <v>0</v>
      </c>
      <c r="BF570" s="149">
        <f>IF(N570="snížená",J570,0)</f>
        <v>0</v>
      </c>
      <c r="BG570" s="149">
        <f>IF(N570="zákl. přenesená",J570,0)</f>
        <v>0</v>
      </c>
      <c r="BH570" s="149">
        <f>IF(N570="sníž. přenesená",J570,0)</f>
        <v>0</v>
      </c>
      <c r="BI570" s="149">
        <f>IF(N570="nulová",J570,0)</f>
        <v>0</v>
      </c>
      <c r="BJ570" s="17" t="s">
        <v>80</v>
      </c>
      <c r="BK570" s="149">
        <f>ROUND(I570*H570,2)</f>
        <v>0</v>
      </c>
      <c r="BL570" s="17" t="s">
        <v>170</v>
      </c>
      <c r="BM570" s="148" t="s">
        <v>1686</v>
      </c>
    </row>
    <row r="571" spans="2:65" s="13" customFormat="1" ht="11.25">
      <c r="B571" s="157"/>
      <c r="D571" s="151" t="s">
        <v>180</v>
      </c>
      <c r="E571" s="158" t="s">
        <v>1</v>
      </c>
      <c r="F571" s="159" t="s">
        <v>1687</v>
      </c>
      <c r="H571" s="160">
        <v>9</v>
      </c>
      <c r="I571" s="161"/>
      <c r="L571" s="157"/>
      <c r="M571" s="162"/>
      <c r="T571" s="163"/>
      <c r="AT571" s="158" t="s">
        <v>180</v>
      </c>
      <c r="AU571" s="158" t="s">
        <v>82</v>
      </c>
      <c r="AV571" s="13" t="s">
        <v>82</v>
      </c>
      <c r="AW571" s="13" t="s">
        <v>30</v>
      </c>
      <c r="AX571" s="13" t="s">
        <v>73</v>
      </c>
      <c r="AY571" s="158" t="s">
        <v>163</v>
      </c>
    </row>
    <row r="572" spans="2:65" s="14" customFormat="1" ht="11.25">
      <c r="B572" s="164"/>
      <c r="D572" s="151" t="s">
        <v>180</v>
      </c>
      <c r="E572" s="165" t="s">
        <v>1</v>
      </c>
      <c r="F572" s="166" t="s">
        <v>218</v>
      </c>
      <c r="H572" s="167">
        <v>9</v>
      </c>
      <c r="I572" s="168"/>
      <c r="L572" s="164"/>
      <c r="M572" s="169"/>
      <c r="T572" s="170"/>
      <c r="AT572" s="165" t="s">
        <v>180</v>
      </c>
      <c r="AU572" s="165" t="s">
        <v>82</v>
      </c>
      <c r="AV572" s="14" t="s">
        <v>170</v>
      </c>
      <c r="AW572" s="14" t="s">
        <v>30</v>
      </c>
      <c r="AX572" s="14" t="s">
        <v>80</v>
      </c>
      <c r="AY572" s="165" t="s">
        <v>163</v>
      </c>
    </row>
    <row r="573" spans="2:65" s="1" customFormat="1" ht="24.2" customHeight="1">
      <c r="B573" s="136"/>
      <c r="C573" s="137" t="s">
        <v>750</v>
      </c>
      <c r="D573" s="137" t="s">
        <v>165</v>
      </c>
      <c r="E573" s="138" t="s">
        <v>1688</v>
      </c>
      <c r="F573" s="139" t="s">
        <v>1689</v>
      </c>
      <c r="G573" s="140" t="s">
        <v>313</v>
      </c>
      <c r="H573" s="141">
        <v>1</v>
      </c>
      <c r="I573" s="142"/>
      <c r="J573" s="143">
        <f>ROUND(I573*H573,2)</f>
        <v>0</v>
      </c>
      <c r="K573" s="139" t="s">
        <v>1</v>
      </c>
      <c r="L573" s="32"/>
      <c r="M573" s="144" t="s">
        <v>1</v>
      </c>
      <c r="N573" s="145" t="s">
        <v>38</v>
      </c>
      <c r="P573" s="146">
        <f>O573*H573</f>
        <v>0</v>
      </c>
      <c r="Q573" s="146">
        <v>0</v>
      </c>
      <c r="R573" s="146">
        <f>Q573*H573</f>
        <v>0</v>
      </c>
      <c r="S573" s="146">
        <v>0</v>
      </c>
      <c r="T573" s="147">
        <f>S573*H573</f>
        <v>0</v>
      </c>
      <c r="AR573" s="148" t="s">
        <v>170</v>
      </c>
      <c r="AT573" s="148" t="s">
        <v>165</v>
      </c>
      <c r="AU573" s="148" t="s">
        <v>82</v>
      </c>
      <c r="AY573" s="17" t="s">
        <v>163</v>
      </c>
      <c r="BE573" s="149">
        <f>IF(N573="základní",J573,0)</f>
        <v>0</v>
      </c>
      <c r="BF573" s="149">
        <f>IF(N573="snížená",J573,0)</f>
        <v>0</v>
      </c>
      <c r="BG573" s="149">
        <f>IF(N573="zákl. přenesená",J573,0)</f>
        <v>0</v>
      </c>
      <c r="BH573" s="149">
        <f>IF(N573="sníž. přenesená",J573,0)</f>
        <v>0</v>
      </c>
      <c r="BI573" s="149">
        <f>IF(N573="nulová",J573,0)</f>
        <v>0</v>
      </c>
      <c r="BJ573" s="17" t="s">
        <v>80</v>
      </c>
      <c r="BK573" s="149">
        <f>ROUND(I573*H573,2)</f>
        <v>0</v>
      </c>
      <c r="BL573" s="17" t="s">
        <v>170</v>
      </c>
      <c r="BM573" s="148" t="s">
        <v>1690</v>
      </c>
    </row>
    <row r="574" spans="2:65" s="1" customFormat="1" ht="24.2" customHeight="1">
      <c r="B574" s="136"/>
      <c r="C574" s="137" t="s">
        <v>1691</v>
      </c>
      <c r="D574" s="137" t="s">
        <v>165</v>
      </c>
      <c r="E574" s="138" t="s">
        <v>1692</v>
      </c>
      <c r="F574" s="139" t="s">
        <v>1693</v>
      </c>
      <c r="G574" s="140" t="s">
        <v>313</v>
      </c>
      <c r="H574" s="141">
        <v>1</v>
      </c>
      <c r="I574" s="142"/>
      <c r="J574" s="143">
        <f>ROUND(I574*H574,2)</f>
        <v>0</v>
      </c>
      <c r="K574" s="139" t="s">
        <v>1</v>
      </c>
      <c r="L574" s="32"/>
      <c r="M574" s="144" t="s">
        <v>1</v>
      </c>
      <c r="N574" s="145" t="s">
        <v>38</v>
      </c>
      <c r="P574" s="146">
        <f>O574*H574</f>
        <v>0</v>
      </c>
      <c r="Q574" s="146">
        <v>0</v>
      </c>
      <c r="R574" s="146">
        <f>Q574*H574</f>
        <v>0</v>
      </c>
      <c r="S574" s="146">
        <v>0</v>
      </c>
      <c r="T574" s="147">
        <f>S574*H574</f>
        <v>0</v>
      </c>
      <c r="AR574" s="148" t="s">
        <v>170</v>
      </c>
      <c r="AT574" s="148" t="s">
        <v>165</v>
      </c>
      <c r="AU574" s="148" t="s">
        <v>82</v>
      </c>
      <c r="AY574" s="17" t="s">
        <v>163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7" t="s">
        <v>80</v>
      </c>
      <c r="BK574" s="149">
        <f>ROUND(I574*H574,2)</f>
        <v>0</v>
      </c>
      <c r="BL574" s="17" t="s">
        <v>170</v>
      </c>
      <c r="BM574" s="148" t="s">
        <v>1694</v>
      </c>
    </row>
    <row r="575" spans="2:65" s="1" customFormat="1" ht="16.5" customHeight="1">
      <c r="B575" s="136"/>
      <c r="C575" s="137" t="s">
        <v>756</v>
      </c>
      <c r="D575" s="137" t="s">
        <v>165</v>
      </c>
      <c r="E575" s="138" t="s">
        <v>1343</v>
      </c>
      <c r="F575" s="139" t="s">
        <v>1344</v>
      </c>
      <c r="G575" s="140" t="s">
        <v>313</v>
      </c>
      <c r="H575" s="141">
        <v>1</v>
      </c>
      <c r="I575" s="142"/>
      <c r="J575" s="143">
        <f>ROUND(I575*H575,2)</f>
        <v>0</v>
      </c>
      <c r="K575" s="139" t="s">
        <v>1</v>
      </c>
      <c r="L575" s="32"/>
      <c r="M575" s="144" t="s">
        <v>1</v>
      </c>
      <c r="N575" s="145" t="s">
        <v>38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AR575" s="148" t="s">
        <v>170</v>
      </c>
      <c r="AT575" s="148" t="s">
        <v>165</v>
      </c>
      <c r="AU575" s="148" t="s">
        <v>82</v>
      </c>
      <c r="AY575" s="17" t="s">
        <v>163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80</v>
      </c>
      <c r="BK575" s="149">
        <f>ROUND(I575*H575,2)</f>
        <v>0</v>
      </c>
      <c r="BL575" s="17" t="s">
        <v>170</v>
      </c>
      <c r="BM575" s="148" t="s">
        <v>1695</v>
      </c>
    </row>
    <row r="576" spans="2:65" s="1" customFormat="1" ht="16.5" customHeight="1">
      <c r="B576" s="136"/>
      <c r="C576" s="137" t="s">
        <v>1696</v>
      </c>
      <c r="D576" s="137" t="s">
        <v>165</v>
      </c>
      <c r="E576" s="138" t="s">
        <v>1345</v>
      </c>
      <c r="F576" s="139" t="s">
        <v>1346</v>
      </c>
      <c r="G576" s="140" t="s">
        <v>313</v>
      </c>
      <c r="H576" s="141">
        <v>1</v>
      </c>
      <c r="I576" s="142"/>
      <c r="J576" s="143">
        <f>ROUND(I576*H576,2)</f>
        <v>0</v>
      </c>
      <c r="K576" s="139" t="s">
        <v>1</v>
      </c>
      <c r="L576" s="32"/>
      <c r="M576" s="144" t="s">
        <v>1</v>
      </c>
      <c r="N576" s="145" t="s">
        <v>38</v>
      </c>
      <c r="P576" s="146">
        <f>O576*H576</f>
        <v>0</v>
      </c>
      <c r="Q576" s="146">
        <v>0</v>
      </c>
      <c r="R576" s="146">
        <f>Q576*H576</f>
        <v>0</v>
      </c>
      <c r="S576" s="146">
        <v>0</v>
      </c>
      <c r="T576" s="147">
        <f>S576*H576</f>
        <v>0</v>
      </c>
      <c r="AR576" s="148" t="s">
        <v>170</v>
      </c>
      <c r="AT576" s="148" t="s">
        <v>165</v>
      </c>
      <c r="AU576" s="148" t="s">
        <v>82</v>
      </c>
      <c r="AY576" s="17" t="s">
        <v>163</v>
      </c>
      <c r="BE576" s="149">
        <f>IF(N576="základní",J576,0)</f>
        <v>0</v>
      </c>
      <c r="BF576" s="149">
        <f>IF(N576="snížená",J576,0)</f>
        <v>0</v>
      </c>
      <c r="BG576" s="149">
        <f>IF(N576="zákl. přenesená",J576,0)</f>
        <v>0</v>
      </c>
      <c r="BH576" s="149">
        <f>IF(N576="sníž. přenesená",J576,0)</f>
        <v>0</v>
      </c>
      <c r="BI576" s="149">
        <f>IF(N576="nulová",J576,0)</f>
        <v>0</v>
      </c>
      <c r="BJ576" s="17" t="s">
        <v>80</v>
      </c>
      <c r="BK576" s="149">
        <f>ROUND(I576*H576,2)</f>
        <v>0</v>
      </c>
      <c r="BL576" s="17" t="s">
        <v>170</v>
      </c>
      <c r="BM576" s="148" t="s">
        <v>1697</v>
      </c>
    </row>
    <row r="577" spans="2:65" s="11" customFormat="1" ht="22.9" customHeight="1">
      <c r="B577" s="124"/>
      <c r="D577" s="125" t="s">
        <v>72</v>
      </c>
      <c r="E577" s="134" t="s">
        <v>712</v>
      </c>
      <c r="F577" s="134" t="s">
        <v>1698</v>
      </c>
      <c r="I577" s="127"/>
      <c r="J577" s="135">
        <f>BK577</f>
        <v>0</v>
      </c>
      <c r="L577" s="124"/>
      <c r="M577" s="129"/>
      <c r="P577" s="130">
        <f>SUM(P578:P634)</f>
        <v>0</v>
      </c>
      <c r="R577" s="130">
        <f>SUM(R578:R634)</f>
        <v>0</v>
      </c>
      <c r="T577" s="131">
        <f>SUM(T578:T634)</f>
        <v>0</v>
      </c>
      <c r="AR577" s="125" t="s">
        <v>80</v>
      </c>
      <c r="AT577" s="132" t="s">
        <v>72</v>
      </c>
      <c r="AU577" s="132" t="s">
        <v>80</v>
      </c>
      <c r="AY577" s="125" t="s">
        <v>163</v>
      </c>
      <c r="BK577" s="133">
        <f>SUM(BK578:BK634)</f>
        <v>0</v>
      </c>
    </row>
    <row r="578" spans="2:65" s="1" customFormat="1" ht="24.2" customHeight="1">
      <c r="B578" s="136"/>
      <c r="C578" s="137" t="s">
        <v>759</v>
      </c>
      <c r="D578" s="137" t="s">
        <v>165</v>
      </c>
      <c r="E578" s="138" t="s">
        <v>1083</v>
      </c>
      <c r="F578" s="139" t="s">
        <v>1084</v>
      </c>
      <c r="G578" s="140" t="s">
        <v>313</v>
      </c>
      <c r="H578" s="141">
        <v>4</v>
      </c>
      <c r="I578" s="142"/>
      <c r="J578" s="143">
        <f>ROUND(I578*H578,2)</f>
        <v>0</v>
      </c>
      <c r="K578" s="139" t="s">
        <v>1</v>
      </c>
      <c r="L578" s="32"/>
      <c r="M578" s="144" t="s">
        <v>1</v>
      </c>
      <c r="N578" s="145" t="s">
        <v>38</v>
      </c>
      <c r="P578" s="146">
        <f>O578*H578</f>
        <v>0</v>
      </c>
      <c r="Q578" s="146">
        <v>0</v>
      </c>
      <c r="R578" s="146">
        <f>Q578*H578</f>
        <v>0</v>
      </c>
      <c r="S578" s="146">
        <v>0</v>
      </c>
      <c r="T578" s="147">
        <f>S578*H578</f>
        <v>0</v>
      </c>
      <c r="AR578" s="148" t="s">
        <v>170</v>
      </c>
      <c r="AT578" s="148" t="s">
        <v>165</v>
      </c>
      <c r="AU578" s="148" t="s">
        <v>82</v>
      </c>
      <c r="AY578" s="17" t="s">
        <v>163</v>
      </c>
      <c r="BE578" s="149">
        <f>IF(N578="základní",J578,0)</f>
        <v>0</v>
      </c>
      <c r="BF578" s="149">
        <f>IF(N578="snížená",J578,0)</f>
        <v>0</v>
      </c>
      <c r="BG578" s="149">
        <f>IF(N578="zákl. přenesená",J578,0)</f>
        <v>0</v>
      </c>
      <c r="BH578" s="149">
        <f>IF(N578="sníž. přenesená",J578,0)</f>
        <v>0</v>
      </c>
      <c r="BI578" s="149">
        <f>IF(N578="nulová",J578,0)</f>
        <v>0</v>
      </c>
      <c r="BJ578" s="17" t="s">
        <v>80</v>
      </c>
      <c r="BK578" s="149">
        <f>ROUND(I578*H578,2)</f>
        <v>0</v>
      </c>
      <c r="BL578" s="17" t="s">
        <v>170</v>
      </c>
      <c r="BM578" s="148" t="s">
        <v>1699</v>
      </c>
    </row>
    <row r="579" spans="2:65" s="13" customFormat="1" ht="11.25">
      <c r="B579" s="157"/>
      <c r="D579" s="151" t="s">
        <v>180</v>
      </c>
      <c r="E579" s="158" t="s">
        <v>1</v>
      </c>
      <c r="F579" s="159" t="s">
        <v>1700</v>
      </c>
      <c r="H579" s="160">
        <v>4</v>
      </c>
      <c r="I579" s="161"/>
      <c r="L579" s="157"/>
      <c r="M579" s="162"/>
      <c r="T579" s="163"/>
      <c r="AT579" s="158" t="s">
        <v>180</v>
      </c>
      <c r="AU579" s="158" t="s">
        <v>82</v>
      </c>
      <c r="AV579" s="13" t="s">
        <v>82</v>
      </c>
      <c r="AW579" s="13" t="s">
        <v>30</v>
      </c>
      <c r="AX579" s="13" t="s">
        <v>73</v>
      </c>
      <c r="AY579" s="158" t="s">
        <v>163</v>
      </c>
    </row>
    <row r="580" spans="2:65" s="14" customFormat="1" ht="11.25">
      <c r="B580" s="164"/>
      <c r="D580" s="151" t="s">
        <v>180</v>
      </c>
      <c r="E580" s="165" t="s">
        <v>1</v>
      </c>
      <c r="F580" s="166" t="s">
        <v>218</v>
      </c>
      <c r="H580" s="167">
        <v>4</v>
      </c>
      <c r="I580" s="168"/>
      <c r="L580" s="164"/>
      <c r="M580" s="169"/>
      <c r="T580" s="170"/>
      <c r="AT580" s="165" t="s">
        <v>180</v>
      </c>
      <c r="AU580" s="165" t="s">
        <v>82</v>
      </c>
      <c r="AV580" s="14" t="s">
        <v>170</v>
      </c>
      <c r="AW580" s="14" t="s">
        <v>30</v>
      </c>
      <c r="AX580" s="14" t="s">
        <v>80</v>
      </c>
      <c r="AY580" s="165" t="s">
        <v>163</v>
      </c>
    </row>
    <row r="581" spans="2:65" s="1" customFormat="1" ht="21.75" customHeight="1">
      <c r="B581" s="136"/>
      <c r="C581" s="137" t="s">
        <v>1701</v>
      </c>
      <c r="D581" s="137" t="s">
        <v>165</v>
      </c>
      <c r="E581" s="138" t="s">
        <v>1090</v>
      </c>
      <c r="F581" s="139" t="s">
        <v>1091</v>
      </c>
      <c r="G581" s="140" t="s">
        <v>313</v>
      </c>
      <c r="H581" s="141">
        <v>2</v>
      </c>
      <c r="I581" s="142"/>
      <c r="J581" s="143">
        <f>ROUND(I581*H581,2)</f>
        <v>0</v>
      </c>
      <c r="K581" s="139" t="s">
        <v>1</v>
      </c>
      <c r="L581" s="32"/>
      <c r="M581" s="144" t="s">
        <v>1</v>
      </c>
      <c r="N581" s="145" t="s">
        <v>38</v>
      </c>
      <c r="P581" s="146">
        <f>O581*H581</f>
        <v>0</v>
      </c>
      <c r="Q581" s="146">
        <v>0</v>
      </c>
      <c r="R581" s="146">
        <f>Q581*H581</f>
        <v>0</v>
      </c>
      <c r="S581" s="146">
        <v>0</v>
      </c>
      <c r="T581" s="147">
        <f>S581*H581</f>
        <v>0</v>
      </c>
      <c r="AR581" s="148" t="s">
        <v>170</v>
      </c>
      <c r="AT581" s="148" t="s">
        <v>165</v>
      </c>
      <c r="AU581" s="148" t="s">
        <v>82</v>
      </c>
      <c r="AY581" s="17" t="s">
        <v>163</v>
      </c>
      <c r="BE581" s="149">
        <f>IF(N581="základní",J581,0)</f>
        <v>0</v>
      </c>
      <c r="BF581" s="149">
        <f>IF(N581="snížená",J581,0)</f>
        <v>0</v>
      </c>
      <c r="BG581" s="149">
        <f>IF(N581="zákl. přenesená",J581,0)</f>
        <v>0</v>
      </c>
      <c r="BH581" s="149">
        <f>IF(N581="sníž. přenesená",J581,0)</f>
        <v>0</v>
      </c>
      <c r="BI581" s="149">
        <f>IF(N581="nulová",J581,0)</f>
        <v>0</v>
      </c>
      <c r="BJ581" s="17" t="s">
        <v>80</v>
      </c>
      <c r="BK581" s="149">
        <f>ROUND(I581*H581,2)</f>
        <v>0</v>
      </c>
      <c r="BL581" s="17" t="s">
        <v>170</v>
      </c>
      <c r="BM581" s="148" t="s">
        <v>1702</v>
      </c>
    </row>
    <row r="582" spans="2:65" s="1" customFormat="1" ht="16.5" customHeight="1">
      <c r="B582" s="136"/>
      <c r="C582" s="137" t="s">
        <v>1332</v>
      </c>
      <c r="D582" s="137" t="s">
        <v>165</v>
      </c>
      <c r="E582" s="138" t="s">
        <v>1481</v>
      </c>
      <c r="F582" s="139" t="s">
        <v>1482</v>
      </c>
      <c r="G582" s="140" t="s">
        <v>313</v>
      </c>
      <c r="H582" s="141">
        <v>4</v>
      </c>
      <c r="I582" s="142"/>
      <c r="J582" s="143">
        <f>ROUND(I582*H582,2)</f>
        <v>0</v>
      </c>
      <c r="K582" s="139" t="s">
        <v>1</v>
      </c>
      <c r="L582" s="32"/>
      <c r="M582" s="144" t="s">
        <v>1</v>
      </c>
      <c r="N582" s="145" t="s">
        <v>38</v>
      </c>
      <c r="P582" s="146">
        <f>O582*H582</f>
        <v>0</v>
      </c>
      <c r="Q582" s="146">
        <v>0</v>
      </c>
      <c r="R582" s="146">
        <f>Q582*H582</f>
        <v>0</v>
      </c>
      <c r="S582" s="146">
        <v>0</v>
      </c>
      <c r="T582" s="147">
        <f>S582*H582</f>
        <v>0</v>
      </c>
      <c r="AR582" s="148" t="s">
        <v>170</v>
      </c>
      <c r="AT582" s="148" t="s">
        <v>165</v>
      </c>
      <c r="AU582" s="148" t="s">
        <v>82</v>
      </c>
      <c r="AY582" s="17" t="s">
        <v>163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80</v>
      </c>
      <c r="BK582" s="149">
        <f>ROUND(I582*H582,2)</f>
        <v>0</v>
      </c>
      <c r="BL582" s="17" t="s">
        <v>170</v>
      </c>
      <c r="BM582" s="148" t="s">
        <v>1703</v>
      </c>
    </row>
    <row r="583" spans="2:65" s="13" customFormat="1" ht="11.25">
      <c r="B583" s="157"/>
      <c r="D583" s="151" t="s">
        <v>180</v>
      </c>
      <c r="E583" s="158" t="s">
        <v>1</v>
      </c>
      <c r="F583" s="159" t="s">
        <v>1309</v>
      </c>
      <c r="H583" s="160">
        <v>4</v>
      </c>
      <c r="I583" s="161"/>
      <c r="L583" s="157"/>
      <c r="M583" s="162"/>
      <c r="T583" s="163"/>
      <c r="AT583" s="158" t="s">
        <v>180</v>
      </c>
      <c r="AU583" s="158" t="s">
        <v>82</v>
      </c>
      <c r="AV583" s="13" t="s">
        <v>82</v>
      </c>
      <c r="AW583" s="13" t="s">
        <v>30</v>
      </c>
      <c r="AX583" s="13" t="s">
        <v>73</v>
      </c>
      <c r="AY583" s="158" t="s">
        <v>163</v>
      </c>
    </row>
    <row r="584" spans="2:65" s="14" customFormat="1" ht="11.25">
      <c r="B584" s="164"/>
      <c r="D584" s="151" t="s">
        <v>180</v>
      </c>
      <c r="E584" s="165" t="s">
        <v>1</v>
      </c>
      <c r="F584" s="166" t="s">
        <v>218</v>
      </c>
      <c r="H584" s="167">
        <v>4</v>
      </c>
      <c r="I584" s="168"/>
      <c r="L584" s="164"/>
      <c r="M584" s="169"/>
      <c r="T584" s="170"/>
      <c r="AT584" s="165" t="s">
        <v>180</v>
      </c>
      <c r="AU584" s="165" t="s">
        <v>82</v>
      </c>
      <c r="AV584" s="14" t="s">
        <v>170</v>
      </c>
      <c r="AW584" s="14" t="s">
        <v>30</v>
      </c>
      <c r="AX584" s="14" t="s">
        <v>80</v>
      </c>
      <c r="AY584" s="165" t="s">
        <v>163</v>
      </c>
    </row>
    <row r="585" spans="2:65" s="1" customFormat="1" ht="16.5" customHeight="1">
      <c r="B585" s="136"/>
      <c r="C585" s="137" t="s">
        <v>1704</v>
      </c>
      <c r="D585" s="137" t="s">
        <v>165</v>
      </c>
      <c r="E585" s="138" t="s">
        <v>1380</v>
      </c>
      <c r="F585" s="139" t="s">
        <v>1381</v>
      </c>
      <c r="G585" s="140" t="s">
        <v>313</v>
      </c>
      <c r="H585" s="141">
        <v>4</v>
      </c>
      <c r="I585" s="142"/>
      <c r="J585" s="143">
        <f>ROUND(I585*H585,2)</f>
        <v>0</v>
      </c>
      <c r="K585" s="139" t="s">
        <v>1</v>
      </c>
      <c r="L585" s="32"/>
      <c r="M585" s="144" t="s">
        <v>1</v>
      </c>
      <c r="N585" s="145" t="s">
        <v>38</v>
      </c>
      <c r="P585" s="146">
        <f>O585*H585</f>
        <v>0</v>
      </c>
      <c r="Q585" s="146">
        <v>0</v>
      </c>
      <c r="R585" s="146">
        <f>Q585*H585</f>
        <v>0</v>
      </c>
      <c r="S585" s="146">
        <v>0</v>
      </c>
      <c r="T585" s="147">
        <f>S585*H585</f>
        <v>0</v>
      </c>
      <c r="AR585" s="148" t="s">
        <v>170</v>
      </c>
      <c r="AT585" s="148" t="s">
        <v>165</v>
      </c>
      <c r="AU585" s="148" t="s">
        <v>82</v>
      </c>
      <c r="AY585" s="17" t="s">
        <v>163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7" t="s">
        <v>80</v>
      </c>
      <c r="BK585" s="149">
        <f>ROUND(I585*H585,2)</f>
        <v>0</v>
      </c>
      <c r="BL585" s="17" t="s">
        <v>170</v>
      </c>
      <c r="BM585" s="148" t="s">
        <v>1705</v>
      </c>
    </row>
    <row r="586" spans="2:65" s="13" customFormat="1" ht="11.25">
      <c r="B586" s="157"/>
      <c r="D586" s="151" t="s">
        <v>180</v>
      </c>
      <c r="E586" s="158" t="s">
        <v>1</v>
      </c>
      <c r="F586" s="159" t="s">
        <v>1700</v>
      </c>
      <c r="H586" s="160">
        <v>4</v>
      </c>
      <c r="I586" s="161"/>
      <c r="L586" s="157"/>
      <c r="M586" s="162"/>
      <c r="T586" s="163"/>
      <c r="AT586" s="158" t="s">
        <v>180</v>
      </c>
      <c r="AU586" s="158" t="s">
        <v>82</v>
      </c>
      <c r="AV586" s="13" t="s">
        <v>82</v>
      </c>
      <c r="AW586" s="13" t="s">
        <v>30</v>
      </c>
      <c r="AX586" s="13" t="s">
        <v>73</v>
      </c>
      <c r="AY586" s="158" t="s">
        <v>163</v>
      </c>
    </row>
    <row r="587" spans="2:65" s="14" customFormat="1" ht="11.25">
      <c r="B587" s="164"/>
      <c r="D587" s="151" t="s">
        <v>180</v>
      </c>
      <c r="E587" s="165" t="s">
        <v>1</v>
      </c>
      <c r="F587" s="166" t="s">
        <v>218</v>
      </c>
      <c r="H587" s="167">
        <v>4</v>
      </c>
      <c r="I587" s="168"/>
      <c r="L587" s="164"/>
      <c r="M587" s="169"/>
      <c r="T587" s="170"/>
      <c r="AT587" s="165" t="s">
        <v>180</v>
      </c>
      <c r="AU587" s="165" t="s">
        <v>82</v>
      </c>
      <c r="AV587" s="14" t="s">
        <v>170</v>
      </c>
      <c r="AW587" s="14" t="s">
        <v>30</v>
      </c>
      <c r="AX587" s="14" t="s">
        <v>80</v>
      </c>
      <c r="AY587" s="165" t="s">
        <v>163</v>
      </c>
    </row>
    <row r="588" spans="2:65" s="1" customFormat="1" ht="24.2" customHeight="1">
      <c r="B588" s="136"/>
      <c r="C588" s="137" t="s">
        <v>1335</v>
      </c>
      <c r="D588" s="137" t="s">
        <v>165</v>
      </c>
      <c r="E588" s="138" t="s">
        <v>1146</v>
      </c>
      <c r="F588" s="139" t="s">
        <v>1147</v>
      </c>
      <c r="G588" s="140" t="s">
        <v>313</v>
      </c>
      <c r="H588" s="141">
        <v>1</v>
      </c>
      <c r="I588" s="142"/>
      <c r="J588" s="143">
        <f>ROUND(I588*H588,2)</f>
        <v>0</v>
      </c>
      <c r="K588" s="139" t="s">
        <v>1</v>
      </c>
      <c r="L588" s="32"/>
      <c r="M588" s="144" t="s">
        <v>1</v>
      </c>
      <c r="N588" s="145" t="s">
        <v>38</v>
      </c>
      <c r="P588" s="146">
        <f>O588*H588</f>
        <v>0</v>
      </c>
      <c r="Q588" s="146">
        <v>0</v>
      </c>
      <c r="R588" s="146">
        <f>Q588*H588</f>
        <v>0</v>
      </c>
      <c r="S588" s="146">
        <v>0</v>
      </c>
      <c r="T588" s="147">
        <f>S588*H588</f>
        <v>0</v>
      </c>
      <c r="AR588" s="148" t="s">
        <v>170</v>
      </c>
      <c r="AT588" s="148" t="s">
        <v>165</v>
      </c>
      <c r="AU588" s="148" t="s">
        <v>82</v>
      </c>
      <c r="AY588" s="17" t="s">
        <v>163</v>
      </c>
      <c r="BE588" s="149">
        <f>IF(N588="základní",J588,0)</f>
        <v>0</v>
      </c>
      <c r="BF588" s="149">
        <f>IF(N588="snížená",J588,0)</f>
        <v>0</v>
      </c>
      <c r="BG588" s="149">
        <f>IF(N588="zákl. přenesená",J588,0)</f>
        <v>0</v>
      </c>
      <c r="BH588" s="149">
        <f>IF(N588="sníž. přenesená",J588,0)</f>
        <v>0</v>
      </c>
      <c r="BI588" s="149">
        <f>IF(N588="nulová",J588,0)</f>
        <v>0</v>
      </c>
      <c r="BJ588" s="17" t="s">
        <v>80</v>
      </c>
      <c r="BK588" s="149">
        <f>ROUND(I588*H588,2)</f>
        <v>0</v>
      </c>
      <c r="BL588" s="17" t="s">
        <v>170</v>
      </c>
      <c r="BM588" s="148" t="s">
        <v>1706</v>
      </c>
    </row>
    <row r="589" spans="2:65" s="1" customFormat="1" ht="33" customHeight="1">
      <c r="B589" s="136"/>
      <c r="C589" s="137" t="s">
        <v>1707</v>
      </c>
      <c r="D589" s="137" t="s">
        <v>165</v>
      </c>
      <c r="E589" s="138" t="s">
        <v>1484</v>
      </c>
      <c r="F589" s="139" t="s">
        <v>1485</v>
      </c>
      <c r="G589" s="140" t="s">
        <v>313</v>
      </c>
      <c r="H589" s="141">
        <v>28</v>
      </c>
      <c r="I589" s="142"/>
      <c r="J589" s="143">
        <f>ROUND(I589*H589,2)</f>
        <v>0</v>
      </c>
      <c r="K589" s="139" t="s">
        <v>1</v>
      </c>
      <c r="L589" s="32"/>
      <c r="M589" s="144" t="s">
        <v>1</v>
      </c>
      <c r="N589" s="145" t="s">
        <v>38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170</v>
      </c>
      <c r="AT589" s="148" t="s">
        <v>165</v>
      </c>
      <c r="AU589" s="148" t="s">
        <v>82</v>
      </c>
      <c r="AY589" s="17" t="s">
        <v>163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80</v>
      </c>
      <c r="BK589" s="149">
        <f>ROUND(I589*H589,2)</f>
        <v>0</v>
      </c>
      <c r="BL589" s="17" t="s">
        <v>170</v>
      </c>
      <c r="BM589" s="148" t="s">
        <v>1708</v>
      </c>
    </row>
    <row r="590" spans="2:65" s="13" customFormat="1" ht="11.25">
      <c r="B590" s="157"/>
      <c r="D590" s="151" t="s">
        <v>180</v>
      </c>
      <c r="E590" s="158" t="s">
        <v>1</v>
      </c>
      <c r="F590" s="159" t="s">
        <v>1709</v>
      </c>
      <c r="H590" s="160">
        <v>28</v>
      </c>
      <c r="I590" s="161"/>
      <c r="L590" s="157"/>
      <c r="M590" s="162"/>
      <c r="T590" s="163"/>
      <c r="AT590" s="158" t="s">
        <v>180</v>
      </c>
      <c r="AU590" s="158" t="s">
        <v>82</v>
      </c>
      <c r="AV590" s="13" t="s">
        <v>82</v>
      </c>
      <c r="AW590" s="13" t="s">
        <v>30</v>
      </c>
      <c r="AX590" s="13" t="s">
        <v>73</v>
      </c>
      <c r="AY590" s="158" t="s">
        <v>163</v>
      </c>
    </row>
    <row r="591" spans="2:65" s="14" customFormat="1" ht="11.25">
      <c r="B591" s="164"/>
      <c r="D591" s="151" t="s">
        <v>180</v>
      </c>
      <c r="E591" s="165" t="s">
        <v>1</v>
      </c>
      <c r="F591" s="166" t="s">
        <v>218</v>
      </c>
      <c r="H591" s="167">
        <v>28</v>
      </c>
      <c r="I591" s="168"/>
      <c r="L591" s="164"/>
      <c r="M591" s="169"/>
      <c r="T591" s="170"/>
      <c r="AT591" s="165" t="s">
        <v>180</v>
      </c>
      <c r="AU591" s="165" t="s">
        <v>82</v>
      </c>
      <c r="AV591" s="14" t="s">
        <v>170</v>
      </c>
      <c r="AW591" s="14" t="s">
        <v>30</v>
      </c>
      <c r="AX591" s="14" t="s">
        <v>80</v>
      </c>
      <c r="AY591" s="165" t="s">
        <v>163</v>
      </c>
    </row>
    <row r="592" spans="2:65" s="1" customFormat="1" ht="16.5" customHeight="1">
      <c r="B592" s="136"/>
      <c r="C592" s="137" t="s">
        <v>1339</v>
      </c>
      <c r="D592" s="137" t="s">
        <v>165</v>
      </c>
      <c r="E592" s="138" t="s">
        <v>1496</v>
      </c>
      <c r="F592" s="139" t="s">
        <v>1497</v>
      </c>
      <c r="G592" s="140" t="s">
        <v>313</v>
      </c>
      <c r="H592" s="141">
        <v>10</v>
      </c>
      <c r="I592" s="142"/>
      <c r="J592" s="143">
        <f>ROUND(I592*H592,2)</f>
        <v>0</v>
      </c>
      <c r="K592" s="139" t="s">
        <v>1</v>
      </c>
      <c r="L592" s="32"/>
      <c r="M592" s="144" t="s">
        <v>1</v>
      </c>
      <c r="N592" s="145" t="s">
        <v>38</v>
      </c>
      <c r="P592" s="146">
        <f>O592*H592</f>
        <v>0</v>
      </c>
      <c r="Q592" s="146">
        <v>0</v>
      </c>
      <c r="R592" s="146">
        <f>Q592*H592</f>
        <v>0</v>
      </c>
      <c r="S592" s="146">
        <v>0</v>
      </c>
      <c r="T592" s="147">
        <f>S592*H592</f>
        <v>0</v>
      </c>
      <c r="AR592" s="148" t="s">
        <v>170</v>
      </c>
      <c r="AT592" s="148" t="s">
        <v>165</v>
      </c>
      <c r="AU592" s="148" t="s">
        <v>82</v>
      </c>
      <c r="AY592" s="17" t="s">
        <v>163</v>
      </c>
      <c r="BE592" s="149">
        <f>IF(N592="základní",J592,0)</f>
        <v>0</v>
      </c>
      <c r="BF592" s="149">
        <f>IF(N592="snížená",J592,0)</f>
        <v>0</v>
      </c>
      <c r="BG592" s="149">
        <f>IF(N592="zákl. přenesená",J592,0)</f>
        <v>0</v>
      </c>
      <c r="BH592" s="149">
        <f>IF(N592="sníž. přenesená",J592,0)</f>
        <v>0</v>
      </c>
      <c r="BI592" s="149">
        <f>IF(N592="nulová",J592,0)</f>
        <v>0</v>
      </c>
      <c r="BJ592" s="17" t="s">
        <v>80</v>
      </c>
      <c r="BK592" s="149">
        <f>ROUND(I592*H592,2)</f>
        <v>0</v>
      </c>
      <c r="BL592" s="17" t="s">
        <v>170</v>
      </c>
      <c r="BM592" s="148" t="s">
        <v>1710</v>
      </c>
    </row>
    <row r="593" spans="2:65" s="13" customFormat="1" ht="11.25">
      <c r="B593" s="157"/>
      <c r="D593" s="151" t="s">
        <v>180</v>
      </c>
      <c r="E593" s="158" t="s">
        <v>1</v>
      </c>
      <c r="F593" s="159" t="s">
        <v>1507</v>
      </c>
      <c r="H593" s="160">
        <v>10</v>
      </c>
      <c r="I593" s="161"/>
      <c r="L593" s="157"/>
      <c r="M593" s="162"/>
      <c r="T593" s="163"/>
      <c r="AT593" s="158" t="s">
        <v>180</v>
      </c>
      <c r="AU593" s="158" t="s">
        <v>82</v>
      </c>
      <c r="AV593" s="13" t="s">
        <v>82</v>
      </c>
      <c r="AW593" s="13" t="s">
        <v>30</v>
      </c>
      <c r="AX593" s="13" t="s">
        <v>73</v>
      </c>
      <c r="AY593" s="158" t="s">
        <v>163</v>
      </c>
    </row>
    <row r="594" spans="2:65" s="14" customFormat="1" ht="11.25">
      <c r="B594" s="164"/>
      <c r="D594" s="151" t="s">
        <v>180</v>
      </c>
      <c r="E594" s="165" t="s">
        <v>1</v>
      </c>
      <c r="F594" s="166" t="s">
        <v>218</v>
      </c>
      <c r="H594" s="167">
        <v>10</v>
      </c>
      <c r="I594" s="168"/>
      <c r="L594" s="164"/>
      <c r="M594" s="169"/>
      <c r="T594" s="170"/>
      <c r="AT594" s="165" t="s">
        <v>180</v>
      </c>
      <c r="AU594" s="165" t="s">
        <v>82</v>
      </c>
      <c r="AV594" s="14" t="s">
        <v>170</v>
      </c>
      <c r="AW594" s="14" t="s">
        <v>30</v>
      </c>
      <c r="AX594" s="14" t="s">
        <v>80</v>
      </c>
      <c r="AY594" s="165" t="s">
        <v>163</v>
      </c>
    </row>
    <row r="595" spans="2:65" s="1" customFormat="1" ht="16.5" customHeight="1">
      <c r="B595" s="136"/>
      <c r="C595" s="137" t="s">
        <v>1711</v>
      </c>
      <c r="D595" s="137" t="s">
        <v>165</v>
      </c>
      <c r="E595" s="138" t="s">
        <v>1499</v>
      </c>
      <c r="F595" s="139" t="s">
        <v>1500</v>
      </c>
      <c r="G595" s="140" t="s">
        <v>313</v>
      </c>
      <c r="H595" s="141">
        <v>4</v>
      </c>
      <c r="I595" s="142"/>
      <c r="J595" s="143">
        <f>ROUND(I595*H595,2)</f>
        <v>0</v>
      </c>
      <c r="K595" s="139" t="s">
        <v>1</v>
      </c>
      <c r="L595" s="32"/>
      <c r="M595" s="144" t="s">
        <v>1</v>
      </c>
      <c r="N595" s="145" t="s">
        <v>38</v>
      </c>
      <c r="P595" s="146">
        <f>O595*H595</f>
        <v>0</v>
      </c>
      <c r="Q595" s="146">
        <v>0</v>
      </c>
      <c r="R595" s="146">
        <f>Q595*H595</f>
        <v>0</v>
      </c>
      <c r="S595" s="146">
        <v>0</v>
      </c>
      <c r="T595" s="147">
        <f>S595*H595</f>
        <v>0</v>
      </c>
      <c r="AR595" s="148" t="s">
        <v>170</v>
      </c>
      <c r="AT595" s="148" t="s">
        <v>165</v>
      </c>
      <c r="AU595" s="148" t="s">
        <v>82</v>
      </c>
      <c r="AY595" s="17" t="s">
        <v>163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7" t="s">
        <v>80</v>
      </c>
      <c r="BK595" s="149">
        <f>ROUND(I595*H595,2)</f>
        <v>0</v>
      </c>
      <c r="BL595" s="17" t="s">
        <v>170</v>
      </c>
      <c r="BM595" s="148" t="s">
        <v>1712</v>
      </c>
    </row>
    <row r="596" spans="2:65" s="1" customFormat="1" ht="16.5" customHeight="1">
      <c r="B596" s="136"/>
      <c r="C596" s="137" t="s">
        <v>1342</v>
      </c>
      <c r="D596" s="137" t="s">
        <v>165</v>
      </c>
      <c r="E596" s="138" t="s">
        <v>1503</v>
      </c>
      <c r="F596" s="139" t="s">
        <v>1504</v>
      </c>
      <c r="G596" s="140" t="s">
        <v>1505</v>
      </c>
      <c r="H596" s="141">
        <v>10</v>
      </c>
      <c r="I596" s="142"/>
      <c r="J596" s="143">
        <f>ROUND(I596*H596,2)</f>
        <v>0</v>
      </c>
      <c r="K596" s="139" t="s">
        <v>1</v>
      </c>
      <c r="L596" s="32"/>
      <c r="M596" s="144" t="s">
        <v>1</v>
      </c>
      <c r="N596" s="145" t="s">
        <v>38</v>
      </c>
      <c r="P596" s="146">
        <f>O596*H596</f>
        <v>0</v>
      </c>
      <c r="Q596" s="146">
        <v>0</v>
      </c>
      <c r="R596" s="146">
        <f>Q596*H596</f>
        <v>0</v>
      </c>
      <c r="S596" s="146">
        <v>0</v>
      </c>
      <c r="T596" s="147">
        <f>S596*H596</f>
        <v>0</v>
      </c>
      <c r="AR596" s="148" t="s">
        <v>170</v>
      </c>
      <c r="AT596" s="148" t="s">
        <v>165</v>
      </c>
      <c r="AU596" s="148" t="s">
        <v>82</v>
      </c>
      <c r="AY596" s="17" t="s">
        <v>163</v>
      </c>
      <c r="BE596" s="149">
        <f>IF(N596="základní",J596,0)</f>
        <v>0</v>
      </c>
      <c r="BF596" s="149">
        <f>IF(N596="snížená",J596,0)</f>
        <v>0</v>
      </c>
      <c r="BG596" s="149">
        <f>IF(N596="zákl. přenesená",J596,0)</f>
        <v>0</v>
      </c>
      <c r="BH596" s="149">
        <f>IF(N596="sníž. přenesená",J596,0)</f>
        <v>0</v>
      </c>
      <c r="BI596" s="149">
        <f>IF(N596="nulová",J596,0)</f>
        <v>0</v>
      </c>
      <c r="BJ596" s="17" t="s">
        <v>80</v>
      </c>
      <c r="BK596" s="149">
        <f>ROUND(I596*H596,2)</f>
        <v>0</v>
      </c>
      <c r="BL596" s="17" t="s">
        <v>170</v>
      </c>
      <c r="BM596" s="148" t="s">
        <v>1713</v>
      </c>
    </row>
    <row r="597" spans="2:65" s="13" customFormat="1" ht="11.25">
      <c r="B597" s="157"/>
      <c r="D597" s="151" t="s">
        <v>180</v>
      </c>
      <c r="E597" s="158" t="s">
        <v>1</v>
      </c>
      <c r="F597" s="159" t="s">
        <v>1507</v>
      </c>
      <c r="H597" s="160">
        <v>10</v>
      </c>
      <c r="I597" s="161"/>
      <c r="L597" s="157"/>
      <c r="M597" s="162"/>
      <c r="T597" s="163"/>
      <c r="AT597" s="158" t="s">
        <v>180</v>
      </c>
      <c r="AU597" s="158" t="s">
        <v>82</v>
      </c>
      <c r="AV597" s="13" t="s">
        <v>82</v>
      </c>
      <c r="AW597" s="13" t="s">
        <v>30</v>
      </c>
      <c r="AX597" s="13" t="s">
        <v>73</v>
      </c>
      <c r="AY597" s="158" t="s">
        <v>163</v>
      </c>
    </row>
    <row r="598" spans="2:65" s="14" customFormat="1" ht="11.25">
      <c r="B598" s="164"/>
      <c r="D598" s="151" t="s">
        <v>180</v>
      </c>
      <c r="E598" s="165" t="s">
        <v>1</v>
      </c>
      <c r="F598" s="166" t="s">
        <v>218</v>
      </c>
      <c r="H598" s="167">
        <v>10</v>
      </c>
      <c r="I598" s="168"/>
      <c r="L598" s="164"/>
      <c r="M598" s="169"/>
      <c r="T598" s="170"/>
      <c r="AT598" s="165" t="s">
        <v>180</v>
      </c>
      <c r="AU598" s="165" t="s">
        <v>82</v>
      </c>
      <c r="AV598" s="14" t="s">
        <v>170</v>
      </c>
      <c r="AW598" s="14" t="s">
        <v>30</v>
      </c>
      <c r="AX598" s="14" t="s">
        <v>80</v>
      </c>
      <c r="AY598" s="165" t="s">
        <v>163</v>
      </c>
    </row>
    <row r="599" spans="2:65" s="1" customFormat="1" ht="16.5" customHeight="1">
      <c r="B599" s="136"/>
      <c r="C599" s="137" t="s">
        <v>1714</v>
      </c>
      <c r="D599" s="137" t="s">
        <v>165</v>
      </c>
      <c r="E599" s="138" t="s">
        <v>1508</v>
      </c>
      <c r="F599" s="139" t="s">
        <v>1509</v>
      </c>
      <c r="G599" s="140" t="s">
        <v>1505</v>
      </c>
      <c r="H599" s="141">
        <v>10</v>
      </c>
      <c r="I599" s="142"/>
      <c r="J599" s="143">
        <f>ROUND(I599*H599,2)</f>
        <v>0</v>
      </c>
      <c r="K599" s="139" t="s">
        <v>1</v>
      </c>
      <c r="L599" s="32"/>
      <c r="M599" s="144" t="s">
        <v>1</v>
      </c>
      <c r="N599" s="145" t="s">
        <v>38</v>
      </c>
      <c r="P599" s="146">
        <f>O599*H599</f>
        <v>0</v>
      </c>
      <c r="Q599" s="146">
        <v>0</v>
      </c>
      <c r="R599" s="146">
        <f>Q599*H599</f>
        <v>0</v>
      </c>
      <c r="S599" s="146">
        <v>0</v>
      </c>
      <c r="T599" s="147">
        <f>S599*H599</f>
        <v>0</v>
      </c>
      <c r="AR599" s="148" t="s">
        <v>170</v>
      </c>
      <c r="AT599" s="148" t="s">
        <v>165</v>
      </c>
      <c r="AU599" s="148" t="s">
        <v>82</v>
      </c>
      <c r="AY599" s="17" t="s">
        <v>163</v>
      </c>
      <c r="BE599" s="149">
        <f>IF(N599="základní",J599,0)</f>
        <v>0</v>
      </c>
      <c r="BF599" s="149">
        <f>IF(N599="snížená",J599,0)</f>
        <v>0</v>
      </c>
      <c r="BG599" s="149">
        <f>IF(N599="zákl. přenesená",J599,0)</f>
        <v>0</v>
      </c>
      <c r="BH599" s="149">
        <f>IF(N599="sníž. přenesená",J599,0)</f>
        <v>0</v>
      </c>
      <c r="BI599" s="149">
        <f>IF(N599="nulová",J599,0)</f>
        <v>0</v>
      </c>
      <c r="BJ599" s="17" t="s">
        <v>80</v>
      </c>
      <c r="BK599" s="149">
        <f>ROUND(I599*H599,2)</f>
        <v>0</v>
      </c>
      <c r="BL599" s="17" t="s">
        <v>170</v>
      </c>
      <c r="BM599" s="148" t="s">
        <v>1715</v>
      </c>
    </row>
    <row r="600" spans="2:65" s="13" customFormat="1" ht="11.25">
      <c r="B600" s="157"/>
      <c r="D600" s="151" t="s">
        <v>180</v>
      </c>
      <c r="E600" s="158" t="s">
        <v>1</v>
      </c>
      <c r="F600" s="159" t="s">
        <v>1507</v>
      </c>
      <c r="H600" s="160">
        <v>10</v>
      </c>
      <c r="I600" s="161"/>
      <c r="L600" s="157"/>
      <c r="M600" s="162"/>
      <c r="T600" s="163"/>
      <c r="AT600" s="158" t="s">
        <v>180</v>
      </c>
      <c r="AU600" s="158" t="s">
        <v>82</v>
      </c>
      <c r="AV600" s="13" t="s">
        <v>82</v>
      </c>
      <c r="AW600" s="13" t="s">
        <v>30</v>
      </c>
      <c r="AX600" s="13" t="s">
        <v>73</v>
      </c>
      <c r="AY600" s="158" t="s">
        <v>163</v>
      </c>
    </row>
    <row r="601" spans="2:65" s="14" customFormat="1" ht="11.25">
      <c r="B601" s="164"/>
      <c r="D601" s="151" t="s">
        <v>180</v>
      </c>
      <c r="E601" s="165" t="s">
        <v>1</v>
      </c>
      <c r="F601" s="166" t="s">
        <v>218</v>
      </c>
      <c r="H601" s="167">
        <v>10</v>
      </c>
      <c r="I601" s="168"/>
      <c r="L601" s="164"/>
      <c r="M601" s="169"/>
      <c r="T601" s="170"/>
      <c r="AT601" s="165" t="s">
        <v>180</v>
      </c>
      <c r="AU601" s="165" t="s">
        <v>82</v>
      </c>
      <c r="AV601" s="14" t="s">
        <v>170</v>
      </c>
      <c r="AW601" s="14" t="s">
        <v>30</v>
      </c>
      <c r="AX601" s="14" t="s">
        <v>80</v>
      </c>
      <c r="AY601" s="165" t="s">
        <v>163</v>
      </c>
    </row>
    <row r="602" spans="2:65" s="1" customFormat="1" ht="16.5" customHeight="1">
      <c r="B602" s="136"/>
      <c r="C602" s="137" t="s">
        <v>784</v>
      </c>
      <c r="D602" s="137" t="s">
        <v>165</v>
      </c>
      <c r="E602" s="138" t="s">
        <v>1512</v>
      </c>
      <c r="F602" s="139" t="s">
        <v>1513</v>
      </c>
      <c r="G602" s="140" t="s">
        <v>1505</v>
      </c>
      <c r="H602" s="141">
        <v>10</v>
      </c>
      <c r="I602" s="142"/>
      <c r="J602" s="143">
        <f>ROUND(I602*H602,2)</f>
        <v>0</v>
      </c>
      <c r="K602" s="139" t="s">
        <v>1</v>
      </c>
      <c r="L602" s="32"/>
      <c r="M602" s="144" t="s">
        <v>1</v>
      </c>
      <c r="N602" s="145" t="s">
        <v>38</v>
      </c>
      <c r="P602" s="146">
        <f>O602*H602</f>
        <v>0</v>
      </c>
      <c r="Q602" s="146">
        <v>0</v>
      </c>
      <c r="R602" s="146">
        <f>Q602*H602</f>
        <v>0</v>
      </c>
      <c r="S602" s="146">
        <v>0</v>
      </c>
      <c r="T602" s="147">
        <f>S602*H602</f>
        <v>0</v>
      </c>
      <c r="AR602" s="148" t="s">
        <v>170</v>
      </c>
      <c r="AT602" s="148" t="s">
        <v>165</v>
      </c>
      <c r="AU602" s="148" t="s">
        <v>82</v>
      </c>
      <c r="AY602" s="17" t="s">
        <v>163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80</v>
      </c>
      <c r="BK602" s="149">
        <f>ROUND(I602*H602,2)</f>
        <v>0</v>
      </c>
      <c r="BL602" s="17" t="s">
        <v>170</v>
      </c>
      <c r="BM602" s="148" t="s">
        <v>1716</v>
      </c>
    </row>
    <row r="603" spans="2:65" s="13" customFormat="1" ht="11.25">
      <c r="B603" s="157"/>
      <c r="D603" s="151" t="s">
        <v>180</v>
      </c>
      <c r="E603" s="158" t="s">
        <v>1</v>
      </c>
      <c r="F603" s="159" t="s">
        <v>1507</v>
      </c>
      <c r="H603" s="160">
        <v>10</v>
      </c>
      <c r="I603" s="161"/>
      <c r="L603" s="157"/>
      <c r="M603" s="162"/>
      <c r="T603" s="163"/>
      <c r="AT603" s="158" t="s">
        <v>180</v>
      </c>
      <c r="AU603" s="158" t="s">
        <v>82</v>
      </c>
      <c r="AV603" s="13" t="s">
        <v>82</v>
      </c>
      <c r="AW603" s="13" t="s">
        <v>30</v>
      </c>
      <c r="AX603" s="13" t="s">
        <v>73</v>
      </c>
      <c r="AY603" s="158" t="s">
        <v>163</v>
      </c>
    </row>
    <row r="604" spans="2:65" s="14" customFormat="1" ht="11.25">
      <c r="B604" s="164"/>
      <c r="D604" s="151" t="s">
        <v>180</v>
      </c>
      <c r="E604" s="165" t="s">
        <v>1</v>
      </c>
      <c r="F604" s="166" t="s">
        <v>218</v>
      </c>
      <c r="H604" s="167">
        <v>10</v>
      </c>
      <c r="I604" s="168"/>
      <c r="L604" s="164"/>
      <c r="M604" s="169"/>
      <c r="T604" s="170"/>
      <c r="AT604" s="165" t="s">
        <v>180</v>
      </c>
      <c r="AU604" s="165" t="s">
        <v>82</v>
      </c>
      <c r="AV604" s="14" t="s">
        <v>170</v>
      </c>
      <c r="AW604" s="14" t="s">
        <v>30</v>
      </c>
      <c r="AX604" s="14" t="s">
        <v>80</v>
      </c>
      <c r="AY604" s="165" t="s">
        <v>163</v>
      </c>
    </row>
    <row r="605" spans="2:65" s="1" customFormat="1" ht="24.2" customHeight="1">
      <c r="B605" s="136"/>
      <c r="C605" s="137" t="s">
        <v>1717</v>
      </c>
      <c r="D605" s="137" t="s">
        <v>165</v>
      </c>
      <c r="E605" s="138" t="s">
        <v>1718</v>
      </c>
      <c r="F605" s="139" t="s">
        <v>1719</v>
      </c>
      <c r="G605" s="140" t="s">
        <v>196</v>
      </c>
      <c r="H605" s="141">
        <v>20</v>
      </c>
      <c r="I605" s="142"/>
      <c r="J605" s="143">
        <f>ROUND(I605*H605,2)</f>
        <v>0</v>
      </c>
      <c r="K605" s="139" t="s">
        <v>1</v>
      </c>
      <c r="L605" s="32"/>
      <c r="M605" s="144" t="s">
        <v>1</v>
      </c>
      <c r="N605" s="145" t="s">
        <v>38</v>
      </c>
      <c r="P605" s="146">
        <f>O605*H605</f>
        <v>0</v>
      </c>
      <c r="Q605" s="146">
        <v>0</v>
      </c>
      <c r="R605" s="146">
        <f>Q605*H605</f>
        <v>0</v>
      </c>
      <c r="S605" s="146">
        <v>0</v>
      </c>
      <c r="T605" s="147">
        <f>S605*H605</f>
        <v>0</v>
      </c>
      <c r="AR605" s="148" t="s">
        <v>170</v>
      </c>
      <c r="AT605" s="148" t="s">
        <v>165</v>
      </c>
      <c r="AU605" s="148" t="s">
        <v>82</v>
      </c>
      <c r="AY605" s="17" t="s">
        <v>163</v>
      </c>
      <c r="BE605" s="149">
        <f>IF(N605="základní",J605,0)</f>
        <v>0</v>
      </c>
      <c r="BF605" s="149">
        <f>IF(N605="snížená",J605,0)</f>
        <v>0</v>
      </c>
      <c r="BG605" s="149">
        <f>IF(N605="zákl. přenesená",J605,0)</f>
        <v>0</v>
      </c>
      <c r="BH605" s="149">
        <f>IF(N605="sníž. přenesená",J605,0)</f>
        <v>0</v>
      </c>
      <c r="BI605" s="149">
        <f>IF(N605="nulová",J605,0)</f>
        <v>0</v>
      </c>
      <c r="BJ605" s="17" t="s">
        <v>80</v>
      </c>
      <c r="BK605" s="149">
        <f>ROUND(I605*H605,2)</f>
        <v>0</v>
      </c>
      <c r="BL605" s="17" t="s">
        <v>170</v>
      </c>
      <c r="BM605" s="148" t="s">
        <v>1720</v>
      </c>
    </row>
    <row r="606" spans="2:65" s="13" customFormat="1" ht="11.25">
      <c r="B606" s="157"/>
      <c r="D606" s="151" t="s">
        <v>180</v>
      </c>
      <c r="E606" s="158" t="s">
        <v>1</v>
      </c>
      <c r="F606" s="159" t="s">
        <v>1721</v>
      </c>
      <c r="H606" s="160">
        <v>20</v>
      </c>
      <c r="I606" s="161"/>
      <c r="L606" s="157"/>
      <c r="M606" s="162"/>
      <c r="T606" s="163"/>
      <c r="AT606" s="158" t="s">
        <v>180</v>
      </c>
      <c r="AU606" s="158" t="s">
        <v>82</v>
      </c>
      <c r="AV606" s="13" t="s">
        <v>82</v>
      </c>
      <c r="AW606" s="13" t="s">
        <v>30</v>
      </c>
      <c r="AX606" s="13" t="s">
        <v>73</v>
      </c>
      <c r="AY606" s="158" t="s">
        <v>163</v>
      </c>
    </row>
    <row r="607" spans="2:65" s="14" customFormat="1" ht="11.25">
      <c r="B607" s="164"/>
      <c r="D607" s="151" t="s">
        <v>180</v>
      </c>
      <c r="E607" s="165" t="s">
        <v>1</v>
      </c>
      <c r="F607" s="166" t="s">
        <v>218</v>
      </c>
      <c r="H607" s="167">
        <v>20</v>
      </c>
      <c r="I607" s="168"/>
      <c r="L607" s="164"/>
      <c r="M607" s="169"/>
      <c r="T607" s="170"/>
      <c r="AT607" s="165" t="s">
        <v>180</v>
      </c>
      <c r="AU607" s="165" t="s">
        <v>82</v>
      </c>
      <c r="AV607" s="14" t="s">
        <v>170</v>
      </c>
      <c r="AW607" s="14" t="s">
        <v>30</v>
      </c>
      <c r="AX607" s="14" t="s">
        <v>80</v>
      </c>
      <c r="AY607" s="165" t="s">
        <v>163</v>
      </c>
    </row>
    <row r="608" spans="2:65" s="1" customFormat="1" ht="24.2" customHeight="1">
      <c r="B608" s="136"/>
      <c r="C608" s="137" t="s">
        <v>791</v>
      </c>
      <c r="D608" s="137" t="s">
        <v>165</v>
      </c>
      <c r="E608" s="138" t="s">
        <v>1722</v>
      </c>
      <c r="F608" s="139" t="s">
        <v>1723</v>
      </c>
      <c r="G608" s="140" t="s">
        <v>313</v>
      </c>
      <c r="H608" s="141">
        <v>20</v>
      </c>
      <c r="I608" s="142"/>
      <c r="J608" s="143">
        <f>ROUND(I608*H608,2)</f>
        <v>0</v>
      </c>
      <c r="K608" s="139" t="s">
        <v>1</v>
      </c>
      <c r="L608" s="32"/>
      <c r="M608" s="144" t="s">
        <v>1</v>
      </c>
      <c r="N608" s="145" t="s">
        <v>38</v>
      </c>
      <c r="P608" s="146">
        <f>O608*H608</f>
        <v>0</v>
      </c>
      <c r="Q608" s="146">
        <v>0</v>
      </c>
      <c r="R608" s="146">
        <f>Q608*H608</f>
        <v>0</v>
      </c>
      <c r="S608" s="146">
        <v>0</v>
      </c>
      <c r="T608" s="147">
        <f>S608*H608</f>
        <v>0</v>
      </c>
      <c r="AR608" s="148" t="s">
        <v>170</v>
      </c>
      <c r="AT608" s="148" t="s">
        <v>165</v>
      </c>
      <c r="AU608" s="148" t="s">
        <v>82</v>
      </c>
      <c r="AY608" s="17" t="s">
        <v>163</v>
      </c>
      <c r="BE608" s="149">
        <f>IF(N608="základní",J608,0)</f>
        <v>0</v>
      </c>
      <c r="BF608" s="149">
        <f>IF(N608="snížená",J608,0)</f>
        <v>0</v>
      </c>
      <c r="BG608" s="149">
        <f>IF(N608="zákl. přenesená",J608,0)</f>
        <v>0</v>
      </c>
      <c r="BH608" s="149">
        <f>IF(N608="sníž. přenesená",J608,0)</f>
        <v>0</v>
      </c>
      <c r="BI608" s="149">
        <f>IF(N608="nulová",J608,0)</f>
        <v>0</v>
      </c>
      <c r="BJ608" s="17" t="s">
        <v>80</v>
      </c>
      <c r="BK608" s="149">
        <f>ROUND(I608*H608,2)</f>
        <v>0</v>
      </c>
      <c r="BL608" s="17" t="s">
        <v>170</v>
      </c>
      <c r="BM608" s="148" t="s">
        <v>1724</v>
      </c>
    </row>
    <row r="609" spans="2:65" s="13" customFormat="1" ht="11.25">
      <c r="B609" s="157"/>
      <c r="D609" s="151" t="s">
        <v>180</v>
      </c>
      <c r="E609" s="158" t="s">
        <v>1</v>
      </c>
      <c r="F609" s="159" t="s">
        <v>1725</v>
      </c>
      <c r="H609" s="160">
        <v>20</v>
      </c>
      <c r="I609" s="161"/>
      <c r="L609" s="157"/>
      <c r="M609" s="162"/>
      <c r="T609" s="163"/>
      <c r="AT609" s="158" t="s">
        <v>180</v>
      </c>
      <c r="AU609" s="158" t="s">
        <v>82</v>
      </c>
      <c r="AV609" s="13" t="s">
        <v>82</v>
      </c>
      <c r="AW609" s="13" t="s">
        <v>30</v>
      </c>
      <c r="AX609" s="13" t="s">
        <v>73</v>
      </c>
      <c r="AY609" s="158" t="s">
        <v>163</v>
      </c>
    </row>
    <row r="610" spans="2:65" s="14" customFormat="1" ht="11.25">
      <c r="B610" s="164"/>
      <c r="D610" s="151" t="s">
        <v>180</v>
      </c>
      <c r="E610" s="165" t="s">
        <v>1</v>
      </c>
      <c r="F610" s="166" t="s">
        <v>218</v>
      </c>
      <c r="H610" s="167">
        <v>20</v>
      </c>
      <c r="I610" s="168"/>
      <c r="L610" s="164"/>
      <c r="M610" s="169"/>
      <c r="T610" s="170"/>
      <c r="AT610" s="165" t="s">
        <v>180</v>
      </c>
      <c r="AU610" s="165" t="s">
        <v>82</v>
      </c>
      <c r="AV610" s="14" t="s">
        <v>170</v>
      </c>
      <c r="AW610" s="14" t="s">
        <v>30</v>
      </c>
      <c r="AX610" s="14" t="s">
        <v>80</v>
      </c>
      <c r="AY610" s="165" t="s">
        <v>163</v>
      </c>
    </row>
    <row r="611" spans="2:65" s="1" customFormat="1" ht="21.75" customHeight="1">
      <c r="B611" s="136"/>
      <c r="C611" s="137" t="s">
        <v>1726</v>
      </c>
      <c r="D611" s="137" t="s">
        <v>165</v>
      </c>
      <c r="E611" s="138" t="s">
        <v>1529</v>
      </c>
      <c r="F611" s="139" t="s">
        <v>1530</v>
      </c>
      <c r="G611" s="140" t="s">
        <v>196</v>
      </c>
      <c r="H611" s="141">
        <v>20</v>
      </c>
      <c r="I611" s="142"/>
      <c r="J611" s="143">
        <f>ROUND(I611*H611,2)</f>
        <v>0</v>
      </c>
      <c r="K611" s="139" t="s">
        <v>1</v>
      </c>
      <c r="L611" s="32"/>
      <c r="M611" s="144" t="s">
        <v>1</v>
      </c>
      <c r="N611" s="145" t="s">
        <v>38</v>
      </c>
      <c r="P611" s="146">
        <f>O611*H611</f>
        <v>0</v>
      </c>
      <c r="Q611" s="146">
        <v>0</v>
      </c>
      <c r="R611" s="146">
        <f>Q611*H611</f>
        <v>0</v>
      </c>
      <c r="S611" s="146">
        <v>0</v>
      </c>
      <c r="T611" s="147">
        <f>S611*H611</f>
        <v>0</v>
      </c>
      <c r="AR611" s="148" t="s">
        <v>170</v>
      </c>
      <c r="AT611" s="148" t="s">
        <v>165</v>
      </c>
      <c r="AU611" s="148" t="s">
        <v>82</v>
      </c>
      <c r="AY611" s="17" t="s">
        <v>163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80</v>
      </c>
      <c r="BK611" s="149">
        <f>ROUND(I611*H611,2)</f>
        <v>0</v>
      </c>
      <c r="BL611" s="17" t="s">
        <v>170</v>
      </c>
      <c r="BM611" s="148" t="s">
        <v>1727</v>
      </c>
    </row>
    <row r="612" spans="2:65" s="13" customFormat="1" ht="11.25">
      <c r="B612" s="157"/>
      <c r="D612" s="151" t="s">
        <v>180</v>
      </c>
      <c r="E612" s="158" t="s">
        <v>1</v>
      </c>
      <c r="F612" s="159" t="s">
        <v>1721</v>
      </c>
      <c r="H612" s="160">
        <v>20</v>
      </c>
      <c r="I612" s="161"/>
      <c r="L612" s="157"/>
      <c r="M612" s="162"/>
      <c r="T612" s="163"/>
      <c r="AT612" s="158" t="s">
        <v>180</v>
      </c>
      <c r="AU612" s="158" t="s">
        <v>82</v>
      </c>
      <c r="AV612" s="13" t="s">
        <v>82</v>
      </c>
      <c r="AW612" s="13" t="s">
        <v>30</v>
      </c>
      <c r="AX612" s="13" t="s">
        <v>73</v>
      </c>
      <c r="AY612" s="158" t="s">
        <v>163</v>
      </c>
    </row>
    <row r="613" spans="2:65" s="14" customFormat="1" ht="11.25">
      <c r="B613" s="164"/>
      <c r="D613" s="151" t="s">
        <v>180</v>
      </c>
      <c r="E613" s="165" t="s">
        <v>1</v>
      </c>
      <c r="F613" s="166" t="s">
        <v>218</v>
      </c>
      <c r="H613" s="167">
        <v>20</v>
      </c>
      <c r="I613" s="168"/>
      <c r="L613" s="164"/>
      <c r="M613" s="169"/>
      <c r="T613" s="170"/>
      <c r="AT613" s="165" t="s">
        <v>180</v>
      </c>
      <c r="AU613" s="165" t="s">
        <v>82</v>
      </c>
      <c r="AV613" s="14" t="s">
        <v>170</v>
      </c>
      <c r="AW613" s="14" t="s">
        <v>30</v>
      </c>
      <c r="AX613" s="14" t="s">
        <v>80</v>
      </c>
      <c r="AY613" s="165" t="s">
        <v>163</v>
      </c>
    </row>
    <row r="614" spans="2:65" s="1" customFormat="1" ht="16.5" customHeight="1">
      <c r="B614" s="136"/>
      <c r="C614" s="137" t="s">
        <v>797</v>
      </c>
      <c r="D614" s="137" t="s">
        <v>165</v>
      </c>
      <c r="E614" s="138" t="s">
        <v>1538</v>
      </c>
      <c r="F614" s="139" t="s">
        <v>1539</v>
      </c>
      <c r="G614" s="140" t="s">
        <v>313</v>
      </c>
      <c r="H614" s="141">
        <v>40</v>
      </c>
      <c r="I614" s="142"/>
      <c r="J614" s="143">
        <f>ROUND(I614*H614,2)</f>
        <v>0</v>
      </c>
      <c r="K614" s="139" t="s">
        <v>1</v>
      </c>
      <c r="L614" s="32"/>
      <c r="M614" s="144" t="s">
        <v>1</v>
      </c>
      <c r="N614" s="145" t="s">
        <v>38</v>
      </c>
      <c r="P614" s="146">
        <f>O614*H614</f>
        <v>0</v>
      </c>
      <c r="Q614" s="146">
        <v>0</v>
      </c>
      <c r="R614" s="146">
        <f>Q614*H614</f>
        <v>0</v>
      </c>
      <c r="S614" s="146">
        <v>0</v>
      </c>
      <c r="T614" s="147">
        <f>S614*H614</f>
        <v>0</v>
      </c>
      <c r="AR614" s="148" t="s">
        <v>170</v>
      </c>
      <c r="AT614" s="148" t="s">
        <v>165</v>
      </c>
      <c r="AU614" s="148" t="s">
        <v>82</v>
      </c>
      <c r="AY614" s="17" t="s">
        <v>163</v>
      </c>
      <c r="BE614" s="149">
        <f>IF(N614="základní",J614,0)</f>
        <v>0</v>
      </c>
      <c r="BF614" s="149">
        <f>IF(N614="snížená",J614,0)</f>
        <v>0</v>
      </c>
      <c r="BG614" s="149">
        <f>IF(N614="zákl. přenesená",J614,0)</f>
        <v>0</v>
      </c>
      <c r="BH614" s="149">
        <f>IF(N614="sníž. přenesená",J614,0)</f>
        <v>0</v>
      </c>
      <c r="BI614" s="149">
        <f>IF(N614="nulová",J614,0)</f>
        <v>0</v>
      </c>
      <c r="BJ614" s="17" t="s">
        <v>80</v>
      </c>
      <c r="BK614" s="149">
        <f>ROUND(I614*H614,2)</f>
        <v>0</v>
      </c>
      <c r="BL614" s="17" t="s">
        <v>170</v>
      </c>
      <c r="BM614" s="148" t="s">
        <v>1728</v>
      </c>
    </row>
    <row r="615" spans="2:65" s="13" customFormat="1" ht="11.25">
      <c r="B615" s="157"/>
      <c r="D615" s="151" t="s">
        <v>180</v>
      </c>
      <c r="E615" s="158" t="s">
        <v>1</v>
      </c>
      <c r="F615" s="159" t="s">
        <v>1729</v>
      </c>
      <c r="H615" s="160">
        <v>40</v>
      </c>
      <c r="I615" s="161"/>
      <c r="L615" s="157"/>
      <c r="M615" s="162"/>
      <c r="T615" s="163"/>
      <c r="AT615" s="158" t="s">
        <v>180</v>
      </c>
      <c r="AU615" s="158" t="s">
        <v>82</v>
      </c>
      <c r="AV615" s="13" t="s">
        <v>82</v>
      </c>
      <c r="AW615" s="13" t="s">
        <v>30</v>
      </c>
      <c r="AX615" s="13" t="s">
        <v>73</v>
      </c>
      <c r="AY615" s="158" t="s">
        <v>163</v>
      </c>
    </row>
    <row r="616" spans="2:65" s="14" customFormat="1" ht="11.25">
      <c r="B616" s="164"/>
      <c r="D616" s="151" t="s">
        <v>180</v>
      </c>
      <c r="E616" s="165" t="s">
        <v>1</v>
      </c>
      <c r="F616" s="166" t="s">
        <v>218</v>
      </c>
      <c r="H616" s="167">
        <v>40</v>
      </c>
      <c r="I616" s="168"/>
      <c r="L616" s="164"/>
      <c r="M616" s="169"/>
      <c r="T616" s="170"/>
      <c r="AT616" s="165" t="s">
        <v>180</v>
      </c>
      <c r="AU616" s="165" t="s">
        <v>82</v>
      </c>
      <c r="AV616" s="14" t="s">
        <v>170</v>
      </c>
      <c r="AW616" s="14" t="s">
        <v>30</v>
      </c>
      <c r="AX616" s="14" t="s">
        <v>80</v>
      </c>
      <c r="AY616" s="165" t="s">
        <v>163</v>
      </c>
    </row>
    <row r="617" spans="2:65" s="1" customFormat="1" ht="21.75" customHeight="1">
      <c r="B617" s="136"/>
      <c r="C617" s="137" t="s">
        <v>1730</v>
      </c>
      <c r="D617" s="137" t="s">
        <v>165</v>
      </c>
      <c r="E617" s="138" t="s">
        <v>1731</v>
      </c>
      <c r="F617" s="139" t="s">
        <v>1732</v>
      </c>
      <c r="G617" s="140" t="s">
        <v>313</v>
      </c>
      <c r="H617" s="141">
        <v>6</v>
      </c>
      <c r="I617" s="142"/>
      <c r="J617" s="143">
        <f>ROUND(I617*H617,2)</f>
        <v>0</v>
      </c>
      <c r="K617" s="139" t="s">
        <v>1</v>
      </c>
      <c r="L617" s="32"/>
      <c r="M617" s="144" t="s">
        <v>1</v>
      </c>
      <c r="N617" s="145" t="s">
        <v>38</v>
      </c>
      <c r="P617" s="146">
        <f>O617*H617</f>
        <v>0</v>
      </c>
      <c r="Q617" s="146">
        <v>0</v>
      </c>
      <c r="R617" s="146">
        <f>Q617*H617</f>
        <v>0</v>
      </c>
      <c r="S617" s="146">
        <v>0</v>
      </c>
      <c r="T617" s="147">
        <f>S617*H617</f>
        <v>0</v>
      </c>
      <c r="AR617" s="148" t="s">
        <v>170</v>
      </c>
      <c r="AT617" s="148" t="s">
        <v>165</v>
      </c>
      <c r="AU617" s="148" t="s">
        <v>82</v>
      </c>
      <c r="AY617" s="17" t="s">
        <v>163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7" t="s">
        <v>80</v>
      </c>
      <c r="BK617" s="149">
        <f>ROUND(I617*H617,2)</f>
        <v>0</v>
      </c>
      <c r="BL617" s="17" t="s">
        <v>170</v>
      </c>
      <c r="BM617" s="148" t="s">
        <v>1733</v>
      </c>
    </row>
    <row r="618" spans="2:65" s="1" customFormat="1" ht="21.75" customHeight="1">
      <c r="B618" s="136"/>
      <c r="C618" s="137" t="s">
        <v>803</v>
      </c>
      <c r="D618" s="137" t="s">
        <v>165</v>
      </c>
      <c r="E618" s="138" t="s">
        <v>1568</v>
      </c>
      <c r="F618" s="139" t="s">
        <v>1569</v>
      </c>
      <c r="G618" s="140" t="s">
        <v>313</v>
      </c>
      <c r="H618" s="141">
        <v>4</v>
      </c>
      <c r="I618" s="142"/>
      <c r="J618" s="143">
        <f>ROUND(I618*H618,2)</f>
        <v>0</v>
      </c>
      <c r="K618" s="139" t="s">
        <v>1</v>
      </c>
      <c r="L618" s="32"/>
      <c r="M618" s="144" t="s">
        <v>1</v>
      </c>
      <c r="N618" s="145" t="s">
        <v>38</v>
      </c>
      <c r="P618" s="146">
        <f>O618*H618</f>
        <v>0</v>
      </c>
      <c r="Q618" s="146">
        <v>0</v>
      </c>
      <c r="R618" s="146">
        <f>Q618*H618</f>
        <v>0</v>
      </c>
      <c r="S618" s="146">
        <v>0</v>
      </c>
      <c r="T618" s="147">
        <f>S618*H618</f>
        <v>0</v>
      </c>
      <c r="AR618" s="148" t="s">
        <v>170</v>
      </c>
      <c r="AT618" s="148" t="s">
        <v>165</v>
      </c>
      <c r="AU618" s="148" t="s">
        <v>82</v>
      </c>
      <c r="AY618" s="17" t="s">
        <v>163</v>
      </c>
      <c r="BE618" s="149">
        <f>IF(N618="základní",J618,0)</f>
        <v>0</v>
      </c>
      <c r="BF618" s="149">
        <f>IF(N618="snížená",J618,0)</f>
        <v>0</v>
      </c>
      <c r="BG618" s="149">
        <f>IF(N618="zákl. přenesená",J618,0)</f>
        <v>0</v>
      </c>
      <c r="BH618" s="149">
        <f>IF(N618="sníž. přenesená",J618,0)</f>
        <v>0</v>
      </c>
      <c r="BI618" s="149">
        <f>IF(N618="nulová",J618,0)</f>
        <v>0</v>
      </c>
      <c r="BJ618" s="17" t="s">
        <v>80</v>
      </c>
      <c r="BK618" s="149">
        <f>ROUND(I618*H618,2)</f>
        <v>0</v>
      </c>
      <c r="BL618" s="17" t="s">
        <v>170</v>
      </c>
      <c r="BM618" s="148" t="s">
        <v>1734</v>
      </c>
    </row>
    <row r="619" spans="2:65" s="1" customFormat="1" ht="16.5" customHeight="1">
      <c r="B619" s="136"/>
      <c r="C619" s="137" t="s">
        <v>1735</v>
      </c>
      <c r="D619" s="137" t="s">
        <v>165</v>
      </c>
      <c r="E619" s="138" t="s">
        <v>1736</v>
      </c>
      <c r="F619" s="139" t="s">
        <v>1737</v>
      </c>
      <c r="G619" s="140" t="s">
        <v>313</v>
      </c>
      <c r="H619" s="141">
        <v>10</v>
      </c>
      <c r="I619" s="142"/>
      <c r="J619" s="143">
        <f>ROUND(I619*H619,2)</f>
        <v>0</v>
      </c>
      <c r="K619" s="139" t="s">
        <v>1</v>
      </c>
      <c r="L619" s="32"/>
      <c r="M619" s="144" t="s">
        <v>1</v>
      </c>
      <c r="N619" s="145" t="s">
        <v>38</v>
      </c>
      <c r="P619" s="146">
        <f>O619*H619</f>
        <v>0</v>
      </c>
      <c r="Q619" s="146">
        <v>0</v>
      </c>
      <c r="R619" s="146">
        <f>Q619*H619</f>
        <v>0</v>
      </c>
      <c r="S619" s="146">
        <v>0</v>
      </c>
      <c r="T619" s="147">
        <f>S619*H619</f>
        <v>0</v>
      </c>
      <c r="AR619" s="148" t="s">
        <v>170</v>
      </c>
      <c r="AT619" s="148" t="s">
        <v>165</v>
      </c>
      <c r="AU619" s="148" t="s">
        <v>82</v>
      </c>
      <c r="AY619" s="17" t="s">
        <v>163</v>
      </c>
      <c r="BE619" s="149">
        <f>IF(N619="základní",J619,0)</f>
        <v>0</v>
      </c>
      <c r="BF619" s="149">
        <f>IF(N619="snížená",J619,0)</f>
        <v>0</v>
      </c>
      <c r="BG619" s="149">
        <f>IF(N619="zákl. přenesená",J619,0)</f>
        <v>0</v>
      </c>
      <c r="BH619" s="149">
        <f>IF(N619="sníž. přenesená",J619,0)</f>
        <v>0</v>
      </c>
      <c r="BI619" s="149">
        <f>IF(N619="nulová",J619,0)</f>
        <v>0</v>
      </c>
      <c r="BJ619" s="17" t="s">
        <v>80</v>
      </c>
      <c r="BK619" s="149">
        <f>ROUND(I619*H619,2)</f>
        <v>0</v>
      </c>
      <c r="BL619" s="17" t="s">
        <v>170</v>
      </c>
      <c r="BM619" s="148" t="s">
        <v>1738</v>
      </c>
    </row>
    <row r="620" spans="2:65" s="13" customFormat="1" ht="11.25">
      <c r="B620" s="157"/>
      <c r="D620" s="151" t="s">
        <v>180</v>
      </c>
      <c r="E620" s="158" t="s">
        <v>1</v>
      </c>
      <c r="F620" s="159" t="s">
        <v>1507</v>
      </c>
      <c r="H620" s="160">
        <v>10</v>
      </c>
      <c r="I620" s="161"/>
      <c r="L620" s="157"/>
      <c r="M620" s="162"/>
      <c r="T620" s="163"/>
      <c r="AT620" s="158" t="s">
        <v>180</v>
      </c>
      <c r="AU620" s="158" t="s">
        <v>82</v>
      </c>
      <c r="AV620" s="13" t="s">
        <v>82</v>
      </c>
      <c r="AW620" s="13" t="s">
        <v>30</v>
      </c>
      <c r="AX620" s="13" t="s">
        <v>73</v>
      </c>
      <c r="AY620" s="158" t="s">
        <v>163</v>
      </c>
    </row>
    <row r="621" spans="2:65" s="14" customFormat="1" ht="11.25">
      <c r="B621" s="164"/>
      <c r="D621" s="151" t="s">
        <v>180</v>
      </c>
      <c r="E621" s="165" t="s">
        <v>1</v>
      </c>
      <c r="F621" s="166" t="s">
        <v>218</v>
      </c>
      <c r="H621" s="167">
        <v>10</v>
      </c>
      <c r="I621" s="168"/>
      <c r="L621" s="164"/>
      <c r="M621" s="169"/>
      <c r="T621" s="170"/>
      <c r="AT621" s="165" t="s">
        <v>180</v>
      </c>
      <c r="AU621" s="165" t="s">
        <v>82</v>
      </c>
      <c r="AV621" s="14" t="s">
        <v>170</v>
      </c>
      <c r="AW621" s="14" t="s">
        <v>30</v>
      </c>
      <c r="AX621" s="14" t="s">
        <v>80</v>
      </c>
      <c r="AY621" s="165" t="s">
        <v>163</v>
      </c>
    </row>
    <row r="622" spans="2:65" s="1" customFormat="1" ht="16.5" customHeight="1">
      <c r="B622" s="136"/>
      <c r="C622" s="137" t="s">
        <v>808</v>
      </c>
      <c r="D622" s="137" t="s">
        <v>165</v>
      </c>
      <c r="E622" s="138" t="s">
        <v>1739</v>
      </c>
      <c r="F622" s="139" t="s">
        <v>1740</v>
      </c>
      <c r="G622" s="140" t="s">
        <v>313</v>
      </c>
      <c r="H622" s="141">
        <v>10</v>
      </c>
      <c r="I622" s="142"/>
      <c r="J622" s="143">
        <f>ROUND(I622*H622,2)</f>
        <v>0</v>
      </c>
      <c r="K622" s="139" t="s">
        <v>1</v>
      </c>
      <c r="L622" s="32"/>
      <c r="M622" s="144" t="s">
        <v>1</v>
      </c>
      <c r="N622" s="145" t="s">
        <v>38</v>
      </c>
      <c r="P622" s="146">
        <f>O622*H622</f>
        <v>0</v>
      </c>
      <c r="Q622" s="146">
        <v>0</v>
      </c>
      <c r="R622" s="146">
        <f>Q622*H622</f>
        <v>0</v>
      </c>
      <c r="S622" s="146">
        <v>0</v>
      </c>
      <c r="T622" s="147">
        <f>S622*H622</f>
        <v>0</v>
      </c>
      <c r="AR622" s="148" t="s">
        <v>170</v>
      </c>
      <c r="AT622" s="148" t="s">
        <v>165</v>
      </c>
      <c r="AU622" s="148" t="s">
        <v>82</v>
      </c>
      <c r="AY622" s="17" t="s">
        <v>163</v>
      </c>
      <c r="BE622" s="149">
        <f>IF(N622="základní",J622,0)</f>
        <v>0</v>
      </c>
      <c r="BF622" s="149">
        <f>IF(N622="snížená",J622,0)</f>
        <v>0</v>
      </c>
      <c r="BG622" s="149">
        <f>IF(N622="zákl. přenesená",J622,0)</f>
        <v>0</v>
      </c>
      <c r="BH622" s="149">
        <f>IF(N622="sníž. přenesená",J622,0)</f>
        <v>0</v>
      </c>
      <c r="BI622" s="149">
        <f>IF(N622="nulová",J622,0)</f>
        <v>0</v>
      </c>
      <c r="BJ622" s="17" t="s">
        <v>80</v>
      </c>
      <c r="BK622" s="149">
        <f>ROUND(I622*H622,2)</f>
        <v>0</v>
      </c>
      <c r="BL622" s="17" t="s">
        <v>170</v>
      </c>
      <c r="BM622" s="148" t="s">
        <v>1741</v>
      </c>
    </row>
    <row r="623" spans="2:65" s="13" customFormat="1" ht="11.25">
      <c r="B623" s="157"/>
      <c r="D623" s="151" t="s">
        <v>180</v>
      </c>
      <c r="E623" s="158" t="s">
        <v>1</v>
      </c>
      <c r="F623" s="159" t="s">
        <v>1507</v>
      </c>
      <c r="H623" s="160">
        <v>10</v>
      </c>
      <c r="I623" s="161"/>
      <c r="L623" s="157"/>
      <c r="M623" s="162"/>
      <c r="T623" s="163"/>
      <c r="AT623" s="158" t="s">
        <v>180</v>
      </c>
      <c r="AU623" s="158" t="s">
        <v>82</v>
      </c>
      <c r="AV623" s="13" t="s">
        <v>82</v>
      </c>
      <c r="AW623" s="13" t="s">
        <v>30</v>
      </c>
      <c r="AX623" s="13" t="s">
        <v>73</v>
      </c>
      <c r="AY623" s="158" t="s">
        <v>163</v>
      </c>
    </row>
    <row r="624" spans="2:65" s="14" customFormat="1" ht="11.25">
      <c r="B624" s="164"/>
      <c r="D624" s="151" t="s">
        <v>180</v>
      </c>
      <c r="E624" s="165" t="s">
        <v>1</v>
      </c>
      <c r="F624" s="166" t="s">
        <v>218</v>
      </c>
      <c r="H624" s="167">
        <v>10</v>
      </c>
      <c r="I624" s="168"/>
      <c r="L624" s="164"/>
      <c r="M624" s="169"/>
      <c r="T624" s="170"/>
      <c r="AT624" s="165" t="s">
        <v>180</v>
      </c>
      <c r="AU624" s="165" t="s">
        <v>82</v>
      </c>
      <c r="AV624" s="14" t="s">
        <v>170</v>
      </c>
      <c r="AW624" s="14" t="s">
        <v>30</v>
      </c>
      <c r="AX624" s="14" t="s">
        <v>80</v>
      </c>
      <c r="AY624" s="165" t="s">
        <v>163</v>
      </c>
    </row>
    <row r="625" spans="2:65" s="1" customFormat="1" ht="16.5" customHeight="1">
      <c r="B625" s="136"/>
      <c r="C625" s="137" t="s">
        <v>1742</v>
      </c>
      <c r="D625" s="137" t="s">
        <v>165</v>
      </c>
      <c r="E625" s="138" t="s">
        <v>1743</v>
      </c>
      <c r="F625" s="139" t="s">
        <v>1744</v>
      </c>
      <c r="G625" s="140" t="s">
        <v>196</v>
      </c>
      <c r="H625" s="141">
        <v>442.05</v>
      </c>
      <c r="I625" s="142"/>
      <c r="J625" s="143">
        <f>ROUND(I625*H625,2)</f>
        <v>0</v>
      </c>
      <c r="K625" s="139" t="s">
        <v>1</v>
      </c>
      <c r="L625" s="32"/>
      <c r="M625" s="144" t="s">
        <v>1</v>
      </c>
      <c r="N625" s="145" t="s">
        <v>38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AR625" s="148" t="s">
        <v>170</v>
      </c>
      <c r="AT625" s="148" t="s">
        <v>165</v>
      </c>
      <c r="AU625" s="148" t="s">
        <v>82</v>
      </c>
      <c r="AY625" s="17" t="s">
        <v>163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80</v>
      </c>
      <c r="BK625" s="149">
        <f>ROUND(I625*H625,2)</f>
        <v>0</v>
      </c>
      <c r="BL625" s="17" t="s">
        <v>170</v>
      </c>
      <c r="BM625" s="148" t="s">
        <v>1745</v>
      </c>
    </row>
    <row r="626" spans="2:65" s="13" customFormat="1" ht="11.25">
      <c r="B626" s="157"/>
      <c r="D626" s="151" t="s">
        <v>180</v>
      </c>
      <c r="E626" s="158" t="s">
        <v>1</v>
      </c>
      <c r="F626" s="159" t="s">
        <v>1746</v>
      </c>
      <c r="H626" s="160">
        <v>442.05</v>
      </c>
      <c r="I626" s="161"/>
      <c r="L626" s="157"/>
      <c r="M626" s="162"/>
      <c r="T626" s="163"/>
      <c r="AT626" s="158" t="s">
        <v>180</v>
      </c>
      <c r="AU626" s="158" t="s">
        <v>82</v>
      </c>
      <c r="AV626" s="13" t="s">
        <v>82</v>
      </c>
      <c r="AW626" s="13" t="s">
        <v>30</v>
      </c>
      <c r="AX626" s="13" t="s">
        <v>73</v>
      </c>
      <c r="AY626" s="158" t="s">
        <v>163</v>
      </c>
    </row>
    <row r="627" spans="2:65" s="14" customFormat="1" ht="11.25">
      <c r="B627" s="164"/>
      <c r="D627" s="151" t="s">
        <v>180</v>
      </c>
      <c r="E627" s="165" t="s">
        <v>1</v>
      </c>
      <c r="F627" s="166" t="s">
        <v>218</v>
      </c>
      <c r="H627" s="167">
        <v>442.05</v>
      </c>
      <c r="I627" s="168"/>
      <c r="L627" s="164"/>
      <c r="M627" s="169"/>
      <c r="T627" s="170"/>
      <c r="AT627" s="165" t="s">
        <v>180</v>
      </c>
      <c r="AU627" s="165" t="s">
        <v>82</v>
      </c>
      <c r="AV627" s="14" t="s">
        <v>170</v>
      </c>
      <c r="AW627" s="14" t="s">
        <v>30</v>
      </c>
      <c r="AX627" s="14" t="s">
        <v>80</v>
      </c>
      <c r="AY627" s="165" t="s">
        <v>163</v>
      </c>
    </row>
    <row r="628" spans="2:65" s="1" customFormat="1" ht="16.5" customHeight="1">
      <c r="B628" s="136"/>
      <c r="C628" s="137" t="s">
        <v>812</v>
      </c>
      <c r="D628" s="137" t="s">
        <v>165</v>
      </c>
      <c r="E628" s="138" t="s">
        <v>1747</v>
      </c>
      <c r="F628" s="139" t="s">
        <v>1748</v>
      </c>
      <c r="G628" s="140" t="s">
        <v>313</v>
      </c>
      <c r="H628" s="141">
        <v>10</v>
      </c>
      <c r="I628" s="142"/>
      <c r="J628" s="143">
        <f>ROUND(I628*H628,2)</f>
        <v>0</v>
      </c>
      <c r="K628" s="139" t="s">
        <v>1</v>
      </c>
      <c r="L628" s="32"/>
      <c r="M628" s="144" t="s">
        <v>1</v>
      </c>
      <c r="N628" s="145" t="s">
        <v>38</v>
      </c>
      <c r="P628" s="146">
        <f>O628*H628</f>
        <v>0</v>
      </c>
      <c r="Q628" s="146">
        <v>0</v>
      </c>
      <c r="R628" s="146">
        <f>Q628*H628</f>
        <v>0</v>
      </c>
      <c r="S628" s="146">
        <v>0</v>
      </c>
      <c r="T628" s="147">
        <f>S628*H628</f>
        <v>0</v>
      </c>
      <c r="AR628" s="148" t="s">
        <v>170</v>
      </c>
      <c r="AT628" s="148" t="s">
        <v>165</v>
      </c>
      <c r="AU628" s="148" t="s">
        <v>82</v>
      </c>
      <c r="AY628" s="17" t="s">
        <v>163</v>
      </c>
      <c r="BE628" s="149">
        <f>IF(N628="základní",J628,0)</f>
        <v>0</v>
      </c>
      <c r="BF628" s="149">
        <f>IF(N628="snížená",J628,0)</f>
        <v>0</v>
      </c>
      <c r="BG628" s="149">
        <f>IF(N628="zákl. přenesená",J628,0)</f>
        <v>0</v>
      </c>
      <c r="BH628" s="149">
        <f>IF(N628="sníž. přenesená",J628,0)</f>
        <v>0</v>
      </c>
      <c r="BI628" s="149">
        <f>IF(N628="nulová",J628,0)</f>
        <v>0</v>
      </c>
      <c r="BJ628" s="17" t="s">
        <v>80</v>
      </c>
      <c r="BK628" s="149">
        <f>ROUND(I628*H628,2)</f>
        <v>0</v>
      </c>
      <c r="BL628" s="17" t="s">
        <v>170</v>
      </c>
      <c r="BM628" s="148" t="s">
        <v>1749</v>
      </c>
    </row>
    <row r="629" spans="2:65" s="13" customFormat="1" ht="11.25">
      <c r="B629" s="157"/>
      <c r="D629" s="151" t="s">
        <v>180</v>
      </c>
      <c r="E629" s="158" t="s">
        <v>1</v>
      </c>
      <c r="F629" s="159" t="s">
        <v>1507</v>
      </c>
      <c r="H629" s="160">
        <v>10</v>
      </c>
      <c r="I629" s="161"/>
      <c r="L629" s="157"/>
      <c r="M629" s="162"/>
      <c r="T629" s="163"/>
      <c r="AT629" s="158" t="s">
        <v>180</v>
      </c>
      <c r="AU629" s="158" t="s">
        <v>82</v>
      </c>
      <c r="AV629" s="13" t="s">
        <v>82</v>
      </c>
      <c r="AW629" s="13" t="s">
        <v>30</v>
      </c>
      <c r="AX629" s="13" t="s">
        <v>73</v>
      </c>
      <c r="AY629" s="158" t="s">
        <v>163</v>
      </c>
    </row>
    <row r="630" spans="2:65" s="14" customFormat="1" ht="11.25">
      <c r="B630" s="164"/>
      <c r="D630" s="151" t="s">
        <v>180</v>
      </c>
      <c r="E630" s="165" t="s">
        <v>1</v>
      </c>
      <c r="F630" s="166" t="s">
        <v>218</v>
      </c>
      <c r="H630" s="167">
        <v>10</v>
      </c>
      <c r="I630" s="168"/>
      <c r="L630" s="164"/>
      <c r="M630" s="169"/>
      <c r="T630" s="170"/>
      <c r="AT630" s="165" t="s">
        <v>180</v>
      </c>
      <c r="AU630" s="165" t="s">
        <v>82</v>
      </c>
      <c r="AV630" s="14" t="s">
        <v>170</v>
      </c>
      <c r="AW630" s="14" t="s">
        <v>30</v>
      </c>
      <c r="AX630" s="14" t="s">
        <v>80</v>
      </c>
      <c r="AY630" s="165" t="s">
        <v>163</v>
      </c>
    </row>
    <row r="631" spans="2:65" s="1" customFormat="1" ht="21.75" customHeight="1">
      <c r="B631" s="136"/>
      <c r="C631" s="137" t="s">
        <v>1750</v>
      </c>
      <c r="D631" s="137" t="s">
        <v>165</v>
      </c>
      <c r="E631" s="138" t="s">
        <v>1751</v>
      </c>
      <c r="F631" s="139" t="s">
        <v>1752</v>
      </c>
      <c r="G631" s="140" t="s">
        <v>313</v>
      </c>
      <c r="H631" s="141">
        <v>1</v>
      </c>
      <c r="I631" s="142"/>
      <c r="J631" s="143">
        <f>ROUND(I631*H631,2)</f>
        <v>0</v>
      </c>
      <c r="K631" s="139" t="s">
        <v>1</v>
      </c>
      <c r="L631" s="32"/>
      <c r="M631" s="144" t="s">
        <v>1</v>
      </c>
      <c r="N631" s="145" t="s">
        <v>38</v>
      </c>
      <c r="P631" s="146">
        <f>O631*H631</f>
        <v>0</v>
      </c>
      <c r="Q631" s="146">
        <v>0</v>
      </c>
      <c r="R631" s="146">
        <f>Q631*H631</f>
        <v>0</v>
      </c>
      <c r="S631" s="146">
        <v>0</v>
      </c>
      <c r="T631" s="147">
        <f>S631*H631</f>
        <v>0</v>
      </c>
      <c r="AR631" s="148" t="s">
        <v>170</v>
      </c>
      <c r="AT631" s="148" t="s">
        <v>165</v>
      </c>
      <c r="AU631" s="148" t="s">
        <v>82</v>
      </c>
      <c r="AY631" s="17" t="s">
        <v>163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7" t="s">
        <v>80</v>
      </c>
      <c r="BK631" s="149">
        <f>ROUND(I631*H631,2)</f>
        <v>0</v>
      </c>
      <c r="BL631" s="17" t="s">
        <v>170</v>
      </c>
      <c r="BM631" s="148" t="s">
        <v>1753</v>
      </c>
    </row>
    <row r="632" spans="2:65" s="1" customFormat="1" ht="24.2" customHeight="1">
      <c r="B632" s="136"/>
      <c r="C632" s="137" t="s">
        <v>816</v>
      </c>
      <c r="D632" s="137" t="s">
        <v>165</v>
      </c>
      <c r="E632" s="138" t="s">
        <v>1754</v>
      </c>
      <c r="F632" s="139" t="s">
        <v>1755</v>
      </c>
      <c r="G632" s="140" t="s">
        <v>313</v>
      </c>
      <c r="H632" s="141">
        <v>2</v>
      </c>
      <c r="I632" s="142"/>
      <c r="J632" s="143">
        <f>ROUND(I632*H632,2)</f>
        <v>0</v>
      </c>
      <c r="K632" s="139" t="s">
        <v>1</v>
      </c>
      <c r="L632" s="32"/>
      <c r="M632" s="144" t="s">
        <v>1</v>
      </c>
      <c r="N632" s="145" t="s">
        <v>38</v>
      </c>
      <c r="P632" s="146">
        <f>O632*H632</f>
        <v>0</v>
      </c>
      <c r="Q632" s="146">
        <v>0</v>
      </c>
      <c r="R632" s="146">
        <f>Q632*H632</f>
        <v>0</v>
      </c>
      <c r="S632" s="146">
        <v>0</v>
      </c>
      <c r="T632" s="147">
        <f>S632*H632</f>
        <v>0</v>
      </c>
      <c r="AR632" s="148" t="s">
        <v>170</v>
      </c>
      <c r="AT632" s="148" t="s">
        <v>165</v>
      </c>
      <c r="AU632" s="148" t="s">
        <v>82</v>
      </c>
      <c r="AY632" s="17" t="s">
        <v>163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80</v>
      </c>
      <c r="BK632" s="149">
        <f>ROUND(I632*H632,2)</f>
        <v>0</v>
      </c>
      <c r="BL632" s="17" t="s">
        <v>170</v>
      </c>
      <c r="BM632" s="148" t="s">
        <v>1756</v>
      </c>
    </row>
    <row r="633" spans="2:65" s="1" customFormat="1" ht="24.2" customHeight="1">
      <c r="B633" s="136"/>
      <c r="C633" s="137" t="s">
        <v>1757</v>
      </c>
      <c r="D633" s="137" t="s">
        <v>165</v>
      </c>
      <c r="E633" s="138" t="s">
        <v>1758</v>
      </c>
      <c r="F633" s="139" t="s">
        <v>1759</v>
      </c>
      <c r="G633" s="140" t="s">
        <v>1581</v>
      </c>
      <c r="H633" s="141">
        <v>1</v>
      </c>
      <c r="I633" s="142"/>
      <c r="J633" s="143">
        <f>ROUND(I633*H633,2)</f>
        <v>0</v>
      </c>
      <c r="K633" s="139" t="s">
        <v>1</v>
      </c>
      <c r="L633" s="32"/>
      <c r="M633" s="144" t="s">
        <v>1</v>
      </c>
      <c r="N633" s="145" t="s">
        <v>38</v>
      </c>
      <c r="P633" s="146">
        <f>O633*H633</f>
        <v>0</v>
      </c>
      <c r="Q633" s="146">
        <v>0</v>
      </c>
      <c r="R633" s="146">
        <f>Q633*H633</f>
        <v>0</v>
      </c>
      <c r="S633" s="146">
        <v>0</v>
      </c>
      <c r="T633" s="147">
        <f>S633*H633</f>
        <v>0</v>
      </c>
      <c r="AR633" s="148" t="s">
        <v>170</v>
      </c>
      <c r="AT633" s="148" t="s">
        <v>165</v>
      </c>
      <c r="AU633" s="148" t="s">
        <v>82</v>
      </c>
      <c r="AY633" s="17" t="s">
        <v>163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80</v>
      </c>
      <c r="BK633" s="149">
        <f>ROUND(I633*H633,2)</f>
        <v>0</v>
      </c>
      <c r="BL633" s="17" t="s">
        <v>170</v>
      </c>
      <c r="BM633" s="148" t="s">
        <v>1760</v>
      </c>
    </row>
    <row r="634" spans="2:65" s="1" customFormat="1" ht="24.2" customHeight="1">
      <c r="B634" s="136"/>
      <c r="C634" s="137" t="s">
        <v>825</v>
      </c>
      <c r="D634" s="137" t="s">
        <v>165</v>
      </c>
      <c r="E634" s="138" t="s">
        <v>1192</v>
      </c>
      <c r="F634" s="139" t="s">
        <v>1193</v>
      </c>
      <c r="G634" s="140" t="s">
        <v>313</v>
      </c>
      <c r="H634" s="141">
        <v>1</v>
      </c>
      <c r="I634" s="142"/>
      <c r="J634" s="143">
        <f>ROUND(I634*H634,2)</f>
        <v>0</v>
      </c>
      <c r="K634" s="139" t="s">
        <v>1</v>
      </c>
      <c r="L634" s="32"/>
      <c r="M634" s="144" t="s">
        <v>1</v>
      </c>
      <c r="N634" s="145" t="s">
        <v>38</v>
      </c>
      <c r="P634" s="146">
        <f>O634*H634</f>
        <v>0</v>
      </c>
      <c r="Q634" s="146">
        <v>0</v>
      </c>
      <c r="R634" s="146">
        <f>Q634*H634</f>
        <v>0</v>
      </c>
      <c r="S634" s="146">
        <v>0</v>
      </c>
      <c r="T634" s="147">
        <f>S634*H634</f>
        <v>0</v>
      </c>
      <c r="AR634" s="148" t="s">
        <v>170</v>
      </c>
      <c r="AT634" s="148" t="s">
        <v>165</v>
      </c>
      <c r="AU634" s="148" t="s">
        <v>82</v>
      </c>
      <c r="AY634" s="17" t="s">
        <v>163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7" t="s">
        <v>80</v>
      </c>
      <c r="BK634" s="149">
        <f>ROUND(I634*H634,2)</f>
        <v>0</v>
      </c>
      <c r="BL634" s="17" t="s">
        <v>170</v>
      </c>
      <c r="BM634" s="148" t="s">
        <v>1761</v>
      </c>
    </row>
    <row r="635" spans="2:65" s="11" customFormat="1" ht="22.9" customHeight="1">
      <c r="B635" s="124"/>
      <c r="D635" s="125" t="s">
        <v>72</v>
      </c>
      <c r="E635" s="134" t="s">
        <v>1762</v>
      </c>
      <c r="F635" s="134" t="s">
        <v>1763</v>
      </c>
      <c r="I635" s="127"/>
      <c r="J635" s="135">
        <f>BK635</f>
        <v>0</v>
      </c>
      <c r="L635" s="124"/>
      <c r="M635" s="129"/>
      <c r="P635" s="130">
        <f>SUM(P636:P649)</f>
        <v>0</v>
      </c>
      <c r="R635" s="130">
        <f>SUM(R636:R649)</f>
        <v>0</v>
      </c>
      <c r="T635" s="131">
        <f>SUM(T636:T649)</f>
        <v>0</v>
      </c>
      <c r="AR635" s="125" t="s">
        <v>80</v>
      </c>
      <c r="AT635" s="132" t="s">
        <v>72</v>
      </c>
      <c r="AU635" s="132" t="s">
        <v>80</v>
      </c>
      <c r="AY635" s="125" t="s">
        <v>163</v>
      </c>
      <c r="BK635" s="133">
        <f>SUM(BK636:BK649)</f>
        <v>0</v>
      </c>
    </row>
    <row r="636" spans="2:65" s="1" customFormat="1" ht="24.2" customHeight="1">
      <c r="B636" s="136"/>
      <c r="C636" s="137" t="s">
        <v>1764</v>
      </c>
      <c r="D636" s="137" t="s">
        <v>165</v>
      </c>
      <c r="E636" s="138" t="s">
        <v>1765</v>
      </c>
      <c r="F636" s="139" t="s">
        <v>1766</v>
      </c>
      <c r="G636" s="140" t="s">
        <v>313</v>
      </c>
      <c r="H636" s="141">
        <v>2</v>
      </c>
      <c r="I636" s="142"/>
      <c r="J636" s="143">
        <f>ROUND(I636*H636,2)</f>
        <v>0</v>
      </c>
      <c r="K636" s="139" t="s">
        <v>1</v>
      </c>
      <c r="L636" s="32"/>
      <c r="M636" s="144" t="s">
        <v>1</v>
      </c>
      <c r="N636" s="145" t="s">
        <v>38</v>
      </c>
      <c r="P636" s="146">
        <f>O636*H636</f>
        <v>0</v>
      </c>
      <c r="Q636" s="146">
        <v>0</v>
      </c>
      <c r="R636" s="146">
        <f>Q636*H636</f>
        <v>0</v>
      </c>
      <c r="S636" s="146">
        <v>0</v>
      </c>
      <c r="T636" s="147">
        <f>S636*H636</f>
        <v>0</v>
      </c>
      <c r="AR636" s="148" t="s">
        <v>170</v>
      </c>
      <c r="AT636" s="148" t="s">
        <v>165</v>
      </c>
      <c r="AU636" s="148" t="s">
        <v>82</v>
      </c>
      <c r="AY636" s="17" t="s">
        <v>163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7" t="s">
        <v>80</v>
      </c>
      <c r="BK636" s="149">
        <f>ROUND(I636*H636,2)</f>
        <v>0</v>
      </c>
      <c r="BL636" s="17" t="s">
        <v>170</v>
      </c>
      <c r="BM636" s="148" t="s">
        <v>1767</v>
      </c>
    </row>
    <row r="637" spans="2:65" s="1" customFormat="1" ht="16.5" customHeight="1">
      <c r="B637" s="136"/>
      <c r="C637" s="137" t="s">
        <v>830</v>
      </c>
      <c r="D637" s="137" t="s">
        <v>165</v>
      </c>
      <c r="E637" s="138" t="s">
        <v>1615</v>
      </c>
      <c r="F637" s="139" t="s">
        <v>1616</v>
      </c>
      <c r="G637" s="140" t="s">
        <v>196</v>
      </c>
      <c r="H637" s="141">
        <v>442.05</v>
      </c>
      <c r="I637" s="142"/>
      <c r="J637" s="143">
        <f>ROUND(I637*H637,2)</f>
        <v>0</v>
      </c>
      <c r="K637" s="139" t="s">
        <v>1</v>
      </c>
      <c r="L637" s="32"/>
      <c r="M637" s="144" t="s">
        <v>1</v>
      </c>
      <c r="N637" s="145" t="s">
        <v>38</v>
      </c>
      <c r="P637" s="146">
        <f>O637*H637</f>
        <v>0</v>
      </c>
      <c r="Q637" s="146">
        <v>0</v>
      </c>
      <c r="R637" s="146">
        <f>Q637*H637</f>
        <v>0</v>
      </c>
      <c r="S637" s="146">
        <v>0</v>
      </c>
      <c r="T637" s="147">
        <f>S637*H637</f>
        <v>0</v>
      </c>
      <c r="AR637" s="148" t="s">
        <v>170</v>
      </c>
      <c r="AT637" s="148" t="s">
        <v>165</v>
      </c>
      <c r="AU637" s="148" t="s">
        <v>82</v>
      </c>
      <c r="AY637" s="17" t="s">
        <v>163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80</v>
      </c>
      <c r="BK637" s="149">
        <f>ROUND(I637*H637,2)</f>
        <v>0</v>
      </c>
      <c r="BL637" s="17" t="s">
        <v>170</v>
      </c>
      <c r="BM637" s="148" t="s">
        <v>1768</v>
      </c>
    </row>
    <row r="638" spans="2:65" s="13" customFormat="1" ht="11.25">
      <c r="B638" s="157"/>
      <c r="D638" s="151" t="s">
        <v>180</v>
      </c>
      <c r="E638" s="158" t="s">
        <v>1</v>
      </c>
      <c r="F638" s="159" t="s">
        <v>1746</v>
      </c>
      <c r="H638" s="160">
        <v>442.05</v>
      </c>
      <c r="I638" s="161"/>
      <c r="L638" s="157"/>
      <c r="M638" s="162"/>
      <c r="T638" s="163"/>
      <c r="AT638" s="158" t="s">
        <v>180</v>
      </c>
      <c r="AU638" s="158" t="s">
        <v>82</v>
      </c>
      <c r="AV638" s="13" t="s">
        <v>82</v>
      </c>
      <c r="AW638" s="13" t="s">
        <v>30</v>
      </c>
      <c r="AX638" s="13" t="s">
        <v>73</v>
      </c>
      <c r="AY638" s="158" t="s">
        <v>163</v>
      </c>
    </row>
    <row r="639" spans="2:65" s="14" customFormat="1" ht="11.25">
      <c r="B639" s="164"/>
      <c r="D639" s="151" t="s">
        <v>180</v>
      </c>
      <c r="E639" s="165" t="s">
        <v>1</v>
      </c>
      <c r="F639" s="166" t="s">
        <v>218</v>
      </c>
      <c r="H639" s="167">
        <v>442.05</v>
      </c>
      <c r="I639" s="168"/>
      <c r="L639" s="164"/>
      <c r="M639" s="169"/>
      <c r="T639" s="170"/>
      <c r="AT639" s="165" t="s">
        <v>180</v>
      </c>
      <c r="AU639" s="165" t="s">
        <v>82</v>
      </c>
      <c r="AV639" s="14" t="s">
        <v>170</v>
      </c>
      <c r="AW639" s="14" t="s">
        <v>30</v>
      </c>
      <c r="AX639" s="14" t="s">
        <v>80</v>
      </c>
      <c r="AY639" s="165" t="s">
        <v>163</v>
      </c>
    </row>
    <row r="640" spans="2:65" s="1" customFormat="1" ht="16.5" customHeight="1">
      <c r="B640" s="136"/>
      <c r="C640" s="137" t="s">
        <v>1769</v>
      </c>
      <c r="D640" s="137" t="s">
        <v>165</v>
      </c>
      <c r="E640" s="138" t="s">
        <v>1618</v>
      </c>
      <c r="F640" s="139" t="s">
        <v>1619</v>
      </c>
      <c r="G640" s="140" t="s">
        <v>196</v>
      </c>
      <c r="H640" s="141">
        <v>20</v>
      </c>
      <c r="I640" s="142"/>
      <c r="J640" s="143">
        <f>ROUND(I640*H640,2)</f>
        <v>0</v>
      </c>
      <c r="K640" s="139" t="s">
        <v>1</v>
      </c>
      <c r="L640" s="32"/>
      <c r="M640" s="144" t="s">
        <v>1</v>
      </c>
      <c r="N640" s="145" t="s">
        <v>38</v>
      </c>
      <c r="P640" s="146">
        <f>O640*H640</f>
        <v>0</v>
      </c>
      <c r="Q640" s="146">
        <v>0</v>
      </c>
      <c r="R640" s="146">
        <f>Q640*H640</f>
        <v>0</v>
      </c>
      <c r="S640" s="146">
        <v>0</v>
      </c>
      <c r="T640" s="147">
        <f>S640*H640</f>
        <v>0</v>
      </c>
      <c r="AR640" s="148" t="s">
        <v>170</v>
      </c>
      <c r="AT640" s="148" t="s">
        <v>165</v>
      </c>
      <c r="AU640" s="148" t="s">
        <v>82</v>
      </c>
      <c r="AY640" s="17" t="s">
        <v>163</v>
      </c>
      <c r="BE640" s="149">
        <f>IF(N640="základní",J640,0)</f>
        <v>0</v>
      </c>
      <c r="BF640" s="149">
        <f>IF(N640="snížená",J640,0)</f>
        <v>0</v>
      </c>
      <c r="BG640" s="149">
        <f>IF(N640="zákl. přenesená",J640,0)</f>
        <v>0</v>
      </c>
      <c r="BH640" s="149">
        <f>IF(N640="sníž. přenesená",J640,0)</f>
        <v>0</v>
      </c>
      <c r="BI640" s="149">
        <f>IF(N640="nulová",J640,0)</f>
        <v>0</v>
      </c>
      <c r="BJ640" s="17" t="s">
        <v>80</v>
      </c>
      <c r="BK640" s="149">
        <f>ROUND(I640*H640,2)</f>
        <v>0</v>
      </c>
      <c r="BL640" s="17" t="s">
        <v>170</v>
      </c>
      <c r="BM640" s="148" t="s">
        <v>1770</v>
      </c>
    </row>
    <row r="641" spans="2:65" s="13" customFormat="1" ht="11.25">
      <c r="B641" s="157"/>
      <c r="D641" s="151" t="s">
        <v>180</v>
      </c>
      <c r="E641" s="158" t="s">
        <v>1</v>
      </c>
      <c r="F641" s="159" t="s">
        <v>1725</v>
      </c>
      <c r="H641" s="160">
        <v>20</v>
      </c>
      <c r="I641" s="161"/>
      <c r="L641" s="157"/>
      <c r="M641" s="162"/>
      <c r="T641" s="163"/>
      <c r="AT641" s="158" t="s">
        <v>180</v>
      </c>
      <c r="AU641" s="158" t="s">
        <v>82</v>
      </c>
      <c r="AV641" s="13" t="s">
        <v>82</v>
      </c>
      <c r="AW641" s="13" t="s">
        <v>30</v>
      </c>
      <c r="AX641" s="13" t="s">
        <v>73</v>
      </c>
      <c r="AY641" s="158" t="s">
        <v>163</v>
      </c>
    </row>
    <row r="642" spans="2:65" s="14" customFormat="1" ht="11.25">
      <c r="B642" s="164"/>
      <c r="D642" s="151" t="s">
        <v>180</v>
      </c>
      <c r="E642" s="165" t="s">
        <v>1</v>
      </c>
      <c r="F642" s="166" t="s">
        <v>218</v>
      </c>
      <c r="H642" s="167">
        <v>20</v>
      </c>
      <c r="I642" s="168"/>
      <c r="L642" s="164"/>
      <c r="M642" s="169"/>
      <c r="T642" s="170"/>
      <c r="AT642" s="165" t="s">
        <v>180</v>
      </c>
      <c r="AU642" s="165" t="s">
        <v>82</v>
      </c>
      <c r="AV642" s="14" t="s">
        <v>170</v>
      </c>
      <c r="AW642" s="14" t="s">
        <v>30</v>
      </c>
      <c r="AX642" s="14" t="s">
        <v>80</v>
      </c>
      <c r="AY642" s="165" t="s">
        <v>163</v>
      </c>
    </row>
    <row r="643" spans="2:65" s="1" customFormat="1" ht="21.75" customHeight="1">
      <c r="B643" s="136"/>
      <c r="C643" s="137" t="s">
        <v>833</v>
      </c>
      <c r="D643" s="137" t="s">
        <v>165</v>
      </c>
      <c r="E643" s="138" t="s">
        <v>1622</v>
      </c>
      <c r="F643" s="139" t="s">
        <v>1623</v>
      </c>
      <c r="G643" s="140" t="s">
        <v>313</v>
      </c>
      <c r="H643" s="141">
        <v>4</v>
      </c>
      <c r="I643" s="142"/>
      <c r="J643" s="143">
        <f>ROUND(I643*H643,2)</f>
        <v>0</v>
      </c>
      <c r="K643" s="139" t="s">
        <v>1</v>
      </c>
      <c r="L643" s="32"/>
      <c r="M643" s="144" t="s">
        <v>1</v>
      </c>
      <c r="N643" s="145" t="s">
        <v>38</v>
      </c>
      <c r="P643" s="146">
        <f>O643*H643</f>
        <v>0</v>
      </c>
      <c r="Q643" s="146">
        <v>0</v>
      </c>
      <c r="R643" s="146">
        <f>Q643*H643</f>
        <v>0</v>
      </c>
      <c r="S643" s="146">
        <v>0</v>
      </c>
      <c r="T643" s="147">
        <f>S643*H643</f>
        <v>0</v>
      </c>
      <c r="AR643" s="148" t="s">
        <v>170</v>
      </c>
      <c r="AT643" s="148" t="s">
        <v>165</v>
      </c>
      <c r="AU643" s="148" t="s">
        <v>82</v>
      </c>
      <c r="AY643" s="17" t="s">
        <v>163</v>
      </c>
      <c r="BE643" s="149">
        <f>IF(N643="základní",J643,0)</f>
        <v>0</v>
      </c>
      <c r="BF643" s="149">
        <f>IF(N643="snížená",J643,0)</f>
        <v>0</v>
      </c>
      <c r="BG643" s="149">
        <f>IF(N643="zákl. přenesená",J643,0)</f>
        <v>0</v>
      </c>
      <c r="BH643" s="149">
        <f>IF(N643="sníž. přenesená",J643,0)</f>
        <v>0</v>
      </c>
      <c r="BI643" s="149">
        <f>IF(N643="nulová",J643,0)</f>
        <v>0</v>
      </c>
      <c r="BJ643" s="17" t="s">
        <v>80</v>
      </c>
      <c r="BK643" s="149">
        <f>ROUND(I643*H643,2)</f>
        <v>0</v>
      </c>
      <c r="BL643" s="17" t="s">
        <v>170</v>
      </c>
      <c r="BM643" s="148" t="s">
        <v>1771</v>
      </c>
    </row>
    <row r="644" spans="2:65" s="1" customFormat="1" ht="16.5" customHeight="1">
      <c r="B644" s="136"/>
      <c r="C644" s="137" t="s">
        <v>1772</v>
      </c>
      <c r="D644" s="137" t="s">
        <v>165</v>
      </c>
      <c r="E644" s="138" t="s">
        <v>1625</v>
      </c>
      <c r="F644" s="139" t="s">
        <v>1626</v>
      </c>
      <c r="G644" s="140" t="s">
        <v>313</v>
      </c>
      <c r="H644" s="141">
        <v>4</v>
      </c>
      <c r="I644" s="142"/>
      <c r="J644" s="143">
        <f>ROUND(I644*H644,2)</f>
        <v>0</v>
      </c>
      <c r="K644" s="139" t="s">
        <v>1</v>
      </c>
      <c r="L644" s="32"/>
      <c r="M644" s="144" t="s">
        <v>1</v>
      </c>
      <c r="N644" s="145" t="s">
        <v>38</v>
      </c>
      <c r="P644" s="146">
        <f>O644*H644</f>
        <v>0</v>
      </c>
      <c r="Q644" s="146">
        <v>0</v>
      </c>
      <c r="R644" s="146">
        <f>Q644*H644</f>
        <v>0</v>
      </c>
      <c r="S644" s="146">
        <v>0</v>
      </c>
      <c r="T644" s="147">
        <f>S644*H644</f>
        <v>0</v>
      </c>
      <c r="AR644" s="148" t="s">
        <v>170</v>
      </c>
      <c r="AT644" s="148" t="s">
        <v>165</v>
      </c>
      <c r="AU644" s="148" t="s">
        <v>82</v>
      </c>
      <c r="AY644" s="17" t="s">
        <v>163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7" t="s">
        <v>80</v>
      </c>
      <c r="BK644" s="149">
        <f>ROUND(I644*H644,2)</f>
        <v>0</v>
      </c>
      <c r="BL644" s="17" t="s">
        <v>170</v>
      </c>
      <c r="BM644" s="148" t="s">
        <v>1773</v>
      </c>
    </row>
    <row r="645" spans="2:65" s="1" customFormat="1" ht="16.5" customHeight="1">
      <c r="B645" s="136"/>
      <c r="C645" s="137" t="s">
        <v>837</v>
      </c>
      <c r="D645" s="137" t="s">
        <v>165</v>
      </c>
      <c r="E645" s="138" t="s">
        <v>1629</v>
      </c>
      <c r="F645" s="139" t="s">
        <v>1630</v>
      </c>
      <c r="G645" s="140" t="s">
        <v>313</v>
      </c>
      <c r="H645" s="141">
        <v>28</v>
      </c>
      <c r="I645" s="142"/>
      <c r="J645" s="143">
        <f>ROUND(I645*H645,2)</f>
        <v>0</v>
      </c>
      <c r="K645" s="139" t="s">
        <v>1</v>
      </c>
      <c r="L645" s="32"/>
      <c r="M645" s="144" t="s">
        <v>1</v>
      </c>
      <c r="N645" s="145" t="s">
        <v>38</v>
      </c>
      <c r="P645" s="146">
        <f>O645*H645</f>
        <v>0</v>
      </c>
      <c r="Q645" s="146">
        <v>0</v>
      </c>
      <c r="R645" s="146">
        <f>Q645*H645</f>
        <v>0</v>
      </c>
      <c r="S645" s="146">
        <v>0</v>
      </c>
      <c r="T645" s="147">
        <f>S645*H645</f>
        <v>0</v>
      </c>
      <c r="AR645" s="148" t="s">
        <v>170</v>
      </c>
      <c r="AT645" s="148" t="s">
        <v>165</v>
      </c>
      <c r="AU645" s="148" t="s">
        <v>82</v>
      </c>
      <c r="AY645" s="17" t="s">
        <v>163</v>
      </c>
      <c r="BE645" s="149">
        <f>IF(N645="základní",J645,0)</f>
        <v>0</v>
      </c>
      <c r="BF645" s="149">
        <f>IF(N645="snížená",J645,0)</f>
        <v>0</v>
      </c>
      <c r="BG645" s="149">
        <f>IF(N645="zákl. přenesená",J645,0)</f>
        <v>0</v>
      </c>
      <c r="BH645" s="149">
        <f>IF(N645="sníž. přenesená",J645,0)</f>
        <v>0</v>
      </c>
      <c r="BI645" s="149">
        <f>IF(N645="nulová",J645,0)</f>
        <v>0</v>
      </c>
      <c r="BJ645" s="17" t="s">
        <v>80</v>
      </c>
      <c r="BK645" s="149">
        <f>ROUND(I645*H645,2)</f>
        <v>0</v>
      </c>
      <c r="BL645" s="17" t="s">
        <v>170</v>
      </c>
      <c r="BM645" s="148" t="s">
        <v>1774</v>
      </c>
    </row>
    <row r="646" spans="2:65" s="13" customFormat="1" ht="11.25">
      <c r="B646" s="157"/>
      <c r="D646" s="151" t="s">
        <v>180</v>
      </c>
      <c r="E646" s="158" t="s">
        <v>1</v>
      </c>
      <c r="F646" s="159" t="s">
        <v>1775</v>
      </c>
      <c r="H646" s="160">
        <v>28</v>
      </c>
      <c r="I646" s="161"/>
      <c r="L646" s="157"/>
      <c r="M646" s="162"/>
      <c r="T646" s="163"/>
      <c r="AT646" s="158" t="s">
        <v>180</v>
      </c>
      <c r="AU646" s="158" t="s">
        <v>82</v>
      </c>
      <c r="AV646" s="13" t="s">
        <v>82</v>
      </c>
      <c r="AW646" s="13" t="s">
        <v>30</v>
      </c>
      <c r="AX646" s="13" t="s">
        <v>73</v>
      </c>
      <c r="AY646" s="158" t="s">
        <v>163</v>
      </c>
    </row>
    <row r="647" spans="2:65" s="14" customFormat="1" ht="11.25">
      <c r="B647" s="164"/>
      <c r="D647" s="151" t="s">
        <v>180</v>
      </c>
      <c r="E647" s="165" t="s">
        <v>1</v>
      </c>
      <c r="F647" s="166" t="s">
        <v>218</v>
      </c>
      <c r="H647" s="167">
        <v>28</v>
      </c>
      <c r="I647" s="168"/>
      <c r="L647" s="164"/>
      <c r="M647" s="169"/>
      <c r="T647" s="170"/>
      <c r="AT647" s="165" t="s">
        <v>180</v>
      </c>
      <c r="AU647" s="165" t="s">
        <v>82</v>
      </c>
      <c r="AV647" s="14" t="s">
        <v>170</v>
      </c>
      <c r="AW647" s="14" t="s">
        <v>30</v>
      </c>
      <c r="AX647" s="14" t="s">
        <v>80</v>
      </c>
      <c r="AY647" s="165" t="s">
        <v>163</v>
      </c>
    </row>
    <row r="648" spans="2:65" s="1" customFormat="1" ht="24.2" customHeight="1">
      <c r="B648" s="136"/>
      <c r="C648" s="137" t="s">
        <v>1776</v>
      </c>
      <c r="D648" s="137" t="s">
        <v>165</v>
      </c>
      <c r="E648" s="138" t="s">
        <v>1777</v>
      </c>
      <c r="F648" s="139" t="s">
        <v>1778</v>
      </c>
      <c r="G648" s="140" t="s">
        <v>313</v>
      </c>
      <c r="H648" s="141">
        <v>1</v>
      </c>
      <c r="I648" s="142"/>
      <c r="J648" s="143">
        <f>ROUND(I648*H648,2)</f>
        <v>0</v>
      </c>
      <c r="K648" s="139" t="s">
        <v>1</v>
      </c>
      <c r="L648" s="32"/>
      <c r="M648" s="144" t="s">
        <v>1</v>
      </c>
      <c r="N648" s="145" t="s">
        <v>38</v>
      </c>
      <c r="P648" s="146">
        <f>O648*H648</f>
        <v>0</v>
      </c>
      <c r="Q648" s="146">
        <v>0</v>
      </c>
      <c r="R648" s="146">
        <f>Q648*H648</f>
        <v>0</v>
      </c>
      <c r="S648" s="146">
        <v>0</v>
      </c>
      <c r="T648" s="147">
        <f>S648*H648</f>
        <v>0</v>
      </c>
      <c r="AR648" s="148" t="s">
        <v>170</v>
      </c>
      <c r="AT648" s="148" t="s">
        <v>165</v>
      </c>
      <c r="AU648" s="148" t="s">
        <v>82</v>
      </c>
      <c r="AY648" s="17" t="s">
        <v>163</v>
      </c>
      <c r="BE648" s="149">
        <f>IF(N648="základní",J648,0)</f>
        <v>0</v>
      </c>
      <c r="BF648" s="149">
        <f>IF(N648="snížená",J648,0)</f>
        <v>0</v>
      </c>
      <c r="BG648" s="149">
        <f>IF(N648="zákl. přenesená",J648,0)</f>
        <v>0</v>
      </c>
      <c r="BH648" s="149">
        <f>IF(N648="sníž. přenesená",J648,0)</f>
        <v>0</v>
      </c>
      <c r="BI648" s="149">
        <f>IF(N648="nulová",J648,0)</f>
        <v>0</v>
      </c>
      <c r="BJ648" s="17" t="s">
        <v>80</v>
      </c>
      <c r="BK648" s="149">
        <f>ROUND(I648*H648,2)</f>
        <v>0</v>
      </c>
      <c r="BL648" s="17" t="s">
        <v>170</v>
      </c>
      <c r="BM648" s="148" t="s">
        <v>1779</v>
      </c>
    </row>
    <row r="649" spans="2:65" s="1" customFormat="1" ht="16.5" customHeight="1">
      <c r="B649" s="136"/>
      <c r="C649" s="137" t="s">
        <v>838</v>
      </c>
      <c r="D649" s="137" t="s">
        <v>165</v>
      </c>
      <c r="E649" s="138" t="s">
        <v>1324</v>
      </c>
      <c r="F649" s="139" t="s">
        <v>1325</v>
      </c>
      <c r="G649" s="140" t="s">
        <v>313</v>
      </c>
      <c r="H649" s="141">
        <v>1</v>
      </c>
      <c r="I649" s="142"/>
      <c r="J649" s="143">
        <f>ROUND(I649*H649,2)</f>
        <v>0</v>
      </c>
      <c r="K649" s="139" t="s">
        <v>1</v>
      </c>
      <c r="L649" s="32"/>
      <c r="M649" s="144" t="s">
        <v>1</v>
      </c>
      <c r="N649" s="145" t="s">
        <v>38</v>
      </c>
      <c r="P649" s="146">
        <f>O649*H649</f>
        <v>0</v>
      </c>
      <c r="Q649" s="146">
        <v>0</v>
      </c>
      <c r="R649" s="146">
        <f>Q649*H649</f>
        <v>0</v>
      </c>
      <c r="S649" s="146">
        <v>0</v>
      </c>
      <c r="T649" s="147">
        <f>S649*H649</f>
        <v>0</v>
      </c>
      <c r="AR649" s="148" t="s">
        <v>170</v>
      </c>
      <c r="AT649" s="148" t="s">
        <v>165</v>
      </c>
      <c r="AU649" s="148" t="s">
        <v>82</v>
      </c>
      <c r="AY649" s="17" t="s">
        <v>163</v>
      </c>
      <c r="BE649" s="149">
        <f>IF(N649="základní",J649,0)</f>
        <v>0</v>
      </c>
      <c r="BF649" s="149">
        <f>IF(N649="snížená",J649,0)</f>
        <v>0</v>
      </c>
      <c r="BG649" s="149">
        <f>IF(N649="zákl. přenesená",J649,0)</f>
        <v>0</v>
      </c>
      <c r="BH649" s="149">
        <f>IF(N649="sníž. přenesená",J649,0)</f>
        <v>0</v>
      </c>
      <c r="BI649" s="149">
        <f>IF(N649="nulová",J649,0)</f>
        <v>0</v>
      </c>
      <c r="BJ649" s="17" t="s">
        <v>80</v>
      </c>
      <c r="BK649" s="149">
        <f>ROUND(I649*H649,2)</f>
        <v>0</v>
      </c>
      <c r="BL649" s="17" t="s">
        <v>170</v>
      </c>
      <c r="BM649" s="148" t="s">
        <v>1780</v>
      </c>
    </row>
    <row r="650" spans="2:65" s="11" customFormat="1" ht="22.9" customHeight="1">
      <c r="B650" s="124"/>
      <c r="D650" s="125" t="s">
        <v>72</v>
      </c>
      <c r="E650" s="134" t="s">
        <v>1781</v>
      </c>
      <c r="F650" s="134" t="s">
        <v>1782</v>
      </c>
      <c r="I650" s="127"/>
      <c r="J650" s="135">
        <f>BK650</f>
        <v>0</v>
      </c>
      <c r="L650" s="124"/>
      <c r="M650" s="129"/>
      <c r="P650" s="130">
        <f>SUM(P651:P660)</f>
        <v>0</v>
      </c>
      <c r="R650" s="130">
        <f>SUM(R651:R660)</f>
        <v>0</v>
      </c>
      <c r="T650" s="131">
        <f>SUM(T651:T660)</f>
        <v>0</v>
      </c>
      <c r="AR650" s="125" t="s">
        <v>80</v>
      </c>
      <c r="AT650" s="132" t="s">
        <v>72</v>
      </c>
      <c r="AU650" s="132" t="s">
        <v>80</v>
      </c>
      <c r="AY650" s="125" t="s">
        <v>163</v>
      </c>
      <c r="BK650" s="133">
        <f>SUM(BK651:BK660)</f>
        <v>0</v>
      </c>
    </row>
    <row r="651" spans="2:65" s="1" customFormat="1" ht="33" customHeight="1">
      <c r="B651" s="136"/>
      <c r="C651" s="137" t="s">
        <v>1783</v>
      </c>
      <c r="D651" s="137" t="s">
        <v>165</v>
      </c>
      <c r="E651" s="138" t="s">
        <v>1784</v>
      </c>
      <c r="F651" s="139" t="s">
        <v>1785</v>
      </c>
      <c r="G651" s="140" t="s">
        <v>313</v>
      </c>
      <c r="H651" s="141">
        <v>10</v>
      </c>
      <c r="I651" s="142"/>
      <c r="J651" s="143">
        <f t="shared" ref="J651:J660" si="70">ROUND(I651*H651,2)</f>
        <v>0</v>
      </c>
      <c r="K651" s="139" t="s">
        <v>1</v>
      </c>
      <c r="L651" s="32"/>
      <c r="M651" s="144" t="s">
        <v>1</v>
      </c>
      <c r="N651" s="145" t="s">
        <v>38</v>
      </c>
      <c r="P651" s="146">
        <f t="shared" ref="P651:P660" si="71">O651*H651</f>
        <v>0</v>
      </c>
      <c r="Q651" s="146">
        <v>0</v>
      </c>
      <c r="R651" s="146">
        <f t="shared" ref="R651:R660" si="72">Q651*H651</f>
        <v>0</v>
      </c>
      <c r="S651" s="146">
        <v>0</v>
      </c>
      <c r="T651" s="147">
        <f t="shared" ref="T651:T660" si="73">S651*H651</f>
        <v>0</v>
      </c>
      <c r="AR651" s="148" t="s">
        <v>170</v>
      </c>
      <c r="AT651" s="148" t="s">
        <v>165</v>
      </c>
      <c r="AU651" s="148" t="s">
        <v>82</v>
      </c>
      <c r="AY651" s="17" t="s">
        <v>163</v>
      </c>
      <c r="BE651" s="149">
        <f t="shared" ref="BE651:BE660" si="74">IF(N651="základní",J651,0)</f>
        <v>0</v>
      </c>
      <c r="BF651" s="149">
        <f t="shared" ref="BF651:BF660" si="75">IF(N651="snížená",J651,0)</f>
        <v>0</v>
      </c>
      <c r="BG651" s="149">
        <f t="shared" ref="BG651:BG660" si="76">IF(N651="zákl. přenesená",J651,0)</f>
        <v>0</v>
      </c>
      <c r="BH651" s="149">
        <f t="shared" ref="BH651:BH660" si="77">IF(N651="sníž. přenesená",J651,0)</f>
        <v>0</v>
      </c>
      <c r="BI651" s="149">
        <f t="shared" ref="BI651:BI660" si="78">IF(N651="nulová",J651,0)</f>
        <v>0</v>
      </c>
      <c r="BJ651" s="17" t="s">
        <v>80</v>
      </c>
      <c r="BK651" s="149">
        <f t="shared" ref="BK651:BK660" si="79">ROUND(I651*H651,2)</f>
        <v>0</v>
      </c>
      <c r="BL651" s="17" t="s">
        <v>170</v>
      </c>
      <c r="BM651" s="148" t="s">
        <v>1786</v>
      </c>
    </row>
    <row r="652" spans="2:65" s="1" customFormat="1" ht="24.2" customHeight="1">
      <c r="B652" s="136"/>
      <c r="C652" s="137" t="s">
        <v>842</v>
      </c>
      <c r="D652" s="137" t="s">
        <v>165</v>
      </c>
      <c r="E652" s="138" t="s">
        <v>1787</v>
      </c>
      <c r="F652" s="139" t="s">
        <v>1788</v>
      </c>
      <c r="G652" s="140" t="s">
        <v>313</v>
      </c>
      <c r="H652" s="141">
        <v>4</v>
      </c>
      <c r="I652" s="142"/>
      <c r="J652" s="143">
        <f t="shared" si="70"/>
        <v>0</v>
      </c>
      <c r="K652" s="139" t="s">
        <v>1</v>
      </c>
      <c r="L652" s="32"/>
      <c r="M652" s="144" t="s">
        <v>1</v>
      </c>
      <c r="N652" s="145" t="s">
        <v>38</v>
      </c>
      <c r="P652" s="146">
        <f t="shared" si="71"/>
        <v>0</v>
      </c>
      <c r="Q652" s="146">
        <v>0</v>
      </c>
      <c r="R652" s="146">
        <f t="shared" si="72"/>
        <v>0</v>
      </c>
      <c r="S652" s="146">
        <v>0</v>
      </c>
      <c r="T652" s="147">
        <f t="shared" si="73"/>
        <v>0</v>
      </c>
      <c r="AR652" s="148" t="s">
        <v>170</v>
      </c>
      <c r="AT652" s="148" t="s">
        <v>165</v>
      </c>
      <c r="AU652" s="148" t="s">
        <v>82</v>
      </c>
      <c r="AY652" s="17" t="s">
        <v>163</v>
      </c>
      <c r="BE652" s="149">
        <f t="shared" si="74"/>
        <v>0</v>
      </c>
      <c r="BF652" s="149">
        <f t="shared" si="75"/>
        <v>0</v>
      </c>
      <c r="BG652" s="149">
        <f t="shared" si="76"/>
        <v>0</v>
      </c>
      <c r="BH652" s="149">
        <f t="shared" si="77"/>
        <v>0</v>
      </c>
      <c r="BI652" s="149">
        <f t="shared" si="78"/>
        <v>0</v>
      </c>
      <c r="BJ652" s="17" t="s">
        <v>80</v>
      </c>
      <c r="BK652" s="149">
        <f t="shared" si="79"/>
        <v>0</v>
      </c>
      <c r="BL652" s="17" t="s">
        <v>170</v>
      </c>
      <c r="BM652" s="148" t="s">
        <v>1789</v>
      </c>
    </row>
    <row r="653" spans="2:65" s="1" customFormat="1" ht="37.9" customHeight="1">
      <c r="B653" s="136"/>
      <c r="C653" s="137" t="s">
        <v>1790</v>
      </c>
      <c r="D653" s="137" t="s">
        <v>165</v>
      </c>
      <c r="E653" s="138" t="s">
        <v>1791</v>
      </c>
      <c r="F653" s="139" t="s">
        <v>1792</v>
      </c>
      <c r="G653" s="140" t="s">
        <v>313</v>
      </c>
      <c r="H653" s="141">
        <v>10</v>
      </c>
      <c r="I653" s="142"/>
      <c r="J653" s="143">
        <f t="shared" si="70"/>
        <v>0</v>
      </c>
      <c r="K653" s="139" t="s">
        <v>1</v>
      </c>
      <c r="L653" s="32"/>
      <c r="M653" s="144" t="s">
        <v>1</v>
      </c>
      <c r="N653" s="145" t="s">
        <v>38</v>
      </c>
      <c r="P653" s="146">
        <f t="shared" si="71"/>
        <v>0</v>
      </c>
      <c r="Q653" s="146">
        <v>0</v>
      </c>
      <c r="R653" s="146">
        <f t="shared" si="72"/>
        <v>0</v>
      </c>
      <c r="S653" s="146">
        <v>0</v>
      </c>
      <c r="T653" s="147">
        <f t="shared" si="73"/>
        <v>0</v>
      </c>
      <c r="AR653" s="148" t="s">
        <v>170</v>
      </c>
      <c r="AT653" s="148" t="s">
        <v>165</v>
      </c>
      <c r="AU653" s="148" t="s">
        <v>82</v>
      </c>
      <c r="AY653" s="17" t="s">
        <v>163</v>
      </c>
      <c r="BE653" s="149">
        <f t="shared" si="74"/>
        <v>0</v>
      </c>
      <c r="BF653" s="149">
        <f t="shared" si="75"/>
        <v>0</v>
      </c>
      <c r="BG653" s="149">
        <f t="shared" si="76"/>
        <v>0</v>
      </c>
      <c r="BH653" s="149">
        <f t="shared" si="77"/>
        <v>0</v>
      </c>
      <c r="BI653" s="149">
        <f t="shared" si="78"/>
        <v>0</v>
      </c>
      <c r="BJ653" s="17" t="s">
        <v>80</v>
      </c>
      <c r="BK653" s="149">
        <f t="shared" si="79"/>
        <v>0</v>
      </c>
      <c r="BL653" s="17" t="s">
        <v>170</v>
      </c>
      <c r="BM653" s="148" t="s">
        <v>1793</v>
      </c>
    </row>
    <row r="654" spans="2:65" s="1" customFormat="1" ht="33" customHeight="1">
      <c r="B654" s="136"/>
      <c r="C654" s="137" t="s">
        <v>852</v>
      </c>
      <c r="D654" s="137" t="s">
        <v>165</v>
      </c>
      <c r="E654" s="138" t="s">
        <v>1794</v>
      </c>
      <c r="F654" s="139" t="s">
        <v>1795</v>
      </c>
      <c r="G654" s="140" t="s">
        <v>313</v>
      </c>
      <c r="H654" s="141">
        <v>1</v>
      </c>
      <c r="I654" s="142"/>
      <c r="J654" s="143">
        <f t="shared" si="70"/>
        <v>0</v>
      </c>
      <c r="K654" s="139" t="s">
        <v>1</v>
      </c>
      <c r="L654" s="32"/>
      <c r="M654" s="144" t="s">
        <v>1</v>
      </c>
      <c r="N654" s="145" t="s">
        <v>38</v>
      </c>
      <c r="P654" s="146">
        <f t="shared" si="71"/>
        <v>0</v>
      </c>
      <c r="Q654" s="146">
        <v>0</v>
      </c>
      <c r="R654" s="146">
        <f t="shared" si="72"/>
        <v>0</v>
      </c>
      <c r="S654" s="146">
        <v>0</v>
      </c>
      <c r="T654" s="147">
        <f t="shared" si="73"/>
        <v>0</v>
      </c>
      <c r="AR654" s="148" t="s">
        <v>170</v>
      </c>
      <c r="AT654" s="148" t="s">
        <v>165</v>
      </c>
      <c r="AU654" s="148" t="s">
        <v>82</v>
      </c>
      <c r="AY654" s="17" t="s">
        <v>163</v>
      </c>
      <c r="BE654" s="149">
        <f t="shared" si="74"/>
        <v>0</v>
      </c>
      <c r="BF654" s="149">
        <f t="shared" si="75"/>
        <v>0</v>
      </c>
      <c r="BG654" s="149">
        <f t="shared" si="76"/>
        <v>0</v>
      </c>
      <c r="BH654" s="149">
        <f t="shared" si="77"/>
        <v>0</v>
      </c>
      <c r="BI654" s="149">
        <f t="shared" si="78"/>
        <v>0</v>
      </c>
      <c r="BJ654" s="17" t="s">
        <v>80</v>
      </c>
      <c r="BK654" s="149">
        <f t="shared" si="79"/>
        <v>0</v>
      </c>
      <c r="BL654" s="17" t="s">
        <v>170</v>
      </c>
      <c r="BM654" s="148" t="s">
        <v>1796</v>
      </c>
    </row>
    <row r="655" spans="2:65" s="1" customFormat="1" ht="24.2" customHeight="1">
      <c r="B655" s="136"/>
      <c r="C655" s="137" t="s">
        <v>1797</v>
      </c>
      <c r="D655" s="137" t="s">
        <v>165</v>
      </c>
      <c r="E655" s="138" t="s">
        <v>1798</v>
      </c>
      <c r="F655" s="139" t="s">
        <v>1799</v>
      </c>
      <c r="G655" s="140" t="s">
        <v>313</v>
      </c>
      <c r="H655" s="141">
        <v>4</v>
      </c>
      <c r="I655" s="142"/>
      <c r="J655" s="143">
        <f t="shared" si="70"/>
        <v>0</v>
      </c>
      <c r="K655" s="139" t="s">
        <v>1</v>
      </c>
      <c r="L655" s="32"/>
      <c r="M655" s="144" t="s">
        <v>1</v>
      </c>
      <c r="N655" s="145" t="s">
        <v>38</v>
      </c>
      <c r="P655" s="146">
        <f t="shared" si="71"/>
        <v>0</v>
      </c>
      <c r="Q655" s="146">
        <v>0</v>
      </c>
      <c r="R655" s="146">
        <f t="shared" si="72"/>
        <v>0</v>
      </c>
      <c r="S655" s="146">
        <v>0</v>
      </c>
      <c r="T655" s="147">
        <f t="shared" si="73"/>
        <v>0</v>
      </c>
      <c r="AR655" s="148" t="s">
        <v>170</v>
      </c>
      <c r="AT655" s="148" t="s">
        <v>165</v>
      </c>
      <c r="AU655" s="148" t="s">
        <v>82</v>
      </c>
      <c r="AY655" s="17" t="s">
        <v>163</v>
      </c>
      <c r="BE655" s="149">
        <f t="shared" si="74"/>
        <v>0</v>
      </c>
      <c r="BF655" s="149">
        <f t="shared" si="75"/>
        <v>0</v>
      </c>
      <c r="BG655" s="149">
        <f t="shared" si="76"/>
        <v>0</v>
      </c>
      <c r="BH655" s="149">
        <f t="shared" si="77"/>
        <v>0</v>
      </c>
      <c r="BI655" s="149">
        <f t="shared" si="78"/>
        <v>0</v>
      </c>
      <c r="BJ655" s="17" t="s">
        <v>80</v>
      </c>
      <c r="BK655" s="149">
        <f t="shared" si="79"/>
        <v>0</v>
      </c>
      <c r="BL655" s="17" t="s">
        <v>170</v>
      </c>
      <c r="BM655" s="148" t="s">
        <v>1800</v>
      </c>
    </row>
    <row r="656" spans="2:65" s="1" customFormat="1" ht="24.2" customHeight="1">
      <c r="B656" s="136"/>
      <c r="C656" s="137" t="s">
        <v>857</v>
      </c>
      <c r="D656" s="137" t="s">
        <v>165</v>
      </c>
      <c r="E656" s="138" t="s">
        <v>1692</v>
      </c>
      <c r="F656" s="139" t="s">
        <v>1693</v>
      </c>
      <c r="G656" s="140" t="s">
        <v>313</v>
      </c>
      <c r="H656" s="141">
        <v>10</v>
      </c>
      <c r="I656" s="142"/>
      <c r="J656" s="143">
        <f t="shared" si="70"/>
        <v>0</v>
      </c>
      <c r="K656" s="139" t="s">
        <v>1</v>
      </c>
      <c r="L656" s="32"/>
      <c r="M656" s="144" t="s">
        <v>1</v>
      </c>
      <c r="N656" s="145" t="s">
        <v>38</v>
      </c>
      <c r="P656" s="146">
        <f t="shared" si="71"/>
        <v>0</v>
      </c>
      <c r="Q656" s="146">
        <v>0</v>
      </c>
      <c r="R656" s="146">
        <f t="shared" si="72"/>
        <v>0</v>
      </c>
      <c r="S656" s="146">
        <v>0</v>
      </c>
      <c r="T656" s="147">
        <f t="shared" si="73"/>
        <v>0</v>
      </c>
      <c r="AR656" s="148" t="s">
        <v>170</v>
      </c>
      <c r="AT656" s="148" t="s">
        <v>165</v>
      </c>
      <c r="AU656" s="148" t="s">
        <v>82</v>
      </c>
      <c r="AY656" s="17" t="s">
        <v>163</v>
      </c>
      <c r="BE656" s="149">
        <f t="shared" si="74"/>
        <v>0</v>
      </c>
      <c r="BF656" s="149">
        <f t="shared" si="75"/>
        <v>0</v>
      </c>
      <c r="BG656" s="149">
        <f t="shared" si="76"/>
        <v>0</v>
      </c>
      <c r="BH656" s="149">
        <f t="shared" si="77"/>
        <v>0</v>
      </c>
      <c r="BI656" s="149">
        <f t="shared" si="78"/>
        <v>0</v>
      </c>
      <c r="BJ656" s="17" t="s">
        <v>80</v>
      </c>
      <c r="BK656" s="149">
        <f t="shared" si="79"/>
        <v>0</v>
      </c>
      <c r="BL656" s="17" t="s">
        <v>170</v>
      </c>
      <c r="BM656" s="148" t="s">
        <v>1801</v>
      </c>
    </row>
    <row r="657" spans="2:65" s="1" customFormat="1" ht="24.2" customHeight="1">
      <c r="B657" s="136"/>
      <c r="C657" s="137" t="s">
        <v>1802</v>
      </c>
      <c r="D657" s="137" t="s">
        <v>165</v>
      </c>
      <c r="E657" s="138" t="s">
        <v>1803</v>
      </c>
      <c r="F657" s="139" t="s">
        <v>1804</v>
      </c>
      <c r="G657" s="140" t="s">
        <v>313</v>
      </c>
      <c r="H657" s="141">
        <v>1</v>
      </c>
      <c r="I657" s="142"/>
      <c r="J657" s="143">
        <f t="shared" si="70"/>
        <v>0</v>
      </c>
      <c r="K657" s="139" t="s">
        <v>1</v>
      </c>
      <c r="L657" s="32"/>
      <c r="M657" s="144" t="s">
        <v>1</v>
      </c>
      <c r="N657" s="145" t="s">
        <v>38</v>
      </c>
      <c r="P657" s="146">
        <f t="shared" si="71"/>
        <v>0</v>
      </c>
      <c r="Q657" s="146">
        <v>0</v>
      </c>
      <c r="R657" s="146">
        <f t="shared" si="72"/>
        <v>0</v>
      </c>
      <c r="S657" s="146">
        <v>0</v>
      </c>
      <c r="T657" s="147">
        <f t="shared" si="73"/>
        <v>0</v>
      </c>
      <c r="AR657" s="148" t="s">
        <v>170</v>
      </c>
      <c r="AT657" s="148" t="s">
        <v>165</v>
      </c>
      <c r="AU657" s="148" t="s">
        <v>82</v>
      </c>
      <c r="AY657" s="17" t="s">
        <v>163</v>
      </c>
      <c r="BE657" s="149">
        <f t="shared" si="74"/>
        <v>0</v>
      </c>
      <c r="BF657" s="149">
        <f t="shared" si="75"/>
        <v>0</v>
      </c>
      <c r="BG657" s="149">
        <f t="shared" si="76"/>
        <v>0</v>
      </c>
      <c r="BH657" s="149">
        <f t="shared" si="77"/>
        <v>0</v>
      </c>
      <c r="BI657" s="149">
        <f t="shared" si="78"/>
        <v>0</v>
      </c>
      <c r="BJ657" s="17" t="s">
        <v>80</v>
      </c>
      <c r="BK657" s="149">
        <f t="shared" si="79"/>
        <v>0</v>
      </c>
      <c r="BL657" s="17" t="s">
        <v>170</v>
      </c>
      <c r="BM657" s="148" t="s">
        <v>1805</v>
      </c>
    </row>
    <row r="658" spans="2:65" s="1" customFormat="1" ht="33" customHeight="1">
      <c r="B658" s="136"/>
      <c r="C658" s="137" t="s">
        <v>862</v>
      </c>
      <c r="D658" s="137" t="s">
        <v>165</v>
      </c>
      <c r="E658" s="138" t="s">
        <v>1806</v>
      </c>
      <c r="F658" s="139" t="s">
        <v>1807</v>
      </c>
      <c r="G658" s="140" t="s">
        <v>313</v>
      </c>
      <c r="H658" s="141">
        <v>1</v>
      </c>
      <c r="I658" s="142"/>
      <c r="J658" s="143">
        <f t="shared" si="70"/>
        <v>0</v>
      </c>
      <c r="K658" s="139" t="s">
        <v>1</v>
      </c>
      <c r="L658" s="32"/>
      <c r="M658" s="144" t="s">
        <v>1</v>
      </c>
      <c r="N658" s="145" t="s">
        <v>38</v>
      </c>
      <c r="P658" s="146">
        <f t="shared" si="71"/>
        <v>0</v>
      </c>
      <c r="Q658" s="146">
        <v>0</v>
      </c>
      <c r="R658" s="146">
        <f t="shared" si="72"/>
        <v>0</v>
      </c>
      <c r="S658" s="146">
        <v>0</v>
      </c>
      <c r="T658" s="147">
        <f t="shared" si="73"/>
        <v>0</v>
      </c>
      <c r="AR658" s="148" t="s">
        <v>170</v>
      </c>
      <c r="AT658" s="148" t="s">
        <v>165</v>
      </c>
      <c r="AU658" s="148" t="s">
        <v>82</v>
      </c>
      <c r="AY658" s="17" t="s">
        <v>163</v>
      </c>
      <c r="BE658" s="149">
        <f t="shared" si="74"/>
        <v>0</v>
      </c>
      <c r="BF658" s="149">
        <f t="shared" si="75"/>
        <v>0</v>
      </c>
      <c r="BG658" s="149">
        <f t="shared" si="76"/>
        <v>0</v>
      </c>
      <c r="BH658" s="149">
        <f t="shared" si="77"/>
        <v>0</v>
      </c>
      <c r="BI658" s="149">
        <f t="shared" si="78"/>
        <v>0</v>
      </c>
      <c r="BJ658" s="17" t="s">
        <v>80</v>
      </c>
      <c r="BK658" s="149">
        <f t="shared" si="79"/>
        <v>0</v>
      </c>
      <c r="BL658" s="17" t="s">
        <v>170</v>
      </c>
      <c r="BM658" s="148" t="s">
        <v>1808</v>
      </c>
    </row>
    <row r="659" spans="2:65" s="1" customFormat="1" ht="16.5" customHeight="1">
      <c r="B659" s="136"/>
      <c r="C659" s="137" t="s">
        <v>1809</v>
      </c>
      <c r="D659" s="137" t="s">
        <v>165</v>
      </c>
      <c r="E659" s="138" t="s">
        <v>1343</v>
      </c>
      <c r="F659" s="139" t="s">
        <v>1344</v>
      </c>
      <c r="G659" s="140" t="s">
        <v>313</v>
      </c>
      <c r="H659" s="141">
        <v>1</v>
      </c>
      <c r="I659" s="142"/>
      <c r="J659" s="143">
        <f t="shared" si="70"/>
        <v>0</v>
      </c>
      <c r="K659" s="139" t="s">
        <v>1</v>
      </c>
      <c r="L659" s="32"/>
      <c r="M659" s="144" t="s">
        <v>1</v>
      </c>
      <c r="N659" s="145" t="s">
        <v>38</v>
      </c>
      <c r="P659" s="146">
        <f t="shared" si="71"/>
        <v>0</v>
      </c>
      <c r="Q659" s="146">
        <v>0</v>
      </c>
      <c r="R659" s="146">
        <f t="shared" si="72"/>
        <v>0</v>
      </c>
      <c r="S659" s="146">
        <v>0</v>
      </c>
      <c r="T659" s="147">
        <f t="shared" si="73"/>
        <v>0</v>
      </c>
      <c r="AR659" s="148" t="s">
        <v>170</v>
      </c>
      <c r="AT659" s="148" t="s">
        <v>165</v>
      </c>
      <c r="AU659" s="148" t="s">
        <v>82</v>
      </c>
      <c r="AY659" s="17" t="s">
        <v>163</v>
      </c>
      <c r="BE659" s="149">
        <f t="shared" si="74"/>
        <v>0</v>
      </c>
      <c r="BF659" s="149">
        <f t="shared" si="75"/>
        <v>0</v>
      </c>
      <c r="BG659" s="149">
        <f t="shared" si="76"/>
        <v>0</v>
      </c>
      <c r="BH659" s="149">
        <f t="shared" si="77"/>
        <v>0</v>
      </c>
      <c r="BI659" s="149">
        <f t="shared" si="78"/>
        <v>0</v>
      </c>
      <c r="BJ659" s="17" t="s">
        <v>80</v>
      </c>
      <c r="BK659" s="149">
        <f t="shared" si="79"/>
        <v>0</v>
      </c>
      <c r="BL659" s="17" t="s">
        <v>170</v>
      </c>
      <c r="BM659" s="148" t="s">
        <v>1810</v>
      </c>
    </row>
    <row r="660" spans="2:65" s="1" customFormat="1" ht="16.5" customHeight="1">
      <c r="B660" s="136"/>
      <c r="C660" s="137" t="s">
        <v>868</v>
      </c>
      <c r="D660" s="137" t="s">
        <v>165</v>
      </c>
      <c r="E660" s="138" t="s">
        <v>1345</v>
      </c>
      <c r="F660" s="139" t="s">
        <v>1346</v>
      </c>
      <c r="G660" s="140" t="s">
        <v>313</v>
      </c>
      <c r="H660" s="141">
        <v>1</v>
      </c>
      <c r="I660" s="142"/>
      <c r="J660" s="143">
        <f t="shared" si="70"/>
        <v>0</v>
      </c>
      <c r="K660" s="139" t="s">
        <v>1</v>
      </c>
      <c r="L660" s="32"/>
      <c r="M660" s="144" t="s">
        <v>1</v>
      </c>
      <c r="N660" s="145" t="s">
        <v>38</v>
      </c>
      <c r="P660" s="146">
        <f t="shared" si="71"/>
        <v>0</v>
      </c>
      <c r="Q660" s="146">
        <v>0</v>
      </c>
      <c r="R660" s="146">
        <f t="shared" si="72"/>
        <v>0</v>
      </c>
      <c r="S660" s="146">
        <v>0</v>
      </c>
      <c r="T660" s="147">
        <f t="shared" si="73"/>
        <v>0</v>
      </c>
      <c r="AR660" s="148" t="s">
        <v>170</v>
      </c>
      <c r="AT660" s="148" t="s">
        <v>165</v>
      </c>
      <c r="AU660" s="148" t="s">
        <v>82</v>
      </c>
      <c r="AY660" s="17" t="s">
        <v>163</v>
      </c>
      <c r="BE660" s="149">
        <f t="shared" si="74"/>
        <v>0</v>
      </c>
      <c r="BF660" s="149">
        <f t="shared" si="75"/>
        <v>0</v>
      </c>
      <c r="BG660" s="149">
        <f t="shared" si="76"/>
        <v>0</v>
      </c>
      <c r="BH660" s="149">
        <f t="shared" si="77"/>
        <v>0</v>
      </c>
      <c r="BI660" s="149">
        <f t="shared" si="78"/>
        <v>0</v>
      </c>
      <c r="BJ660" s="17" t="s">
        <v>80</v>
      </c>
      <c r="BK660" s="149">
        <f t="shared" si="79"/>
        <v>0</v>
      </c>
      <c r="BL660" s="17" t="s">
        <v>170</v>
      </c>
      <c r="BM660" s="148" t="s">
        <v>1811</v>
      </c>
    </row>
    <row r="661" spans="2:65" s="11" customFormat="1" ht="22.9" customHeight="1">
      <c r="B661" s="124"/>
      <c r="D661" s="125" t="s">
        <v>72</v>
      </c>
      <c r="E661" s="134" t="s">
        <v>1812</v>
      </c>
      <c r="F661" s="134" t="s">
        <v>1813</v>
      </c>
      <c r="I661" s="127"/>
      <c r="J661" s="135">
        <f>BK661</f>
        <v>0</v>
      </c>
      <c r="L661" s="124"/>
      <c r="M661" s="129"/>
      <c r="P661" s="130">
        <f>SUM(P662:P727)</f>
        <v>0</v>
      </c>
      <c r="R661" s="130">
        <f>SUM(R662:R727)</f>
        <v>0</v>
      </c>
      <c r="T661" s="131">
        <f>SUM(T662:T727)</f>
        <v>0</v>
      </c>
      <c r="AR661" s="125" t="s">
        <v>80</v>
      </c>
      <c r="AT661" s="132" t="s">
        <v>72</v>
      </c>
      <c r="AU661" s="132" t="s">
        <v>80</v>
      </c>
      <c r="AY661" s="125" t="s">
        <v>163</v>
      </c>
      <c r="BK661" s="133">
        <f>SUM(BK662:BK727)</f>
        <v>0</v>
      </c>
    </row>
    <row r="662" spans="2:65" s="1" customFormat="1" ht="24.2" customHeight="1">
      <c r="B662" s="136"/>
      <c r="C662" s="137" t="s">
        <v>1814</v>
      </c>
      <c r="D662" s="137" t="s">
        <v>165</v>
      </c>
      <c r="E662" s="138" t="s">
        <v>1815</v>
      </c>
      <c r="F662" s="139" t="s">
        <v>1816</v>
      </c>
      <c r="G662" s="140" t="s">
        <v>196</v>
      </c>
      <c r="H662" s="141">
        <v>8</v>
      </c>
      <c r="I662" s="142"/>
      <c r="J662" s="143">
        <f>ROUND(I662*H662,2)</f>
        <v>0</v>
      </c>
      <c r="K662" s="139" t="s">
        <v>1</v>
      </c>
      <c r="L662" s="32"/>
      <c r="M662" s="144" t="s">
        <v>1</v>
      </c>
      <c r="N662" s="145" t="s">
        <v>38</v>
      </c>
      <c r="P662" s="146">
        <f>O662*H662</f>
        <v>0</v>
      </c>
      <c r="Q662" s="146">
        <v>0</v>
      </c>
      <c r="R662" s="146">
        <f>Q662*H662</f>
        <v>0</v>
      </c>
      <c r="S662" s="146">
        <v>0</v>
      </c>
      <c r="T662" s="147">
        <f>S662*H662</f>
        <v>0</v>
      </c>
      <c r="AR662" s="148" t="s">
        <v>170</v>
      </c>
      <c r="AT662" s="148" t="s">
        <v>165</v>
      </c>
      <c r="AU662" s="148" t="s">
        <v>82</v>
      </c>
      <c r="AY662" s="17" t="s">
        <v>163</v>
      </c>
      <c r="BE662" s="149">
        <f>IF(N662="základní",J662,0)</f>
        <v>0</v>
      </c>
      <c r="BF662" s="149">
        <f>IF(N662="snížená",J662,0)</f>
        <v>0</v>
      </c>
      <c r="BG662" s="149">
        <f>IF(N662="zákl. přenesená",J662,0)</f>
        <v>0</v>
      </c>
      <c r="BH662" s="149">
        <f>IF(N662="sníž. přenesená",J662,0)</f>
        <v>0</v>
      </c>
      <c r="BI662" s="149">
        <f>IF(N662="nulová",J662,0)</f>
        <v>0</v>
      </c>
      <c r="BJ662" s="17" t="s">
        <v>80</v>
      </c>
      <c r="BK662" s="149">
        <f>ROUND(I662*H662,2)</f>
        <v>0</v>
      </c>
      <c r="BL662" s="17" t="s">
        <v>170</v>
      </c>
      <c r="BM662" s="148" t="s">
        <v>1817</v>
      </c>
    </row>
    <row r="663" spans="2:65" s="13" customFormat="1" ht="11.25">
      <c r="B663" s="157"/>
      <c r="D663" s="151" t="s">
        <v>180</v>
      </c>
      <c r="E663" s="158" t="s">
        <v>1</v>
      </c>
      <c r="F663" s="159" t="s">
        <v>1644</v>
      </c>
      <c r="H663" s="160">
        <v>8</v>
      </c>
      <c r="I663" s="161"/>
      <c r="L663" s="157"/>
      <c r="M663" s="162"/>
      <c r="T663" s="163"/>
      <c r="AT663" s="158" t="s">
        <v>180</v>
      </c>
      <c r="AU663" s="158" t="s">
        <v>82</v>
      </c>
      <c r="AV663" s="13" t="s">
        <v>82</v>
      </c>
      <c r="AW663" s="13" t="s">
        <v>30</v>
      </c>
      <c r="AX663" s="13" t="s">
        <v>73</v>
      </c>
      <c r="AY663" s="158" t="s">
        <v>163</v>
      </c>
    </row>
    <row r="664" spans="2:65" s="14" customFormat="1" ht="11.25">
      <c r="B664" s="164"/>
      <c r="D664" s="151" t="s">
        <v>180</v>
      </c>
      <c r="E664" s="165" t="s">
        <v>1</v>
      </c>
      <c r="F664" s="166" t="s">
        <v>218</v>
      </c>
      <c r="H664" s="167">
        <v>8</v>
      </c>
      <c r="I664" s="168"/>
      <c r="L664" s="164"/>
      <c r="M664" s="169"/>
      <c r="T664" s="170"/>
      <c r="AT664" s="165" t="s">
        <v>180</v>
      </c>
      <c r="AU664" s="165" t="s">
        <v>82</v>
      </c>
      <c r="AV664" s="14" t="s">
        <v>170</v>
      </c>
      <c r="AW664" s="14" t="s">
        <v>30</v>
      </c>
      <c r="AX664" s="14" t="s">
        <v>80</v>
      </c>
      <c r="AY664" s="165" t="s">
        <v>163</v>
      </c>
    </row>
    <row r="665" spans="2:65" s="1" customFormat="1" ht="24.2" customHeight="1">
      <c r="B665" s="136"/>
      <c r="C665" s="137" t="s">
        <v>872</v>
      </c>
      <c r="D665" s="137" t="s">
        <v>165</v>
      </c>
      <c r="E665" s="138" t="s">
        <v>1062</v>
      </c>
      <c r="F665" s="139" t="s">
        <v>1063</v>
      </c>
      <c r="G665" s="140" t="s">
        <v>313</v>
      </c>
      <c r="H665" s="141">
        <v>2</v>
      </c>
      <c r="I665" s="142"/>
      <c r="J665" s="143">
        <f t="shared" ref="J665:J671" si="80">ROUND(I665*H665,2)</f>
        <v>0</v>
      </c>
      <c r="K665" s="139" t="s">
        <v>1</v>
      </c>
      <c r="L665" s="32"/>
      <c r="M665" s="144" t="s">
        <v>1</v>
      </c>
      <c r="N665" s="145" t="s">
        <v>38</v>
      </c>
      <c r="P665" s="146">
        <f t="shared" ref="P665:P671" si="81">O665*H665</f>
        <v>0</v>
      </c>
      <c r="Q665" s="146">
        <v>0</v>
      </c>
      <c r="R665" s="146">
        <f t="shared" ref="R665:R671" si="82">Q665*H665</f>
        <v>0</v>
      </c>
      <c r="S665" s="146">
        <v>0</v>
      </c>
      <c r="T665" s="147">
        <f t="shared" ref="T665:T671" si="83">S665*H665</f>
        <v>0</v>
      </c>
      <c r="AR665" s="148" t="s">
        <v>170</v>
      </c>
      <c r="AT665" s="148" t="s">
        <v>165</v>
      </c>
      <c r="AU665" s="148" t="s">
        <v>82</v>
      </c>
      <c r="AY665" s="17" t="s">
        <v>163</v>
      </c>
      <c r="BE665" s="149">
        <f t="shared" ref="BE665:BE671" si="84">IF(N665="základní",J665,0)</f>
        <v>0</v>
      </c>
      <c r="BF665" s="149">
        <f t="shared" ref="BF665:BF671" si="85">IF(N665="snížená",J665,0)</f>
        <v>0</v>
      </c>
      <c r="BG665" s="149">
        <f t="shared" ref="BG665:BG671" si="86">IF(N665="zákl. přenesená",J665,0)</f>
        <v>0</v>
      </c>
      <c r="BH665" s="149">
        <f t="shared" ref="BH665:BH671" si="87">IF(N665="sníž. přenesená",J665,0)</f>
        <v>0</v>
      </c>
      <c r="BI665" s="149">
        <f t="shared" ref="BI665:BI671" si="88">IF(N665="nulová",J665,0)</f>
        <v>0</v>
      </c>
      <c r="BJ665" s="17" t="s">
        <v>80</v>
      </c>
      <c r="BK665" s="149">
        <f t="shared" ref="BK665:BK671" si="89">ROUND(I665*H665,2)</f>
        <v>0</v>
      </c>
      <c r="BL665" s="17" t="s">
        <v>170</v>
      </c>
      <c r="BM665" s="148" t="s">
        <v>1818</v>
      </c>
    </row>
    <row r="666" spans="2:65" s="1" customFormat="1" ht="21.75" customHeight="1">
      <c r="B666" s="136"/>
      <c r="C666" s="137" t="s">
        <v>1819</v>
      </c>
      <c r="D666" s="137" t="s">
        <v>165</v>
      </c>
      <c r="E666" s="138" t="s">
        <v>1065</v>
      </c>
      <c r="F666" s="139" t="s">
        <v>1066</v>
      </c>
      <c r="G666" s="140" t="s">
        <v>313</v>
      </c>
      <c r="H666" s="141">
        <v>2</v>
      </c>
      <c r="I666" s="142"/>
      <c r="J666" s="143">
        <f t="shared" si="80"/>
        <v>0</v>
      </c>
      <c r="K666" s="139" t="s">
        <v>1</v>
      </c>
      <c r="L666" s="32"/>
      <c r="M666" s="144" t="s">
        <v>1</v>
      </c>
      <c r="N666" s="145" t="s">
        <v>38</v>
      </c>
      <c r="P666" s="146">
        <f t="shared" si="81"/>
        <v>0</v>
      </c>
      <c r="Q666" s="146">
        <v>0</v>
      </c>
      <c r="R666" s="146">
        <f t="shared" si="82"/>
        <v>0</v>
      </c>
      <c r="S666" s="146">
        <v>0</v>
      </c>
      <c r="T666" s="147">
        <f t="shared" si="83"/>
        <v>0</v>
      </c>
      <c r="AR666" s="148" t="s">
        <v>170</v>
      </c>
      <c r="AT666" s="148" t="s">
        <v>165</v>
      </c>
      <c r="AU666" s="148" t="s">
        <v>82</v>
      </c>
      <c r="AY666" s="17" t="s">
        <v>163</v>
      </c>
      <c r="BE666" s="149">
        <f t="shared" si="84"/>
        <v>0</v>
      </c>
      <c r="BF666" s="149">
        <f t="shared" si="85"/>
        <v>0</v>
      </c>
      <c r="BG666" s="149">
        <f t="shared" si="86"/>
        <v>0</v>
      </c>
      <c r="BH666" s="149">
        <f t="shared" si="87"/>
        <v>0</v>
      </c>
      <c r="BI666" s="149">
        <f t="shared" si="88"/>
        <v>0</v>
      </c>
      <c r="BJ666" s="17" t="s">
        <v>80</v>
      </c>
      <c r="BK666" s="149">
        <f t="shared" si="89"/>
        <v>0</v>
      </c>
      <c r="BL666" s="17" t="s">
        <v>170</v>
      </c>
      <c r="BM666" s="148" t="s">
        <v>1820</v>
      </c>
    </row>
    <row r="667" spans="2:65" s="1" customFormat="1" ht="24.2" customHeight="1">
      <c r="B667" s="136"/>
      <c r="C667" s="137" t="s">
        <v>878</v>
      </c>
      <c r="D667" s="137" t="s">
        <v>165</v>
      </c>
      <c r="E667" s="138" t="s">
        <v>1083</v>
      </c>
      <c r="F667" s="139" t="s">
        <v>1084</v>
      </c>
      <c r="G667" s="140" t="s">
        <v>313</v>
      </c>
      <c r="H667" s="141">
        <v>2</v>
      </c>
      <c r="I667" s="142"/>
      <c r="J667" s="143">
        <f t="shared" si="80"/>
        <v>0</v>
      </c>
      <c r="K667" s="139" t="s">
        <v>1</v>
      </c>
      <c r="L667" s="32"/>
      <c r="M667" s="144" t="s">
        <v>1</v>
      </c>
      <c r="N667" s="145" t="s">
        <v>38</v>
      </c>
      <c r="P667" s="146">
        <f t="shared" si="81"/>
        <v>0</v>
      </c>
      <c r="Q667" s="146">
        <v>0</v>
      </c>
      <c r="R667" s="146">
        <f t="shared" si="82"/>
        <v>0</v>
      </c>
      <c r="S667" s="146">
        <v>0</v>
      </c>
      <c r="T667" s="147">
        <f t="shared" si="83"/>
        <v>0</v>
      </c>
      <c r="AR667" s="148" t="s">
        <v>170</v>
      </c>
      <c r="AT667" s="148" t="s">
        <v>165</v>
      </c>
      <c r="AU667" s="148" t="s">
        <v>82</v>
      </c>
      <c r="AY667" s="17" t="s">
        <v>163</v>
      </c>
      <c r="BE667" s="149">
        <f t="shared" si="84"/>
        <v>0</v>
      </c>
      <c r="BF667" s="149">
        <f t="shared" si="85"/>
        <v>0</v>
      </c>
      <c r="BG667" s="149">
        <f t="shared" si="86"/>
        <v>0</v>
      </c>
      <c r="BH667" s="149">
        <f t="shared" si="87"/>
        <v>0</v>
      </c>
      <c r="BI667" s="149">
        <f t="shared" si="88"/>
        <v>0</v>
      </c>
      <c r="BJ667" s="17" t="s">
        <v>80</v>
      </c>
      <c r="BK667" s="149">
        <f t="shared" si="89"/>
        <v>0</v>
      </c>
      <c r="BL667" s="17" t="s">
        <v>170</v>
      </c>
      <c r="BM667" s="148" t="s">
        <v>1821</v>
      </c>
    </row>
    <row r="668" spans="2:65" s="1" customFormat="1" ht="21.75" customHeight="1">
      <c r="B668" s="136"/>
      <c r="C668" s="137" t="s">
        <v>1822</v>
      </c>
      <c r="D668" s="137" t="s">
        <v>165</v>
      </c>
      <c r="E668" s="138" t="s">
        <v>1090</v>
      </c>
      <c r="F668" s="139" t="s">
        <v>1091</v>
      </c>
      <c r="G668" s="140" t="s">
        <v>313</v>
      </c>
      <c r="H668" s="141">
        <v>2</v>
      </c>
      <c r="I668" s="142"/>
      <c r="J668" s="143">
        <f t="shared" si="80"/>
        <v>0</v>
      </c>
      <c r="K668" s="139" t="s">
        <v>1</v>
      </c>
      <c r="L668" s="32"/>
      <c r="M668" s="144" t="s">
        <v>1</v>
      </c>
      <c r="N668" s="145" t="s">
        <v>38</v>
      </c>
      <c r="P668" s="146">
        <f t="shared" si="81"/>
        <v>0</v>
      </c>
      <c r="Q668" s="146">
        <v>0</v>
      </c>
      <c r="R668" s="146">
        <f t="shared" si="82"/>
        <v>0</v>
      </c>
      <c r="S668" s="146">
        <v>0</v>
      </c>
      <c r="T668" s="147">
        <f t="shared" si="83"/>
        <v>0</v>
      </c>
      <c r="AR668" s="148" t="s">
        <v>170</v>
      </c>
      <c r="AT668" s="148" t="s">
        <v>165</v>
      </c>
      <c r="AU668" s="148" t="s">
        <v>82</v>
      </c>
      <c r="AY668" s="17" t="s">
        <v>163</v>
      </c>
      <c r="BE668" s="149">
        <f t="shared" si="84"/>
        <v>0</v>
      </c>
      <c r="BF668" s="149">
        <f t="shared" si="85"/>
        <v>0</v>
      </c>
      <c r="BG668" s="149">
        <f t="shared" si="86"/>
        <v>0</v>
      </c>
      <c r="BH668" s="149">
        <f t="shared" si="87"/>
        <v>0</v>
      </c>
      <c r="BI668" s="149">
        <f t="shared" si="88"/>
        <v>0</v>
      </c>
      <c r="BJ668" s="17" t="s">
        <v>80</v>
      </c>
      <c r="BK668" s="149">
        <f t="shared" si="89"/>
        <v>0</v>
      </c>
      <c r="BL668" s="17" t="s">
        <v>170</v>
      </c>
      <c r="BM668" s="148" t="s">
        <v>1823</v>
      </c>
    </row>
    <row r="669" spans="2:65" s="1" customFormat="1" ht="16.5" customHeight="1">
      <c r="B669" s="136"/>
      <c r="C669" s="137" t="s">
        <v>882</v>
      </c>
      <c r="D669" s="137" t="s">
        <v>165</v>
      </c>
      <c r="E669" s="138" t="s">
        <v>1481</v>
      </c>
      <c r="F669" s="139" t="s">
        <v>1482</v>
      </c>
      <c r="G669" s="140" t="s">
        <v>313</v>
      </c>
      <c r="H669" s="141">
        <v>1</v>
      </c>
      <c r="I669" s="142"/>
      <c r="J669" s="143">
        <f t="shared" si="80"/>
        <v>0</v>
      </c>
      <c r="K669" s="139" t="s">
        <v>1</v>
      </c>
      <c r="L669" s="32"/>
      <c r="M669" s="144" t="s">
        <v>1</v>
      </c>
      <c r="N669" s="145" t="s">
        <v>38</v>
      </c>
      <c r="P669" s="146">
        <f t="shared" si="81"/>
        <v>0</v>
      </c>
      <c r="Q669" s="146">
        <v>0</v>
      </c>
      <c r="R669" s="146">
        <f t="shared" si="82"/>
        <v>0</v>
      </c>
      <c r="S669" s="146">
        <v>0</v>
      </c>
      <c r="T669" s="147">
        <f t="shared" si="83"/>
        <v>0</v>
      </c>
      <c r="AR669" s="148" t="s">
        <v>170</v>
      </c>
      <c r="AT669" s="148" t="s">
        <v>165</v>
      </c>
      <c r="AU669" s="148" t="s">
        <v>82</v>
      </c>
      <c r="AY669" s="17" t="s">
        <v>163</v>
      </c>
      <c r="BE669" s="149">
        <f t="shared" si="84"/>
        <v>0</v>
      </c>
      <c r="BF669" s="149">
        <f t="shared" si="85"/>
        <v>0</v>
      </c>
      <c r="BG669" s="149">
        <f t="shared" si="86"/>
        <v>0</v>
      </c>
      <c r="BH669" s="149">
        <f t="shared" si="87"/>
        <v>0</v>
      </c>
      <c r="BI669" s="149">
        <f t="shared" si="88"/>
        <v>0</v>
      </c>
      <c r="BJ669" s="17" t="s">
        <v>80</v>
      </c>
      <c r="BK669" s="149">
        <f t="shared" si="89"/>
        <v>0</v>
      </c>
      <c r="BL669" s="17" t="s">
        <v>170</v>
      </c>
      <c r="BM669" s="148" t="s">
        <v>1824</v>
      </c>
    </row>
    <row r="670" spans="2:65" s="1" customFormat="1" ht="24.2" customHeight="1">
      <c r="B670" s="136"/>
      <c r="C670" s="137" t="s">
        <v>1825</v>
      </c>
      <c r="D670" s="137" t="s">
        <v>165</v>
      </c>
      <c r="E670" s="138" t="s">
        <v>1093</v>
      </c>
      <c r="F670" s="139" t="s">
        <v>1094</v>
      </c>
      <c r="G670" s="140" t="s">
        <v>313</v>
      </c>
      <c r="H670" s="141">
        <v>12</v>
      </c>
      <c r="I670" s="142"/>
      <c r="J670" s="143">
        <f t="shared" si="80"/>
        <v>0</v>
      </c>
      <c r="K670" s="139" t="s">
        <v>1</v>
      </c>
      <c r="L670" s="32"/>
      <c r="M670" s="144" t="s">
        <v>1</v>
      </c>
      <c r="N670" s="145" t="s">
        <v>38</v>
      </c>
      <c r="P670" s="146">
        <f t="shared" si="81"/>
        <v>0</v>
      </c>
      <c r="Q670" s="146">
        <v>0</v>
      </c>
      <c r="R670" s="146">
        <f t="shared" si="82"/>
        <v>0</v>
      </c>
      <c r="S670" s="146">
        <v>0</v>
      </c>
      <c r="T670" s="147">
        <f t="shared" si="83"/>
        <v>0</v>
      </c>
      <c r="AR670" s="148" t="s">
        <v>170</v>
      </c>
      <c r="AT670" s="148" t="s">
        <v>165</v>
      </c>
      <c r="AU670" s="148" t="s">
        <v>82</v>
      </c>
      <c r="AY670" s="17" t="s">
        <v>163</v>
      </c>
      <c r="BE670" s="149">
        <f t="shared" si="84"/>
        <v>0</v>
      </c>
      <c r="BF670" s="149">
        <f t="shared" si="85"/>
        <v>0</v>
      </c>
      <c r="BG670" s="149">
        <f t="shared" si="86"/>
        <v>0</v>
      </c>
      <c r="BH670" s="149">
        <f t="shared" si="87"/>
        <v>0</v>
      </c>
      <c r="BI670" s="149">
        <f t="shared" si="88"/>
        <v>0</v>
      </c>
      <c r="BJ670" s="17" t="s">
        <v>80</v>
      </c>
      <c r="BK670" s="149">
        <f t="shared" si="89"/>
        <v>0</v>
      </c>
      <c r="BL670" s="17" t="s">
        <v>170</v>
      </c>
      <c r="BM670" s="148" t="s">
        <v>1826</v>
      </c>
    </row>
    <row r="671" spans="2:65" s="1" customFormat="1" ht="24.2" customHeight="1">
      <c r="B671" s="136"/>
      <c r="C671" s="137" t="s">
        <v>887</v>
      </c>
      <c r="D671" s="137" t="s">
        <v>165</v>
      </c>
      <c r="E671" s="138" t="s">
        <v>1827</v>
      </c>
      <c r="F671" s="139" t="s">
        <v>1828</v>
      </c>
      <c r="G671" s="140" t="s">
        <v>313</v>
      </c>
      <c r="H671" s="141">
        <v>4</v>
      </c>
      <c r="I671" s="142"/>
      <c r="J671" s="143">
        <f t="shared" si="80"/>
        <v>0</v>
      </c>
      <c r="K671" s="139" t="s">
        <v>1</v>
      </c>
      <c r="L671" s="32"/>
      <c r="M671" s="144" t="s">
        <v>1</v>
      </c>
      <c r="N671" s="145" t="s">
        <v>38</v>
      </c>
      <c r="P671" s="146">
        <f t="shared" si="81"/>
        <v>0</v>
      </c>
      <c r="Q671" s="146">
        <v>0</v>
      </c>
      <c r="R671" s="146">
        <f t="shared" si="82"/>
        <v>0</v>
      </c>
      <c r="S671" s="146">
        <v>0</v>
      </c>
      <c r="T671" s="147">
        <f t="shared" si="83"/>
        <v>0</v>
      </c>
      <c r="AR671" s="148" t="s">
        <v>170</v>
      </c>
      <c r="AT671" s="148" t="s">
        <v>165</v>
      </c>
      <c r="AU671" s="148" t="s">
        <v>82</v>
      </c>
      <c r="AY671" s="17" t="s">
        <v>163</v>
      </c>
      <c r="BE671" s="149">
        <f t="shared" si="84"/>
        <v>0</v>
      </c>
      <c r="BF671" s="149">
        <f t="shared" si="85"/>
        <v>0</v>
      </c>
      <c r="BG671" s="149">
        <f t="shared" si="86"/>
        <v>0</v>
      </c>
      <c r="BH671" s="149">
        <f t="shared" si="87"/>
        <v>0</v>
      </c>
      <c r="BI671" s="149">
        <f t="shared" si="88"/>
        <v>0</v>
      </c>
      <c r="BJ671" s="17" t="s">
        <v>80</v>
      </c>
      <c r="BK671" s="149">
        <f t="shared" si="89"/>
        <v>0</v>
      </c>
      <c r="BL671" s="17" t="s">
        <v>170</v>
      </c>
      <c r="BM671" s="148" t="s">
        <v>1829</v>
      </c>
    </row>
    <row r="672" spans="2:65" s="13" customFormat="1" ht="11.25">
      <c r="B672" s="157"/>
      <c r="D672" s="151" t="s">
        <v>180</v>
      </c>
      <c r="E672" s="158" t="s">
        <v>1</v>
      </c>
      <c r="F672" s="159" t="s">
        <v>1309</v>
      </c>
      <c r="H672" s="160">
        <v>4</v>
      </c>
      <c r="I672" s="161"/>
      <c r="L672" s="157"/>
      <c r="M672" s="162"/>
      <c r="T672" s="163"/>
      <c r="AT672" s="158" t="s">
        <v>180</v>
      </c>
      <c r="AU672" s="158" t="s">
        <v>82</v>
      </c>
      <c r="AV672" s="13" t="s">
        <v>82</v>
      </c>
      <c r="AW672" s="13" t="s">
        <v>30</v>
      </c>
      <c r="AX672" s="13" t="s">
        <v>73</v>
      </c>
      <c r="AY672" s="158" t="s">
        <v>163</v>
      </c>
    </row>
    <row r="673" spans="2:65" s="14" customFormat="1" ht="11.25">
      <c r="B673" s="164"/>
      <c r="D673" s="151" t="s">
        <v>180</v>
      </c>
      <c r="E673" s="165" t="s">
        <v>1</v>
      </c>
      <c r="F673" s="166" t="s">
        <v>218</v>
      </c>
      <c r="H673" s="167">
        <v>4</v>
      </c>
      <c r="I673" s="168"/>
      <c r="L673" s="164"/>
      <c r="M673" s="169"/>
      <c r="T673" s="170"/>
      <c r="AT673" s="165" t="s">
        <v>180</v>
      </c>
      <c r="AU673" s="165" t="s">
        <v>82</v>
      </c>
      <c r="AV673" s="14" t="s">
        <v>170</v>
      </c>
      <c r="AW673" s="14" t="s">
        <v>30</v>
      </c>
      <c r="AX673" s="14" t="s">
        <v>80</v>
      </c>
      <c r="AY673" s="165" t="s">
        <v>163</v>
      </c>
    </row>
    <row r="674" spans="2:65" s="1" customFormat="1" ht="16.5" customHeight="1">
      <c r="B674" s="136"/>
      <c r="C674" s="137" t="s">
        <v>1830</v>
      </c>
      <c r="D674" s="137" t="s">
        <v>165</v>
      </c>
      <c r="E674" s="138" t="s">
        <v>1113</v>
      </c>
      <c r="F674" s="139" t="s">
        <v>1114</v>
      </c>
      <c r="G674" s="140" t="s">
        <v>313</v>
      </c>
      <c r="H674" s="141">
        <v>2</v>
      </c>
      <c r="I674" s="142"/>
      <c r="J674" s="143">
        <f t="shared" ref="J674:J685" si="90">ROUND(I674*H674,2)</f>
        <v>0</v>
      </c>
      <c r="K674" s="139" t="s">
        <v>1</v>
      </c>
      <c r="L674" s="32"/>
      <c r="M674" s="144" t="s">
        <v>1</v>
      </c>
      <c r="N674" s="145" t="s">
        <v>38</v>
      </c>
      <c r="P674" s="146">
        <f t="shared" ref="P674:P685" si="91">O674*H674</f>
        <v>0</v>
      </c>
      <c r="Q674" s="146">
        <v>0</v>
      </c>
      <c r="R674" s="146">
        <f t="shared" ref="R674:R685" si="92">Q674*H674</f>
        <v>0</v>
      </c>
      <c r="S674" s="146">
        <v>0</v>
      </c>
      <c r="T674" s="147">
        <f t="shared" ref="T674:T685" si="93">S674*H674</f>
        <v>0</v>
      </c>
      <c r="AR674" s="148" t="s">
        <v>170</v>
      </c>
      <c r="AT674" s="148" t="s">
        <v>165</v>
      </c>
      <c r="AU674" s="148" t="s">
        <v>82</v>
      </c>
      <c r="AY674" s="17" t="s">
        <v>163</v>
      </c>
      <c r="BE674" s="149">
        <f t="shared" ref="BE674:BE685" si="94">IF(N674="základní",J674,0)</f>
        <v>0</v>
      </c>
      <c r="BF674" s="149">
        <f t="shared" ref="BF674:BF685" si="95">IF(N674="snížená",J674,0)</f>
        <v>0</v>
      </c>
      <c r="BG674" s="149">
        <f t="shared" ref="BG674:BG685" si="96">IF(N674="zákl. přenesená",J674,0)</f>
        <v>0</v>
      </c>
      <c r="BH674" s="149">
        <f t="shared" ref="BH674:BH685" si="97">IF(N674="sníž. přenesená",J674,0)</f>
        <v>0</v>
      </c>
      <c r="BI674" s="149">
        <f t="shared" ref="BI674:BI685" si="98">IF(N674="nulová",J674,0)</f>
        <v>0</v>
      </c>
      <c r="BJ674" s="17" t="s">
        <v>80</v>
      </c>
      <c r="BK674" s="149">
        <f t="shared" ref="BK674:BK685" si="99">ROUND(I674*H674,2)</f>
        <v>0</v>
      </c>
      <c r="BL674" s="17" t="s">
        <v>170</v>
      </c>
      <c r="BM674" s="148" t="s">
        <v>1831</v>
      </c>
    </row>
    <row r="675" spans="2:65" s="1" customFormat="1" ht="24.2" customHeight="1">
      <c r="B675" s="136"/>
      <c r="C675" s="137" t="s">
        <v>892</v>
      </c>
      <c r="D675" s="137" t="s">
        <v>165</v>
      </c>
      <c r="E675" s="138" t="s">
        <v>1131</v>
      </c>
      <c r="F675" s="139" t="s">
        <v>1132</v>
      </c>
      <c r="G675" s="140" t="s">
        <v>313</v>
      </c>
      <c r="H675" s="141">
        <v>1</v>
      </c>
      <c r="I675" s="142"/>
      <c r="J675" s="143">
        <f t="shared" si="90"/>
        <v>0</v>
      </c>
      <c r="K675" s="139" t="s">
        <v>1</v>
      </c>
      <c r="L675" s="32"/>
      <c r="M675" s="144" t="s">
        <v>1</v>
      </c>
      <c r="N675" s="145" t="s">
        <v>38</v>
      </c>
      <c r="P675" s="146">
        <f t="shared" si="91"/>
        <v>0</v>
      </c>
      <c r="Q675" s="146">
        <v>0</v>
      </c>
      <c r="R675" s="146">
        <f t="shared" si="92"/>
        <v>0</v>
      </c>
      <c r="S675" s="146">
        <v>0</v>
      </c>
      <c r="T675" s="147">
        <f t="shared" si="93"/>
        <v>0</v>
      </c>
      <c r="AR675" s="148" t="s">
        <v>170</v>
      </c>
      <c r="AT675" s="148" t="s">
        <v>165</v>
      </c>
      <c r="AU675" s="148" t="s">
        <v>82</v>
      </c>
      <c r="AY675" s="17" t="s">
        <v>163</v>
      </c>
      <c r="BE675" s="149">
        <f t="shared" si="94"/>
        <v>0</v>
      </c>
      <c r="BF675" s="149">
        <f t="shared" si="95"/>
        <v>0</v>
      </c>
      <c r="BG675" s="149">
        <f t="shared" si="96"/>
        <v>0</v>
      </c>
      <c r="BH675" s="149">
        <f t="shared" si="97"/>
        <v>0</v>
      </c>
      <c r="BI675" s="149">
        <f t="shared" si="98"/>
        <v>0</v>
      </c>
      <c r="BJ675" s="17" t="s">
        <v>80</v>
      </c>
      <c r="BK675" s="149">
        <f t="shared" si="99"/>
        <v>0</v>
      </c>
      <c r="BL675" s="17" t="s">
        <v>170</v>
      </c>
      <c r="BM675" s="148" t="s">
        <v>1832</v>
      </c>
    </row>
    <row r="676" spans="2:65" s="1" customFormat="1" ht="24.2" customHeight="1">
      <c r="B676" s="136"/>
      <c r="C676" s="137" t="s">
        <v>1833</v>
      </c>
      <c r="D676" s="137" t="s">
        <v>165</v>
      </c>
      <c r="E676" s="138" t="s">
        <v>1834</v>
      </c>
      <c r="F676" s="139" t="s">
        <v>1835</v>
      </c>
      <c r="G676" s="140" t="s">
        <v>313</v>
      </c>
      <c r="H676" s="141">
        <v>1</v>
      </c>
      <c r="I676" s="142"/>
      <c r="J676" s="143">
        <f t="shared" si="90"/>
        <v>0</v>
      </c>
      <c r="K676" s="139" t="s">
        <v>1</v>
      </c>
      <c r="L676" s="32"/>
      <c r="M676" s="144" t="s">
        <v>1</v>
      </c>
      <c r="N676" s="145" t="s">
        <v>38</v>
      </c>
      <c r="P676" s="146">
        <f t="shared" si="91"/>
        <v>0</v>
      </c>
      <c r="Q676" s="146">
        <v>0</v>
      </c>
      <c r="R676" s="146">
        <f t="shared" si="92"/>
        <v>0</v>
      </c>
      <c r="S676" s="146">
        <v>0</v>
      </c>
      <c r="T676" s="147">
        <f t="shared" si="93"/>
        <v>0</v>
      </c>
      <c r="AR676" s="148" t="s">
        <v>170</v>
      </c>
      <c r="AT676" s="148" t="s">
        <v>165</v>
      </c>
      <c r="AU676" s="148" t="s">
        <v>82</v>
      </c>
      <c r="AY676" s="17" t="s">
        <v>163</v>
      </c>
      <c r="BE676" s="149">
        <f t="shared" si="94"/>
        <v>0</v>
      </c>
      <c r="BF676" s="149">
        <f t="shared" si="95"/>
        <v>0</v>
      </c>
      <c r="BG676" s="149">
        <f t="shared" si="96"/>
        <v>0</v>
      </c>
      <c r="BH676" s="149">
        <f t="shared" si="97"/>
        <v>0</v>
      </c>
      <c r="BI676" s="149">
        <f t="shared" si="98"/>
        <v>0</v>
      </c>
      <c r="BJ676" s="17" t="s">
        <v>80</v>
      </c>
      <c r="BK676" s="149">
        <f t="shared" si="99"/>
        <v>0</v>
      </c>
      <c r="BL676" s="17" t="s">
        <v>170</v>
      </c>
      <c r="BM676" s="148" t="s">
        <v>1836</v>
      </c>
    </row>
    <row r="677" spans="2:65" s="1" customFormat="1" ht="24.2" customHeight="1">
      <c r="B677" s="136"/>
      <c r="C677" s="137" t="s">
        <v>896</v>
      </c>
      <c r="D677" s="137" t="s">
        <v>165</v>
      </c>
      <c r="E677" s="138" t="s">
        <v>1837</v>
      </c>
      <c r="F677" s="139" t="s">
        <v>1838</v>
      </c>
      <c r="G677" s="140" t="s">
        <v>313</v>
      </c>
      <c r="H677" s="141">
        <v>1</v>
      </c>
      <c r="I677" s="142"/>
      <c r="J677" s="143">
        <f t="shared" si="90"/>
        <v>0</v>
      </c>
      <c r="K677" s="139" t="s">
        <v>1</v>
      </c>
      <c r="L677" s="32"/>
      <c r="M677" s="144" t="s">
        <v>1</v>
      </c>
      <c r="N677" s="145" t="s">
        <v>38</v>
      </c>
      <c r="P677" s="146">
        <f t="shared" si="91"/>
        <v>0</v>
      </c>
      <c r="Q677" s="146">
        <v>0</v>
      </c>
      <c r="R677" s="146">
        <f t="shared" si="92"/>
        <v>0</v>
      </c>
      <c r="S677" s="146">
        <v>0</v>
      </c>
      <c r="T677" s="147">
        <f t="shared" si="93"/>
        <v>0</v>
      </c>
      <c r="AR677" s="148" t="s">
        <v>170</v>
      </c>
      <c r="AT677" s="148" t="s">
        <v>165</v>
      </c>
      <c r="AU677" s="148" t="s">
        <v>82</v>
      </c>
      <c r="AY677" s="17" t="s">
        <v>163</v>
      </c>
      <c r="BE677" s="149">
        <f t="shared" si="94"/>
        <v>0</v>
      </c>
      <c r="BF677" s="149">
        <f t="shared" si="95"/>
        <v>0</v>
      </c>
      <c r="BG677" s="149">
        <f t="shared" si="96"/>
        <v>0</v>
      </c>
      <c r="BH677" s="149">
        <f t="shared" si="97"/>
        <v>0</v>
      </c>
      <c r="BI677" s="149">
        <f t="shared" si="98"/>
        <v>0</v>
      </c>
      <c r="BJ677" s="17" t="s">
        <v>80</v>
      </c>
      <c r="BK677" s="149">
        <f t="shared" si="99"/>
        <v>0</v>
      </c>
      <c r="BL677" s="17" t="s">
        <v>170</v>
      </c>
      <c r="BM677" s="148" t="s">
        <v>1839</v>
      </c>
    </row>
    <row r="678" spans="2:65" s="1" customFormat="1" ht="33" customHeight="1">
      <c r="B678" s="136"/>
      <c r="C678" s="137" t="s">
        <v>1840</v>
      </c>
      <c r="D678" s="137" t="s">
        <v>165</v>
      </c>
      <c r="E678" s="138" t="s">
        <v>1363</v>
      </c>
      <c r="F678" s="139" t="s">
        <v>1364</v>
      </c>
      <c r="G678" s="140" t="s">
        <v>196</v>
      </c>
      <c r="H678" s="141">
        <v>3</v>
      </c>
      <c r="I678" s="142"/>
      <c r="J678" s="143">
        <f t="shared" si="90"/>
        <v>0</v>
      </c>
      <c r="K678" s="139" t="s">
        <v>1</v>
      </c>
      <c r="L678" s="32"/>
      <c r="M678" s="144" t="s">
        <v>1</v>
      </c>
      <c r="N678" s="145" t="s">
        <v>38</v>
      </c>
      <c r="P678" s="146">
        <f t="shared" si="91"/>
        <v>0</v>
      </c>
      <c r="Q678" s="146">
        <v>0</v>
      </c>
      <c r="R678" s="146">
        <f t="shared" si="92"/>
        <v>0</v>
      </c>
      <c r="S678" s="146">
        <v>0</v>
      </c>
      <c r="T678" s="147">
        <f t="shared" si="93"/>
        <v>0</v>
      </c>
      <c r="AR678" s="148" t="s">
        <v>170</v>
      </c>
      <c r="AT678" s="148" t="s">
        <v>165</v>
      </c>
      <c r="AU678" s="148" t="s">
        <v>82</v>
      </c>
      <c r="AY678" s="17" t="s">
        <v>163</v>
      </c>
      <c r="BE678" s="149">
        <f t="shared" si="94"/>
        <v>0</v>
      </c>
      <c r="BF678" s="149">
        <f t="shared" si="95"/>
        <v>0</v>
      </c>
      <c r="BG678" s="149">
        <f t="shared" si="96"/>
        <v>0</v>
      </c>
      <c r="BH678" s="149">
        <f t="shared" si="97"/>
        <v>0</v>
      </c>
      <c r="BI678" s="149">
        <f t="shared" si="98"/>
        <v>0</v>
      </c>
      <c r="BJ678" s="17" t="s">
        <v>80</v>
      </c>
      <c r="BK678" s="149">
        <f t="shared" si="99"/>
        <v>0</v>
      </c>
      <c r="BL678" s="17" t="s">
        <v>170</v>
      </c>
      <c r="BM678" s="148" t="s">
        <v>1841</v>
      </c>
    </row>
    <row r="679" spans="2:65" s="1" customFormat="1" ht="16.5" customHeight="1">
      <c r="B679" s="136"/>
      <c r="C679" s="137" t="s">
        <v>900</v>
      </c>
      <c r="D679" s="137" t="s">
        <v>165</v>
      </c>
      <c r="E679" s="138" t="s">
        <v>1372</v>
      </c>
      <c r="F679" s="139" t="s">
        <v>1373</v>
      </c>
      <c r="G679" s="140" t="s">
        <v>313</v>
      </c>
      <c r="H679" s="141">
        <v>2</v>
      </c>
      <c r="I679" s="142"/>
      <c r="J679" s="143">
        <f t="shared" si="90"/>
        <v>0</v>
      </c>
      <c r="K679" s="139" t="s">
        <v>1</v>
      </c>
      <c r="L679" s="32"/>
      <c r="M679" s="144" t="s">
        <v>1</v>
      </c>
      <c r="N679" s="145" t="s">
        <v>38</v>
      </c>
      <c r="P679" s="146">
        <f t="shared" si="91"/>
        <v>0</v>
      </c>
      <c r="Q679" s="146">
        <v>0</v>
      </c>
      <c r="R679" s="146">
        <f t="shared" si="92"/>
        <v>0</v>
      </c>
      <c r="S679" s="146">
        <v>0</v>
      </c>
      <c r="T679" s="147">
        <f t="shared" si="93"/>
        <v>0</v>
      </c>
      <c r="AR679" s="148" t="s">
        <v>170</v>
      </c>
      <c r="AT679" s="148" t="s">
        <v>165</v>
      </c>
      <c r="AU679" s="148" t="s">
        <v>82</v>
      </c>
      <c r="AY679" s="17" t="s">
        <v>163</v>
      </c>
      <c r="BE679" s="149">
        <f t="shared" si="94"/>
        <v>0</v>
      </c>
      <c r="BF679" s="149">
        <f t="shared" si="95"/>
        <v>0</v>
      </c>
      <c r="BG679" s="149">
        <f t="shared" si="96"/>
        <v>0</v>
      </c>
      <c r="BH679" s="149">
        <f t="shared" si="97"/>
        <v>0</v>
      </c>
      <c r="BI679" s="149">
        <f t="shared" si="98"/>
        <v>0</v>
      </c>
      <c r="BJ679" s="17" t="s">
        <v>80</v>
      </c>
      <c r="BK679" s="149">
        <f t="shared" si="99"/>
        <v>0</v>
      </c>
      <c r="BL679" s="17" t="s">
        <v>170</v>
      </c>
      <c r="BM679" s="148" t="s">
        <v>1842</v>
      </c>
    </row>
    <row r="680" spans="2:65" s="1" customFormat="1" ht="16.5" customHeight="1">
      <c r="B680" s="136"/>
      <c r="C680" s="137" t="s">
        <v>1843</v>
      </c>
      <c r="D680" s="137" t="s">
        <v>165</v>
      </c>
      <c r="E680" s="138" t="s">
        <v>1375</v>
      </c>
      <c r="F680" s="139" t="s">
        <v>1376</v>
      </c>
      <c r="G680" s="140" t="s">
        <v>313</v>
      </c>
      <c r="H680" s="141">
        <v>1</v>
      </c>
      <c r="I680" s="142"/>
      <c r="J680" s="143">
        <f t="shared" si="90"/>
        <v>0</v>
      </c>
      <c r="K680" s="139" t="s">
        <v>1</v>
      </c>
      <c r="L680" s="32"/>
      <c r="M680" s="144" t="s">
        <v>1</v>
      </c>
      <c r="N680" s="145" t="s">
        <v>38</v>
      </c>
      <c r="P680" s="146">
        <f t="shared" si="91"/>
        <v>0</v>
      </c>
      <c r="Q680" s="146">
        <v>0</v>
      </c>
      <c r="R680" s="146">
        <f t="shared" si="92"/>
        <v>0</v>
      </c>
      <c r="S680" s="146">
        <v>0</v>
      </c>
      <c r="T680" s="147">
        <f t="shared" si="93"/>
        <v>0</v>
      </c>
      <c r="AR680" s="148" t="s">
        <v>170</v>
      </c>
      <c r="AT680" s="148" t="s">
        <v>165</v>
      </c>
      <c r="AU680" s="148" t="s">
        <v>82</v>
      </c>
      <c r="AY680" s="17" t="s">
        <v>163</v>
      </c>
      <c r="BE680" s="149">
        <f t="shared" si="94"/>
        <v>0</v>
      </c>
      <c r="BF680" s="149">
        <f t="shared" si="95"/>
        <v>0</v>
      </c>
      <c r="BG680" s="149">
        <f t="shared" si="96"/>
        <v>0</v>
      </c>
      <c r="BH680" s="149">
        <f t="shared" si="97"/>
        <v>0</v>
      </c>
      <c r="BI680" s="149">
        <f t="shared" si="98"/>
        <v>0</v>
      </c>
      <c r="BJ680" s="17" t="s">
        <v>80</v>
      </c>
      <c r="BK680" s="149">
        <f t="shared" si="99"/>
        <v>0</v>
      </c>
      <c r="BL680" s="17" t="s">
        <v>170</v>
      </c>
      <c r="BM680" s="148" t="s">
        <v>1844</v>
      </c>
    </row>
    <row r="681" spans="2:65" s="1" customFormat="1" ht="16.5" customHeight="1">
      <c r="B681" s="136"/>
      <c r="C681" s="137" t="s">
        <v>905</v>
      </c>
      <c r="D681" s="137" t="s">
        <v>165</v>
      </c>
      <c r="E681" s="138" t="s">
        <v>1380</v>
      </c>
      <c r="F681" s="139" t="s">
        <v>1381</v>
      </c>
      <c r="G681" s="140" t="s">
        <v>313</v>
      </c>
      <c r="H681" s="141">
        <v>1</v>
      </c>
      <c r="I681" s="142"/>
      <c r="J681" s="143">
        <f t="shared" si="90"/>
        <v>0</v>
      </c>
      <c r="K681" s="139" t="s">
        <v>1</v>
      </c>
      <c r="L681" s="32"/>
      <c r="M681" s="144" t="s">
        <v>1</v>
      </c>
      <c r="N681" s="145" t="s">
        <v>38</v>
      </c>
      <c r="P681" s="146">
        <f t="shared" si="91"/>
        <v>0</v>
      </c>
      <c r="Q681" s="146">
        <v>0</v>
      </c>
      <c r="R681" s="146">
        <f t="shared" si="92"/>
        <v>0</v>
      </c>
      <c r="S681" s="146">
        <v>0</v>
      </c>
      <c r="T681" s="147">
        <f t="shared" si="93"/>
        <v>0</v>
      </c>
      <c r="AR681" s="148" t="s">
        <v>170</v>
      </c>
      <c r="AT681" s="148" t="s">
        <v>165</v>
      </c>
      <c r="AU681" s="148" t="s">
        <v>82</v>
      </c>
      <c r="AY681" s="17" t="s">
        <v>163</v>
      </c>
      <c r="BE681" s="149">
        <f t="shared" si="94"/>
        <v>0</v>
      </c>
      <c r="BF681" s="149">
        <f t="shared" si="95"/>
        <v>0</v>
      </c>
      <c r="BG681" s="149">
        <f t="shared" si="96"/>
        <v>0</v>
      </c>
      <c r="BH681" s="149">
        <f t="shared" si="97"/>
        <v>0</v>
      </c>
      <c r="BI681" s="149">
        <f t="shared" si="98"/>
        <v>0</v>
      </c>
      <c r="BJ681" s="17" t="s">
        <v>80</v>
      </c>
      <c r="BK681" s="149">
        <f t="shared" si="99"/>
        <v>0</v>
      </c>
      <c r="BL681" s="17" t="s">
        <v>170</v>
      </c>
      <c r="BM681" s="148" t="s">
        <v>1845</v>
      </c>
    </row>
    <row r="682" spans="2:65" s="1" customFormat="1" ht="33" customHeight="1">
      <c r="B682" s="136"/>
      <c r="C682" s="137" t="s">
        <v>1326</v>
      </c>
      <c r="D682" s="137" t="s">
        <v>165</v>
      </c>
      <c r="E682" s="138" t="s">
        <v>1846</v>
      </c>
      <c r="F682" s="139" t="s">
        <v>1847</v>
      </c>
      <c r="G682" s="140" t="s">
        <v>313</v>
      </c>
      <c r="H682" s="141">
        <v>1</v>
      </c>
      <c r="I682" s="142"/>
      <c r="J682" s="143">
        <f t="shared" si="90"/>
        <v>0</v>
      </c>
      <c r="K682" s="139" t="s">
        <v>1</v>
      </c>
      <c r="L682" s="32"/>
      <c r="M682" s="144" t="s">
        <v>1</v>
      </c>
      <c r="N682" s="145" t="s">
        <v>38</v>
      </c>
      <c r="P682" s="146">
        <f t="shared" si="91"/>
        <v>0</v>
      </c>
      <c r="Q682" s="146">
        <v>0</v>
      </c>
      <c r="R682" s="146">
        <f t="shared" si="92"/>
        <v>0</v>
      </c>
      <c r="S682" s="146">
        <v>0</v>
      </c>
      <c r="T682" s="147">
        <f t="shared" si="93"/>
        <v>0</v>
      </c>
      <c r="AR682" s="148" t="s">
        <v>170</v>
      </c>
      <c r="AT682" s="148" t="s">
        <v>165</v>
      </c>
      <c r="AU682" s="148" t="s">
        <v>82</v>
      </c>
      <c r="AY682" s="17" t="s">
        <v>163</v>
      </c>
      <c r="BE682" s="149">
        <f t="shared" si="94"/>
        <v>0</v>
      </c>
      <c r="BF682" s="149">
        <f t="shared" si="95"/>
        <v>0</v>
      </c>
      <c r="BG682" s="149">
        <f t="shared" si="96"/>
        <v>0</v>
      </c>
      <c r="BH682" s="149">
        <f t="shared" si="97"/>
        <v>0</v>
      </c>
      <c r="BI682" s="149">
        <f t="shared" si="98"/>
        <v>0</v>
      </c>
      <c r="BJ682" s="17" t="s">
        <v>80</v>
      </c>
      <c r="BK682" s="149">
        <f t="shared" si="99"/>
        <v>0</v>
      </c>
      <c r="BL682" s="17" t="s">
        <v>170</v>
      </c>
      <c r="BM682" s="148" t="s">
        <v>1848</v>
      </c>
    </row>
    <row r="683" spans="2:65" s="1" customFormat="1" ht="24.2" customHeight="1">
      <c r="B683" s="136"/>
      <c r="C683" s="137" t="s">
        <v>910</v>
      </c>
      <c r="D683" s="137" t="s">
        <v>165</v>
      </c>
      <c r="E683" s="138" t="s">
        <v>1146</v>
      </c>
      <c r="F683" s="139" t="s">
        <v>1147</v>
      </c>
      <c r="G683" s="140" t="s">
        <v>313</v>
      </c>
      <c r="H683" s="141">
        <v>1</v>
      </c>
      <c r="I683" s="142"/>
      <c r="J683" s="143">
        <f t="shared" si="90"/>
        <v>0</v>
      </c>
      <c r="K683" s="139" t="s">
        <v>1</v>
      </c>
      <c r="L683" s="32"/>
      <c r="M683" s="144" t="s">
        <v>1</v>
      </c>
      <c r="N683" s="145" t="s">
        <v>38</v>
      </c>
      <c r="P683" s="146">
        <f t="shared" si="91"/>
        <v>0</v>
      </c>
      <c r="Q683" s="146">
        <v>0</v>
      </c>
      <c r="R683" s="146">
        <f t="shared" si="92"/>
        <v>0</v>
      </c>
      <c r="S683" s="146">
        <v>0</v>
      </c>
      <c r="T683" s="147">
        <f t="shared" si="93"/>
        <v>0</v>
      </c>
      <c r="AR683" s="148" t="s">
        <v>170</v>
      </c>
      <c r="AT683" s="148" t="s">
        <v>165</v>
      </c>
      <c r="AU683" s="148" t="s">
        <v>82</v>
      </c>
      <c r="AY683" s="17" t="s">
        <v>163</v>
      </c>
      <c r="BE683" s="149">
        <f t="shared" si="94"/>
        <v>0</v>
      </c>
      <c r="BF683" s="149">
        <f t="shared" si="95"/>
        <v>0</v>
      </c>
      <c r="BG683" s="149">
        <f t="shared" si="96"/>
        <v>0</v>
      </c>
      <c r="BH683" s="149">
        <f t="shared" si="97"/>
        <v>0</v>
      </c>
      <c r="BI683" s="149">
        <f t="shared" si="98"/>
        <v>0</v>
      </c>
      <c r="BJ683" s="17" t="s">
        <v>80</v>
      </c>
      <c r="BK683" s="149">
        <f t="shared" si="99"/>
        <v>0</v>
      </c>
      <c r="BL683" s="17" t="s">
        <v>170</v>
      </c>
      <c r="BM683" s="148" t="s">
        <v>1849</v>
      </c>
    </row>
    <row r="684" spans="2:65" s="1" customFormat="1" ht="16.5" customHeight="1">
      <c r="B684" s="136"/>
      <c r="C684" s="137" t="s">
        <v>1850</v>
      </c>
      <c r="D684" s="137" t="s">
        <v>165</v>
      </c>
      <c r="E684" s="138" t="s">
        <v>1148</v>
      </c>
      <c r="F684" s="139" t="s">
        <v>1149</v>
      </c>
      <c r="G684" s="140" t="s">
        <v>313</v>
      </c>
      <c r="H684" s="141">
        <v>2</v>
      </c>
      <c r="I684" s="142"/>
      <c r="J684" s="143">
        <f t="shared" si="90"/>
        <v>0</v>
      </c>
      <c r="K684" s="139" t="s">
        <v>1</v>
      </c>
      <c r="L684" s="32"/>
      <c r="M684" s="144" t="s">
        <v>1</v>
      </c>
      <c r="N684" s="145" t="s">
        <v>38</v>
      </c>
      <c r="P684" s="146">
        <f t="shared" si="91"/>
        <v>0</v>
      </c>
      <c r="Q684" s="146">
        <v>0</v>
      </c>
      <c r="R684" s="146">
        <f t="shared" si="92"/>
        <v>0</v>
      </c>
      <c r="S684" s="146">
        <v>0</v>
      </c>
      <c r="T684" s="147">
        <f t="shared" si="93"/>
        <v>0</v>
      </c>
      <c r="AR684" s="148" t="s">
        <v>170</v>
      </c>
      <c r="AT684" s="148" t="s">
        <v>165</v>
      </c>
      <c r="AU684" s="148" t="s">
        <v>82</v>
      </c>
      <c r="AY684" s="17" t="s">
        <v>163</v>
      </c>
      <c r="BE684" s="149">
        <f t="shared" si="94"/>
        <v>0</v>
      </c>
      <c r="BF684" s="149">
        <f t="shared" si="95"/>
        <v>0</v>
      </c>
      <c r="BG684" s="149">
        <f t="shared" si="96"/>
        <v>0</v>
      </c>
      <c r="BH684" s="149">
        <f t="shared" si="97"/>
        <v>0</v>
      </c>
      <c r="BI684" s="149">
        <f t="shared" si="98"/>
        <v>0</v>
      </c>
      <c r="BJ684" s="17" t="s">
        <v>80</v>
      </c>
      <c r="BK684" s="149">
        <f t="shared" si="99"/>
        <v>0</v>
      </c>
      <c r="BL684" s="17" t="s">
        <v>170</v>
      </c>
      <c r="BM684" s="148" t="s">
        <v>1851</v>
      </c>
    </row>
    <row r="685" spans="2:65" s="1" customFormat="1" ht="16.5" customHeight="1">
      <c r="B685" s="136"/>
      <c r="C685" s="137" t="s">
        <v>914</v>
      </c>
      <c r="D685" s="137" t="s">
        <v>165</v>
      </c>
      <c r="E685" s="138" t="s">
        <v>1151</v>
      </c>
      <c r="F685" s="139" t="s">
        <v>1152</v>
      </c>
      <c r="G685" s="140" t="s">
        <v>313</v>
      </c>
      <c r="H685" s="141">
        <v>16</v>
      </c>
      <c r="I685" s="142"/>
      <c r="J685" s="143">
        <f t="shared" si="90"/>
        <v>0</v>
      </c>
      <c r="K685" s="139" t="s">
        <v>1</v>
      </c>
      <c r="L685" s="32"/>
      <c r="M685" s="144" t="s">
        <v>1</v>
      </c>
      <c r="N685" s="145" t="s">
        <v>38</v>
      </c>
      <c r="P685" s="146">
        <f t="shared" si="91"/>
        <v>0</v>
      </c>
      <c r="Q685" s="146">
        <v>0</v>
      </c>
      <c r="R685" s="146">
        <f t="shared" si="92"/>
        <v>0</v>
      </c>
      <c r="S685" s="146">
        <v>0</v>
      </c>
      <c r="T685" s="147">
        <f t="shared" si="93"/>
        <v>0</v>
      </c>
      <c r="AR685" s="148" t="s">
        <v>170</v>
      </c>
      <c r="AT685" s="148" t="s">
        <v>165</v>
      </c>
      <c r="AU685" s="148" t="s">
        <v>82</v>
      </c>
      <c r="AY685" s="17" t="s">
        <v>163</v>
      </c>
      <c r="BE685" s="149">
        <f t="shared" si="94"/>
        <v>0</v>
      </c>
      <c r="BF685" s="149">
        <f t="shared" si="95"/>
        <v>0</v>
      </c>
      <c r="BG685" s="149">
        <f t="shared" si="96"/>
        <v>0</v>
      </c>
      <c r="BH685" s="149">
        <f t="shared" si="97"/>
        <v>0</v>
      </c>
      <c r="BI685" s="149">
        <f t="shared" si="98"/>
        <v>0</v>
      </c>
      <c r="BJ685" s="17" t="s">
        <v>80</v>
      </c>
      <c r="BK685" s="149">
        <f t="shared" si="99"/>
        <v>0</v>
      </c>
      <c r="BL685" s="17" t="s">
        <v>170</v>
      </c>
      <c r="BM685" s="148" t="s">
        <v>1852</v>
      </c>
    </row>
    <row r="686" spans="2:65" s="13" customFormat="1" ht="11.25">
      <c r="B686" s="157"/>
      <c r="D686" s="151" t="s">
        <v>180</v>
      </c>
      <c r="E686" s="158" t="s">
        <v>1</v>
      </c>
      <c r="F686" s="159" t="s">
        <v>1853</v>
      </c>
      <c r="H686" s="160">
        <v>16</v>
      </c>
      <c r="I686" s="161"/>
      <c r="L686" s="157"/>
      <c r="M686" s="162"/>
      <c r="T686" s="163"/>
      <c r="AT686" s="158" t="s">
        <v>180</v>
      </c>
      <c r="AU686" s="158" t="s">
        <v>82</v>
      </c>
      <c r="AV686" s="13" t="s">
        <v>82</v>
      </c>
      <c r="AW686" s="13" t="s">
        <v>30</v>
      </c>
      <c r="AX686" s="13" t="s">
        <v>73</v>
      </c>
      <c r="AY686" s="158" t="s">
        <v>163</v>
      </c>
    </row>
    <row r="687" spans="2:65" s="14" customFormat="1" ht="11.25">
      <c r="B687" s="164"/>
      <c r="D687" s="151" t="s">
        <v>180</v>
      </c>
      <c r="E687" s="165" t="s">
        <v>1</v>
      </c>
      <c r="F687" s="166" t="s">
        <v>218</v>
      </c>
      <c r="H687" s="167">
        <v>16</v>
      </c>
      <c r="I687" s="168"/>
      <c r="L687" s="164"/>
      <c r="M687" s="169"/>
      <c r="T687" s="170"/>
      <c r="AT687" s="165" t="s">
        <v>180</v>
      </c>
      <c r="AU687" s="165" t="s">
        <v>82</v>
      </c>
      <c r="AV687" s="14" t="s">
        <v>170</v>
      </c>
      <c r="AW687" s="14" t="s">
        <v>30</v>
      </c>
      <c r="AX687" s="14" t="s">
        <v>80</v>
      </c>
      <c r="AY687" s="165" t="s">
        <v>163</v>
      </c>
    </row>
    <row r="688" spans="2:65" s="1" customFormat="1" ht="33" customHeight="1">
      <c r="B688" s="136"/>
      <c r="C688" s="137" t="s">
        <v>1854</v>
      </c>
      <c r="D688" s="137" t="s">
        <v>165</v>
      </c>
      <c r="E688" s="138" t="s">
        <v>1855</v>
      </c>
      <c r="F688" s="139" t="s">
        <v>1856</v>
      </c>
      <c r="G688" s="140" t="s">
        <v>196</v>
      </c>
      <c r="H688" s="141">
        <v>4</v>
      </c>
      <c r="I688" s="142"/>
      <c r="J688" s="143">
        <f>ROUND(I688*H688,2)</f>
        <v>0</v>
      </c>
      <c r="K688" s="139" t="s">
        <v>1</v>
      </c>
      <c r="L688" s="32"/>
      <c r="M688" s="144" t="s">
        <v>1</v>
      </c>
      <c r="N688" s="145" t="s">
        <v>38</v>
      </c>
      <c r="P688" s="146">
        <f>O688*H688</f>
        <v>0</v>
      </c>
      <c r="Q688" s="146">
        <v>0</v>
      </c>
      <c r="R688" s="146">
        <f>Q688*H688</f>
        <v>0</v>
      </c>
      <c r="S688" s="146">
        <v>0</v>
      </c>
      <c r="T688" s="147">
        <f>S688*H688</f>
        <v>0</v>
      </c>
      <c r="AR688" s="148" t="s">
        <v>170</v>
      </c>
      <c r="AT688" s="148" t="s">
        <v>165</v>
      </c>
      <c r="AU688" s="148" t="s">
        <v>82</v>
      </c>
      <c r="AY688" s="17" t="s">
        <v>163</v>
      </c>
      <c r="BE688" s="149">
        <f>IF(N688="základní",J688,0)</f>
        <v>0</v>
      </c>
      <c r="BF688" s="149">
        <f>IF(N688="snížená",J688,0)</f>
        <v>0</v>
      </c>
      <c r="BG688" s="149">
        <f>IF(N688="zákl. přenesená",J688,0)</f>
        <v>0</v>
      </c>
      <c r="BH688" s="149">
        <f>IF(N688="sníž. přenesená",J688,0)</f>
        <v>0</v>
      </c>
      <c r="BI688" s="149">
        <f>IF(N688="nulová",J688,0)</f>
        <v>0</v>
      </c>
      <c r="BJ688" s="17" t="s">
        <v>80</v>
      </c>
      <c r="BK688" s="149">
        <f>ROUND(I688*H688,2)</f>
        <v>0</v>
      </c>
      <c r="BL688" s="17" t="s">
        <v>170</v>
      </c>
      <c r="BM688" s="148" t="s">
        <v>1857</v>
      </c>
    </row>
    <row r="689" spans="2:65" s="13" customFormat="1" ht="11.25">
      <c r="B689" s="157"/>
      <c r="D689" s="151" t="s">
        <v>180</v>
      </c>
      <c r="E689" s="158" t="s">
        <v>1</v>
      </c>
      <c r="F689" s="159" t="s">
        <v>1858</v>
      </c>
      <c r="H689" s="160">
        <v>4</v>
      </c>
      <c r="I689" s="161"/>
      <c r="L689" s="157"/>
      <c r="M689" s="162"/>
      <c r="T689" s="163"/>
      <c r="AT689" s="158" t="s">
        <v>180</v>
      </c>
      <c r="AU689" s="158" t="s">
        <v>82</v>
      </c>
      <c r="AV689" s="13" t="s">
        <v>82</v>
      </c>
      <c r="AW689" s="13" t="s">
        <v>30</v>
      </c>
      <c r="AX689" s="13" t="s">
        <v>73</v>
      </c>
      <c r="AY689" s="158" t="s">
        <v>163</v>
      </c>
    </row>
    <row r="690" spans="2:65" s="14" customFormat="1" ht="11.25">
      <c r="B690" s="164"/>
      <c r="D690" s="151" t="s">
        <v>180</v>
      </c>
      <c r="E690" s="165" t="s">
        <v>1</v>
      </c>
      <c r="F690" s="166" t="s">
        <v>218</v>
      </c>
      <c r="H690" s="167">
        <v>4</v>
      </c>
      <c r="I690" s="168"/>
      <c r="L690" s="164"/>
      <c r="M690" s="169"/>
      <c r="T690" s="170"/>
      <c r="AT690" s="165" t="s">
        <v>180</v>
      </c>
      <c r="AU690" s="165" t="s">
        <v>82</v>
      </c>
      <c r="AV690" s="14" t="s">
        <v>170</v>
      </c>
      <c r="AW690" s="14" t="s">
        <v>30</v>
      </c>
      <c r="AX690" s="14" t="s">
        <v>80</v>
      </c>
      <c r="AY690" s="165" t="s">
        <v>163</v>
      </c>
    </row>
    <row r="691" spans="2:65" s="1" customFormat="1" ht="33" customHeight="1">
      <c r="B691" s="136"/>
      <c r="C691" s="137" t="s">
        <v>917</v>
      </c>
      <c r="D691" s="137" t="s">
        <v>165</v>
      </c>
      <c r="E691" s="138" t="s">
        <v>1157</v>
      </c>
      <c r="F691" s="139" t="s">
        <v>1158</v>
      </c>
      <c r="G691" s="140" t="s">
        <v>196</v>
      </c>
      <c r="H691" s="141">
        <v>101.85</v>
      </c>
      <c r="I691" s="142"/>
      <c r="J691" s="143">
        <f>ROUND(I691*H691,2)</f>
        <v>0</v>
      </c>
      <c r="K691" s="139" t="s">
        <v>1</v>
      </c>
      <c r="L691" s="32"/>
      <c r="M691" s="144" t="s">
        <v>1</v>
      </c>
      <c r="N691" s="145" t="s">
        <v>38</v>
      </c>
      <c r="P691" s="146">
        <f>O691*H691</f>
        <v>0</v>
      </c>
      <c r="Q691" s="146">
        <v>0</v>
      </c>
      <c r="R691" s="146">
        <f>Q691*H691</f>
        <v>0</v>
      </c>
      <c r="S691" s="146">
        <v>0</v>
      </c>
      <c r="T691" s="147">
        <f>S691*H691</f>
        <v>0</v>
      </c>
      <c r="AR691" s="148" t="s">
        <v>170</v>
      </c>
      <c r="AT691" s="148" t="s">
        <v>165</v>
      </c>
      <c r="AU691" s="148" t="s">
        <v>82</v>
      </c>
      <c r="AY691" s="17" t="s">
        <v>163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7" t="s">
        <v>80</v>
      </c>
      <c r="BK691" s="149">
        <f>ROUND(I691*H691,2)</f>
        <v>0</v>
      </c>
      <c r="BL691" s="17" t="s">
        <v>170</v>
      </c>
      <c r="BM691" s="148" t="s">
        <v>1859</v>
      </c>
    </row>
    <row r="692" spans="2:65" s="1" customFormat="1" ht="19.5">
      <c r="B692" s="32"/>
      <c r="D692" s="151" t="s">
        <v>798</v>
      </c>
      <c r="F692" s="181" t="s">
        <v>1860</v>
      </c>
      <c r="I692" s="182"/>
      <c r="L692" s="32"/>
      <c r="M692" s="183"/>
      <c r="T692" s="56"/>
      <c r="AT692" s="17" t="s">
        <v>798</v>
      </c>
      <c r="AU692" s="17" t="s">
        <v>82</v>
      </c>
    </row>
    <row r="693" spans="2:65" s="1" customFormat="1" ht="33" customHeight="1">
      <c r="B693" s="136"/>
      <c r="C693" s="137" t="s">
        <v>1861</v>
      </c>
      <c r="D693" s="137" t="s">
        <v>165</v>
      </c>
      <c r="E693" s="138" t="s">
        <v>1484</v>
      </c>
      <c r="F693" s="139" t="s">
        <v>1485</v>
      </c>
      <c r="G693" s="140" t="s">
        <v>313</v>
      </c>
      <c r="H693" s="141">
        <v>12</v>
      </c>
      <c r="I693" s="142"/>
      <c r="J693" s="143">
        <f>ROUND(I693*H693,2)</f>
        <v>0</v>
      </c>
      <c r="K693" s="139" t="s">
        <v>1</v>
      </c>
      <c r="L693" s="32"/>
      <c r="M693" s="144" t="s">
        <v>1</v>
      </c>
      <c r="N693" s="145" t="s">
        <v>38</v>
      </c>
      <c r="P693" s="146">
        <f>O693*H693</f>
        <v>0</v>
      </c>
      <c r="Q693" s="146">
        <v>0</v>
      </c>
      <c r="R693" s="146">
        <f>Q693*H693</f>
        <v>0</v>
      </c>
      <c r="S693" s="146">
        <v>0</v>
      </c>
      <c r="T693" s="147">
        <f>S693*H693</f>
        <v>0</v>
      </c>
      <c r="AR693" s="148" t="s">
        <v>170</v>
      </c>
      <c r="AT693" s="148" t="s">
        <v>165</v>
      </c>
      <c r="AU693" s="148" t="s">
        <v>82</v>
      </c>
      <c r="AY693" s="17" t="s">
        <v>163</v>
      </c>
      <c r="BE693" s="149">
        <f>IF(N693="základní",J693,0)</f>
        <v>0</v>
      </c>
      <c r="BF693" s="149">
        <f>IF(N693="snížená",J693,0)</f>
        <v>0</v>
      </c>
      <c r="BG693" s="149">
        <f>IF(N693="zákl. přenesená",J693,0)</f>
        <v>0</v>
      </c>
      <c r="BH693" s="149">
        <f>IF(N693="sníž. přenesená",J693,0)</f>
        <v>0</v>
      </c>
      <c r="BI693" s="149">
        <f>IF(N693="nulová",J693,0)</f>
        <v>0</v>
      </c>
      <c r="BJ693" s="17" t="s">
        <v>80</v>
      </c>
      <c r="BK693" s="149">
        <f>ROUND(I693*H693,2)</f>
        <v>0</v>
      </c>
      <c r="BL693" s="17" t="s">
        <v>170</v>
      </c>
      <c r="BM693" s="148" t="s">
        <v>1862</v>
      </c>
    </row>
    <row r="694" spans="2:65" s="13" customFormat="1" ht="11.25">
      <c r="B694" s="157"/>
      <c r="D694" s="151" t="s">
        <v>180</v>
      </c>
      <c r="E694" s="158" t="s">
        <v>1</v>
      </c>
      <c r="F694" s="159" t="s">
        <v>1863</v>
      </c>
      <c r="H694" s="160">
        <v>12</v>
      </c>
      <c r="I694" s="161"/>
      <c r="L694" s="157"/>
      <c r="M694" s="162"/>
      <c r="T694" s="163"/>
      <c r="AT694" s="158" t="s">
        <v>180</v>
      </c>
      <c r="AU694" s="158" t="s">
        <v>82</v>
      </c>
      <c r="AV694" s="13" t="s">
        <v>82</v>
      </c>
      <c r="AW694" s="13" t="s">
        <v>30</v>
      </c>
      <c r="AX694" s="13" t="s">
        <v>73</v>
      </c>
      <c r="AY694" s="158" t="s">
        <v>163</v>
      </c>
    </row>
    <row r="695" spans="2:65" s="14" customFormat="1" ht="11.25">
      <c r="B695" s="164"/>
      <c r="D695" s="151" t="s">
        <v>180</v>
      </c>
      <c r="E695" s="165" t="s">
        <v>1</v>
      </c>
      <c r="F695" s="166" t="s">
        <v>218</v>
      </c>
      <c r="H695" s="167">
        <v>12</v>
      </c>
      <c r="I695" s="168"/>
      <c r="L695" s="164"/>
      <c r="M695" s="169"/>
      <c r="T695" s="170"/>
      <c r="AT695" s="165" t="s">
        <v>180</v>
      </c>
      <c r="AU695" s="165" t="s">
        <v>82</v>
      </c>
      <c r="AV695" s="14" t="s">
        <v>170</v>
      </c>
      <c r="AW695" s="14" t="s">
        <v>30</v>
      </c>
      <c r="AX695" s="14" t="s">
        <v>80</v>
      </c>
      <c r="AY695" s="165" t="s">
        <v>163</v>
      </c>
    </row>
    <row r="696" spans="2:65" s="1" customFormat="1" ht="16.5" customHeight="1">
      <c r="B696" s="136"/>
      <c r="C696" s="137" t="s">
        <v>922</v>
      </c>
      <c r="D696" s="137" t="s">
        <v>165</v>
      </c>
      <c r="E696" s="138" t="s">
        <v>1496</v>
      </c>
      <c r="F696" s="139" t="s">
        <v>1497</v>
      </c>
      <c r="G696" s="140" t="s">
        <v>313</v>
      </c>
      <c r="H696" s="141">
        <v>2</v>
      </c>
      <c r="I696" s="142"/>
      <c r="J696" s="143">
        <f t="shared" ref="J696:J701" si="100">ROUND(I696*H696,2)</f>
        <v>0</v>
      </c>
      <c r="K696" s="139" t="s">
        <v>1</v>
      </c>
      <c r="L696" s="32"/>
      <c r="M696" s="144" t="s">
        <v>1</v>
      </c>
      <c r="N696" s="145" t="s">
        <v>38</v>
      </c>
      <c r="P696" s="146">
        <f t="shared" ref="P696:P701" si="101">O696*H696</f>
        <v>0</v>
      </c>
      <c r="Q696" s="146">
        <v>0</v>
      </c>
      <c r="R696" s="146">
        <f t="shared" ref="R696:R701" si="102">Q696*H696</f>
        <v>0</v>
      </c>
      <c r="S696" s="146">
        <v>0</v>
      </c>
      <c r="T696" s="147">
        <f t="shared" ref="T696:T701" si="103">S696*H696</f>
        <v>0</v>
      </c>
      <c r="AR696" s="148" t="s">
        <v>170</v>
      </c>
      <c r="AT696" s="148" t="s">
        <v>165</v>
      </c>
      <c r="AU696" s="148" t="s">
        <v>82</v>
      </c>
      <c r="AY696" s="17" t="s">
        <v>163</v>
      </c>
      <c r="BE696" s="149">
        <f t="shared" ref="BE696:BE701" si="104">IF(N696="základní",J696,0)</f>
        <v>0</v>
      </c>
      <c r="BF696" s="149">
        <f t="shared" ref="BF696:BF701" si="105">IF(N696="snížená",J696,0)</f>
        <v>0</v>
      </c>
      <c r="BG696" s="149">
        <f t="shared" ref="BG696:BG701" si="106">IF(N696="zákl. přenesená",J696,0)</f>
        <v>0</v>
      </c>
      <c r="BH696" s="149">
        <f t="shared" ref="BH696:BH701" si="107">IF(N696="sníž. přenesená",J696,0)</f>
        <v>0</v>
      </c>
      <c r="BI696" s="149">
        <f t="shared" ref="BI696:BI701" si="108">IF(N696="nulová",J696,0)</f>
        <v>0</v>
      </c>
      <c r="BJ696" s="17" t="s">
        <v>80</v>
      </c>
      <c r="BK696" s="149">
        <f t="shared" ref="BK696:BK701" si="109">ROUND(I696*H696,2)</f>
        <v>0</v>
      </c>
      <c r="BL696" s="17" t="s">
        <v>170</v>
      </c>
      <c r="BM696" s="148" t="s">
        <v>1864</v>
      </c>
    </row>
    <row r="697" spans="2:65" s="1" customFormat="1" ht="16.5" customHeight="1">
      <c r="B697" s="136"/>
      <c r="C697" s="137" t="s">
        <v>1865</v>
      </c>
      <c r="D697" s="137" t="s">
        <v>165</v>
      </c>
      <c r="E697" s="138" t="s">
        <v>1499</v>
      </c>
      <c r="F697" s="139" t="s">
        <v>1500</v>
      </c>
      <c r="G697" s="140" t="s">
        <v>313</v>
      </c>
      <c r="H697" s="141">
        <v>6</v>
      </c>
      <c r="I697" s="142"/>
      <c r="J697" s="143">
        <f t="shared" si="100"/>
        <v>0</v>
      </c>
      <c r="K697" s="139" t="s">
        <v>1</v>
      </c>
      <c r="L697" s="32"/>
      <c r="M697" s="144" t="s">
        <v>1</v>
      </c>
      <c r="N697" s="145" t="s">
        <v>38</v>
      </c>
      <c r="P697" s="146">
        <f t="shared" si="101"/>
        <v>0</v>
      </c>
      <c r="Q697" s="146">
        <v>0</v>
      </c>
      <c r="R697" s="146">
        <f t="shared" si="102"/>
        <v>0</v>
      </c>
      <c r="S697" s="146">
        <v>0</v>
      </c>
      <c r="T697" s="147">
        <f t="shared" si="103"/>
        <v>0</v>
      </c>
      <c r="AR697" s="148" t="s">
        <v>170</v>
      </c>
      <c r="AT697" s="148" t="s">
        <v>165</v>
      </c>
      <c r="AU697" s="148" t="s">
        <v>82</v>
      </c>
      <c r="AY697" s="17" t="s">
        <v>163</v>
      </c>
      <c r="BE697" s="149">
        <f t="shared" si="104"/>
        <v>0</v>
      </c>
      <c r="BF697" s="149">
        <f t="shared" si="105"/>
        <v>0</v>
      </c>
      <c r="BG697" s="149">
        <f t="shared" si="106"/>
        <v>0</v>
      </c>
      <c r="BH697" s="149">
        <f t="shared" si="107"/>
        <v>0</v>
      </c>
      <c r="BI697" s="149">
        <f t="shared" si="108"/>
        <v>0</v>
      </c>
      <c r="BJ697" s="17" t="s">
        <v>80</v>
      </c>
      <c r="BK697" s="149">
        <f t="shared" si="109"/>
        <v>0</v>
      </c>
      <c r="BL697" s="17" t="s">
        <v>170</v>
      </c>
      <c r="BM697" s="148" t="s">
        <v>1866</v>
      </c>
    </row>
    <row r="698" spans="2:65" s="1" customFormat="1" ht="16.5" customHeight="1">
      <c r="B698" s="136"/>
      <c r="C698" s="137" t="s">
        <v>926</v>
      </c>
      <c r="D698" s="137" t="s">
        <v>165</v>
      </c>
      <c r="E698" s="138" t="s">
        <v>1503</v>
      </c>
      <c r="F698" s="139" t="s">
        <v>1504</v>
      </c>
      <c r="G698" s="140" t="s">
        <v>1505</v>
      </c>
      <c r="H698" s="141">
        <v>4</v>
      </c>
      <c r="I698" s="142"/>
      <c r="J698" s="143">
        <f t="shared" si="100"/>
        <v>0</v>
      </c>
      <c r="K698" s="139" t="s">
        <v>1</v>
      </c>
      <c r="L698" s="32"/>
      <c r="M698" s="144" t="s">
        <v>1</v>
      </c>
      <c r="N698" s="145" t="s">
        <v>38</v>
      </c>
      <c r="P698" s="146">
        <f t="shared" si="101"/>
        <v>0</v>
      </c>
      <c r="Q698" s="146">
        <v>0</v>
      </c>
      <c r="R698" s="146">
        <f t="shared" si="102"/>
        <v>0</v>
      </c>
      <c r="S698" s="146">
        <v>0</v>
      </c>
      <c r="T698" s="147">
        <f t="shared" si="103"/>
        <v>0</v>
      </c>
      <c r="AR698" s="148" t="s">
        <v>170</v>
      </c>
      <c r="AT698" s="148" t="s">
        <v>165</v>
      </c>
      <c r="AU698" s="148" t="s">
        <v>82</v>
      </c>
      <c r="AY698" s="17" t="s">
        <v>163</v>
      </c>
      <c r="BE698" s="149">
        <f t="shared" si="104"/>
        <v>0</v>
      </c>
      <c r="BF698" s="149">
        <f t="shared" si="105"/>
        <v>0</v>
      </c>
      <c r="BG698" s="149">
        <f t="shared" si="106"/>
        <v>0</v>
      </c>
      <c r="BH698" s="149">
        <f t="shared" si="107"/>
        <v>0</v>
      </c>
      <c r="BI698" s="149">
        <f t="shared" si="108"/>
        <v>0</v>
      </c>
      <c r="BJ698" s="17" t="s">
        <v>80</v>
      </c>
      <c r="BK698" s="149">
        <f t="shared" si="109"/>
        <v>0</v>
      </c>
      <c r="BL698" s="17" t="s">
        <v>170</v>
      </c>
      <c r="BM698" s="148" t="s">
        <v>1867</v>
      </c>
    </row>
    <row r="699" spans="2:65" s="1" customFormat="1" ht="16.5" customHeight="1">
      <c r="B699" s="136"/>
      <c r="C699" s="137" t="s">
        <v>1868</v>
      </c>
      <c r="D699" s="137" t="s">
        <v>165</v>
      </c>
      <c r="E699" s="138" t="s">
        <v>1508</v>
      </c>
      <c r="F699" s="139" t="s">
        <v>1509</v>
      </c>
      <c r="G699" s="140" t="s">
        <v>1505</v>
      </c>
      <c r="H699" s="141">
        <v>4</v>
      </c>
      <c r="I699" s="142"/>
      <c r="J699" s="143">
        <f t="shared" si="100"/>
        <v>0</v>
      </c>
      <c r="K699" s="139" t="s">
        <v>1</v>
      </c>
      <c r="L699" s="32"/>
      <c r="M699" s="144" t="s">
        <v>1</v>
      </c>
      <c r="N699" s="145" t="s">
        <v>38</v>
      </c>
      <c r="P699" s="146">
        <f t="shared" si="101"/>
        <v>0</v>
      </c>
      <c r="Q699" s="146">
        <v>0</v>
      </c>
      <c r="R699" s="146">
        <f t="shared" si="102"/>
        <v>0</v>
      </c>
      <c r="S699" s="146">
        <v>0</v>
      </c>
      <c r="T699" s="147">
        <f t="shared" si="103"/>
        <v>0</v>
      </c>
      <c r="AR699" s="148" t="s">
        <v>170</v>
      </c>
      <c r="AT699" s="148" t="s">
        <v>165</v>
      </c>
      <c r="AU699" s="148" t="s">
        <v>82</v>
      </c>
      <c r="AY699" s="17" t="s">
        <v>163</v>
      </c>
      <c r="BE699" s="149">
        <f t="shared" si="104"/>
        <v>0</v>
      </c>
      <c r="BF699" s="149">
        <f t="shared" si="105"/>
        <v>0</v>
      </c>
      <c r="BG699" s="149">
        <f t="shared" si="106"/>
        <v>0</v>
      </c>
      <c r="BH699" s="149">
        <f t="shared" si="107"/>
        <v>0</v>
      </c>
      <c r="BI699" s="149">
        <f t="shared" si="108"/>
        <v>0</v>
      </c>
      <c r="BJ699" s="17" t="s">
        <v>80</v>
      </c>
      <c r="BK699" s="149">
        <f t="shared" si="109"/>
        <v>0</v>
      </c>
      <c r="BL699" s="17" t="s">
        <v>170</v>
      </c>
      <c r="BM699" s="148" t="s">
        <v>1869</v>
      </c>
    </row>
    <row r="700" spans="2:65" s="1" customFormat="1" ht="16.5" customHeight="1">
      <c r="B700" s="136"/>
      <c r="C700" s="137" t="s">
        <v>931</v>
      </c>
      <c r="D700" s="137" t="s">
        <v>165</v>
      </c>
      <c r="E700" s="138" t="s">
        <v>1512</v>
      </c>
      <c r="F700" s="139" t="s">
        <v>1513</v>
      </c>
      <c r="G700" s="140" t="s">
        <v>1505</v>
      </c>
      <c r="H700" s="141">
        <v>4</v>
      </c>
      <c r="I700" s="142"/>
      <c r="J700" s="143">
        <f t="shared" si="100"/>
        <v>0</v>
      </c>
      <c r="K700" s="139" t="s">
        <v>1</v>
      </c>
      <c r="L700" s="32"/>
      <c r="M700" s="144" t="s">
        <v>1</v>
      </c>
      <c r="N700" s="145" t="s">
        <v>38</v>
      </c>
      <c r="P700" s="146">
        <f t="shared" si="101"/>
        <v>0</v>
      </c>
      <c r="Q700" s="146">
        <v>0</v>
      </c>
      <c r="R700" s="146">
        <f t="shared" si="102"/>
        <v>0</v>
      </c>
      <c r="S700" s="146">
        <v>0</v>
      </c>
      <c r="T700" s="147">
        <f t="shared" si="103"/>
        <v>0</v>
      </c>
      <c r="AR700" s="148" t="s">
        <v>170</v>
      </c>
      <c r="AT700" s="148" t="s">
        <v>165</v>
      </c>
      <c r="AU700" s="148" t="s">
        <v>82</v>
      </c>
      <c r="AY700" s="17" t="s">
        <v>163</v>
      </c>
      <c r="BE700" s="149">
        <f t="shared" si="104"/>
        <v>0</v>
      </c>
      <c r="BF700" s="149">
        <f t="shared" si="105"/>
        <v>0</v>
      </c>
      <c r="BG700" s="149">
        <f t="shared" si="106"/>
        <v>0</v>
      </c>
      <c r="BH700" s="149">
        <f t="shared" si="107"/>
        <v>0</v>
      </c>
      <c r="BI700" s="149">
        <f t="shared" si="108"/>
        <v>0</v>
      </c>
      <c r="BJ700" s="17" t="s">
        <v>80</v>
      </c>
      <c r="BK700" s="149">
        <f t="shared" si="109"/>
        <v>0</v>
      </c>
      <c r="BL700" s="17" t="s">
        <v>170</v>
      </c>
      <c r="BM700" s="148" t="s">
        <v>1870</v>
      </c>
    </row>
    <row r="701" spans="2:65" s="1" customFormat="1" ht="24.2" customHeight="1">
      <c r="B701" s="136"/>
      <c r="C701" s="137" t="s">
        <v>1871</v>
      </c>
      <c r="D701" s="137" t="s">
        <v>165</v>
      </c>
      <c r="E701" s="138" t="s">
        <v>1718</v>
      </c>
      <c r="F701" s="139" t="s">
        <v>1719</v>
      </c>
      <c r="G701" s="140" t="s">
        <v>196</v>
      </c>
      <c r="H701" s="141">
        <v>8</v>
      </c>
      <c r="I701" s="142"/>
      <c r="J701" s="143">
        <f t="shared" si="100"/>
        <v>0</v>
      </c>
      <c r="K701" s="139" t="s">
        <v>1</v>
      </c>
      <c r="L701" s="32"/>
      <c r="M701" s="144" t="s">
        <v>1</v>
      </c>
      <c r="N701" s="145" t="s">
        <v>38</v>
      </c>
      <c r="P701" s="146">
        <f t="shared" si="101"/>
        <v>0</v>
      </c>
      <c r="Q701" s="146">
        <v>0</v>
      </c>
      <c r="R701" s="146">
        <f t="shared" si="102"/>
        <v>0</v>
      </c>
      <c r="S701" s="146">
        <v>0</v>
      </c>
      <c r="T701" s="147">
        <f t="shared" si="103"/>
        <v>0</v>
      </c>
      <c r="AR701" s="148" t="s">
        <v>170</v>
      </c>
      <c r="AT701" s="148" t="s">
        <v>165</v>
      </c>
      <c r="AU701" s="148" t="s">
        <v>82</v>
      </c>
      <c r="AY701" s="17" t="s">
        <v>163</v>
      </c>
      <c r="BE701" s="149">
        <f t="shared" si="104"/>
        <v>0</v>
      </c>
      <c r="BF701" s="149">
        <f t="shared" si="105"/>
        <v>0</v>
      </c>
      <c r="BG701" s="149">
        <f t="shared" si="106"/>
        <v>0</v>
      </c>
      <c r="BH701" s="149">
        <f t="shared" si="107"/>
        <v>0</v>
      </c>
      <c r="BI701" s="149">
        <f t="shared" si="108"/>
        <v>0</v>
      </c>
      <c r="BJ701" s="17" t="s">
        <v>80</v>
      </c>
      <c r="BK701" s="149">
        <f t="shared" si="109"/>
        <v>0</v>
      </c>
      <c r="BL701" s="17" t="s">
        <v>170</v>
      </c>
      <c r="BM701" s="148" t="s">
        <v>1872</v>
      </c>
    </row>
    <row r="702" spans="2:65" s="13" customFormat="1" ht="11.25">
      <c r="B702" s="157"/>
      <c r="D702" s="151" t="s">
        <v>180</v>
      </c>
      <c r="E702" s="158" t="s">
        <v>1</v>
      </c>
      <c r="F702" s="159" t="s">
        <v>1873</v>
      </c>
      <c r="H702" s="160">
        <v>8</v>
      </c>
      <c r="I702" s="161"/>
      <c r="L702" s="157"/>
      <c r="M702" s="162"/>
      <c r="T702" s="163"/>
      <c r="AT702" s="158" t="s">
        <v>180</v>
      </c>
      <c r="AU702" s="158" t="s">
        <v>82</v>
      </c>
      <c r="AV702" s="13" t="s">
        <v>82</v>
      </c>
      <c r="AW702" s="13" t="s">
        <v>30</v>
      </c>
      <c r="AX702" s="13" t="s">
        <v>73</v>
      </c>
      <c r="AY702" s="158" t="s">
        <v>163</v>
      </c>
    </row>
    <row r="703" spans="2:65" s="14" customFormat="1" ht="11.25">
      <c r="B703" s="164"/>
      <c r="D703" s="151" t="s">
        <v>180</v>
      </c>
      <c r="E703" s="165" t="s">
        <v>1</v>
      </c>
      <c r="F703" s="166" t="s">
        <v>218</v>
      </c>
      <c r="H703" s="167">
        <v>8</v>
      </c>
      <c r="I703" s="168"/>
      <c r="L703" s="164"/>
      <c r="M703" s="169"/>
      <c r="T703" s="170"/>
      <c r="AT703" s="165" t="s">
        <v>180</v>
      </c>
      <c r="AU703" s="165" t="s">
        <v>82</v>
      </c>
      <c r="AV703" s="14" t="s">
        <v>170</v>
      </c>
      <c r="AW703" s="14" t="s">
        <v>30</v>
      </c>
      <c r="AX703" s="14" t="s">
        <v>80</v>
      </c>
      <c r="AY703" s="165" t="s">
        <v>163</v>
      </c>
    </row>
    <row r="704" spans="2:65" s="1" customFormat="1" ht="24.2" customHeight="1">
      <c r="B704" s="136"/>
      <c r="C704" s="137" t="s">
        <v>934</v>
      </c>
      <c r="D704" s="137" t="s">
        <v>165</v>
      </c>
      <c r="E704" s="138" t="s">
        <v>1722</v>
      </c>
      <c r="F704" s="139" t="s">
        <v>1723</v>
      </c>
      <c r="G704" s="140" t="s">
        <v>313</v>
      </c>
      <c r="H704" s="141">
        <v>12</v>
      </c>
      <c r="I704" s="142"/>
      <c r="J704" s="143">
        <f>ROUND(I704*H704,2)</f>
        <v>0</v>
      </c>
      <c r="K704" s="139" t="s">
        <v>1</v>
      </c>
      <c r="L704" s="32"/>
      <c r="M704" s="144" t="s">
        <v>1</v>
      </c>
      <c r="N704" s="145" t="s">
        <v>38</v>
      </c>
      <c r="P704" s="146">
        <f>O704*H704</f>
        <v>0</v>
      </c>
      <c r="Q704" s="146">
        <v>0</v>
      </c>
      <c r="R704" s="146">
        <f>Q704*H704</f>
        <v>0</v>
      </c>
      <c r="S704" s="146">
        <v>0</v>
      </c>
      <c r="T704" s="147">
        <f>S704*H704</f>
        <v>0</v>
      </c>
      <c r="AR704" s="148" t="s">
        <v>170</v>
      </c>
      <c r="AT704" s="148" t="s">
        <v>165</v>
      </c>
      <c r="AU704" s="148" t="s">
        <v>82</v>
      </c>
      <c r="AY704" s="17" t="s">
        <v>163</v>
      </c>
      <c r="BE704" s="149">
        <f>IF(N704="základní",J704,0)</f>
        <v>0</v>
      </c>
      <c r="BF704" s="149">
        <f>IF(N704="snížená",J704,0)</f>
        <v>0</v>
      </c>
      <c r="BG704" s="149">
        <f>IF(N704="zákl. přenesená",J704,0)</f>
        <v>0</v>
      </c>
      <c r="BH704" s="149">
        <f>IF(N704="sníž. přenesená",J704,0)</f>
        <v>0</v>
      </c>
      <c r="BI704" s="149">
        <f>IF(N704="nulová",J704,0)</f>
        <v>0</v>
      </c>
      <c r="BJ704" s="17" t="s">
        <v>80</v>
      </c>
      <c r="BK704" s="149">
        <f>ROUND(I704*H704,2)</f>
        <v>0</v>
      </c>
      <c r="BL704" s="17" t="s">
        <v>170</v>
      </c>
      <c r="BM704" s="148" t="s">
        <v>1874</v>
      </c>
    </row>
    <row r="705" spans="2:65" s="13" customFormat="1" ht="11.25">
      <c r="B705" s="157"/>
      <c r="D705" s="151" t="s">
        <v>180</v>
      </c>
      <c r="E705" s="158" t="s">
        <v>1</v>
      </c>
      <c r="F705" s="159" t="s">
        <v>1875</v>
      </c>
      <c r="H705" s="160">
        <v>12</v>
      </c>
      <c r="I705" s="161"/>
      <c r="L705" s="157"/>
      <c r="M705" s="162"/>
      <c r="T705" s="163"/>
      <c r="AT705" s="158" t="s">
        <v>180</v>
      </c>
      <c r="AU705" s="158" t="s">
        <v>82</v>
      </c>
      <c r="AV705" s="13" t="s">
        <v>82</v>
      </c>
      <c r="AW705" s="13" t="s">
        <v>30</v>
      </c>
      <c r="AX705" s="13" t="s">
        <v>73</v>
      </c>
      <c r="AY705" s="158" t="s">
        <v>163</v>
      </c>
    </row>
    <row r="706" spans="2:65" s="14" customFormat="1" ht="11.25">
      <c r="B706" s="164"/>
      <c r="D706" s="151" t="s">
        <v>180</v>
      </c>
      <c r="E706" s="165" t="s">
        <v>1</v>
      </c>
      <c r="F706" s="166" t="s">
        <v>218</v>
      </c>
      <c r="H706" s="167">
        <v>12</v>
      </c>
      <c r="I706" s="168"/>
      <c r="L706" s="164"/>
      <c r="M706" s="169"/>
      <c r="T706" s="170"/>
      <c r="AT706" s="165" t="s">
        <v>180</v>
      </c>
      <c r="AU706" s="165" t="s">
        <v>82</v>
      </c>
      <c r="AV706" s="14" t="s">
        <v>170</v>
      </c>
      <c r="AW706" s="14" t="s">
        <v>30</v>
      </c>
      <c r="AX706" s="14" t="s">
        <v>80</v>
      </c>
      <c r="AY706" s="165" t="s">
        <v>163</v>
      </c>
    </row>
    <row r="707" spans="2:65" s="1" customFormat="1" ht="21.75" customHeight="1">
      <c r="B707" s="136"/>
      <c r="C707" s="137" t="s">
        <v>1876</v>
      </c>
      <c r="D707" s="137" t="s">
        <v>165</v>
      </c>
      <c r="E707" s="138" t="s">
        <v>1529</v>
      </c>
      <c r="F707" s="139" t="s">
        <v>1530</v>
      </c>
      <c r="G707" s="140" t="s">
        <v>196</v>
      </c>
      <c r="H707" s="141">
        <v>8</v>
      </c>
      <c r="I707" s="142"/>
      <c r="J707" s="143">
        <f>ROUND(I707*H707,2)</f>
        <v>0</v>
      </c>
      <c r="K707" s="139" t="s">
        <v>1</v>
      </c>
      <c r="L707" s="32"/>
      <c r="M707" s="144" t="s">
        <v>1</v>
      </c>
      <c r="N707" s="145" t="s">
        <v>38</v>
      </c>
      <c r="P707" s="146">
        <f>O707*H707</f>
        <v>0</v>
      </c>
      <c r="Q707" s="146">
        <v>0</v>
      </c>
      <c r="R707" s="146">
        <f>Q707*H707</f>
        <v>0</v>
      </c>
      <c r="S707" s="146">
        <v>0</v>
      </c>
      <c r="T707" s="147">
        <f>S707*H707</f>
        <v>0</v>
      </c>
      <c r="AR707" s="148" t="s">
        <v>170</v>
      </c>
      <c r="AT707" s="148" t="s">
        <v>165</v>
      </c>
      <c r="AU707" s="148" t="s">
        <v>82</v>
      </c>
      <c r="AY707" s="17" t="s">
        <v>163</v>
      </c>
      <c r="BE707" s="149">
        <f>IF(N707="základní",J707,0)</f>
        <v>0</v>
      </c>
      <c r="BF707" s="149">
        <f>IF(N707="snížená",J707,0)</f>
        <v>0</v>
      </c>
      <c r="BG707" s="149">
        <f>IF(N707="zákl. přenesená",J707,0)</f>
        <v>0</v>
      </c>
      <c r="BH707" s="149">
        <f>IF(N707="sníž. přenesená",J707,0)</f>
        <v>0</v>
      </c>
      <c r="BI707" s="149">
        <f>IF(N707="nulová",J707,0)</f>
        <v>0</v>
      </c>
      <c r="BJ707" s="17" t="s">
        <v>80</v>
      </c>
      <c r="BK707" s="149">
        <f>ROUND(I707*H707,2)</f>
        <v>0</v>
      </c>
      <c r="BL707" s="17" t="s">
        <v>170</v>
      </c>
      <c r="BM707" s="148" t="s">
        <v>1877</v>
      </c>
    </row>
    <row r="708" spans="2:65" s="13" customFormat="1" ht="11.25">
      <c r="B708" s="157"/>
      <c r="D708" s="151" t="s">
        <v>180</v>
      </c>
      <c r="E708" s="158" t="s">
        <v>1</v>
      </c>
      <c r="F708" s="159" t="s">
        <v>1873</v>
      </c>
      <c r="H708" s="160">
        <v>8</v>
      </c>
      <c r="I708" s="161"/>
      <c r="L708" s="157"/>
      <c r="M708" s="162"/>
      <c r="T708" s="163"/>
      <c r="AT708" s="158" t="s">
        <v>180</v>
      </c>
      <c r="AU708" s="158" t="s">
        <v>82</v>
      </c>
      <c r="AV708" s="13" t="s">
        <v>82</v>
      </c>
      <c r="AW708" s="13" t="s">
        <v>30</v>
      </c>
      <c r="AX708" s="13" t="s">
        <v>73</v>
      </c>
      <c r="AY708" s="158" t="s">
        <v>163</v>
      </c>
    </row>
    <row r="709" spans="2:65" s="14" customFormat="1" ht="11.25">
      <c r="B709" s="164"/>
      <c r="D709" s="151" t="s">
        <v>180</v>
      </c>
      <c r="E709" s="165" t="s">
        <v>1</v>
      </c>
      <c r="F709" s="166" t="s">
        <v>218</v>
      </c>
      <c r="H709" s="167">
        <v>8</v>
      </c>
      <c r="I709" s="168"/>
      <c r="L709" s="164"/>
      <c r="M709" s="169"/>
      <c r="T709" s="170"/>
      <c r="AT709" s="165" t="s">
        <v>180</v>
      </c>
      <c r="AU709" s="165" t="s">
        <v>82</v>
      </c>
      <c r="AV709" s="14" t="s">
        <v>170</v>
      </c>
      <c r="AW709" s="14" t="s">
        <v>30</v>
      </c>
      <c r="AX709" s="14" t="s">
        <v>80</v>
      </c>
      <c r="AY709" s="165" t="s">
        <v>163</v>
      </c>
    </row>
    <row r="710" spans="2:65" s="1" customFormat="1" ht="16.5" customHeight="1">
      <c r="B710" s="136"/>
      <c r="C710" s="137" t="s">
        <v>940</v>
      </c>
      <c r="D710" s="137" t="s">
        <v>165</v>
      </c>
      <c r="E710" s="138" t="s">
        <v>1538</v>
      </c>
      <c r="F710" s="139" t="s">
        <v>1539</v>
      </c>
      <c r="G710" s="140" t="s">
        <v>313</v>
      </c>
      <c r="H710" s="141">
        <v>16</v>
      </c>
      <c r="I710" s="142"/>
      <c r="J710" s="143">
        <f>ROUND(I710*H710,2)</f>
        <v>0</v>
      </c>
      <c r="K710" s="139" t="s">
        <v>1</v>
      </c>
      <c r="L710" s="32"/>
      <c r="M710" s="144" t="s">
        <v>1</v>
      </c>
      <c r="N710" s="145" t="s">
        <v>38</v>
      </c>
      <c r="P710" s="146">
        <f>O710*H710</f>
        <v>0</v>
      </c>
      <c r="Q710" s="146">
        <v>0</v>
      </c>
      <c r="R710" s="146">
        <f>Q710*H710</f>
        <v>0</v>
      </c>
      <c r="S710" s="146">
        <v>0</v>
      </c>
      <c r="T710" s="147">
        <f>S710*H710</f>
        <v>0</v>
      </c>
      <c r="AR710" s="148" t="s">
        <v>170</v>
      </c>
      <c r="AT710" s="148" t="s">
        <v>165</v>
      </c>
      <c r="AU710" s="148" t="s">
        <v>82</v>
      </c>
      <c r="AY710" s="17" t="s">
        <v>163</v>
      </c>
      <c r="BE710" s="149">
        <f>IF(N710="základní",J710,0)</f>
        <v>0</v>
      </c>
      <c r="BF710" s="149">
        <f>IF(N710="snížená",J710,0)</f>
        <v>0</v>
      </c>
      <c r="BG710" s="149">
        <f>IF(N710="zákl. přenesená",J710,0)</f>
        <v>0</v>
      </c>
      <c r="BH710" s="149">
        <f>IF(N710="sníž. přenesená",J710,0)</f>
        <v>0</v>
      </c>
      <c r="BI710" s="149">
        <f>IF(N710="nulová",J710,0)</f>
        <v>0</v>
      </c>
      <c r="BJ710" s="17" t="s">
        <v>80</v>
      </c>
      <c r="BK710" s="149">
        <f>ROUND(I710*H710,2)</f>
        <v>0</v>
      </c>
      <c r="BL710" s="17" t="s">
        <v>170</v>
      </c>
      <c r="BM710" s="148" t="s">
        <v>1878</v>
      </c>
    </row>
    <row r="711" spans="2:65" s="13" customFormat="1" ht="11.25">
      <c r="B711" s="157"/>
      <c r="D711" s="151" t="s">
        <v>180</v>
      </c>
      <c r="E711" s="158" t="s">
        <v>1</v>
      </c>
      <c r="F711" s="159" t="s">
        <v>1879</v>
      </c>
      <c r="H711" s="160">
        <v>16</v>
      </c>
      <c r="I711" s="161"/>
      <c r="L711" s="157"/>
      <c r="M711" s="162"/>
      <c r="T711" s="163"/>
      <c r="AT711" s="158" t="s">
        <v>180</v>
      </c>
      <c r="AU711" s="158" t="s">
        <v>82</v>
      </c>
      <c r="AV711" s="13" t="s">
        <v>82</v>
      </c>
      <c r="AW711" s="13" t="s">
        <v>30</v>
      </c>
      <c r="AX711" s="13" t="s">
        <v>73</v>
      </c>
      <c r="AY711" s="158" t="s">
        <v>163</v>
      </c>
    </row>
    <row r="712" spans="2:65" s="14" customFormat="1" ht="11.25">
      <c r="B712" s="164"/>
      <c r="D712" s="151" t="s">
        <v>180</v>
      </c>
      <c r="E712" s="165" t="s">
        <v>1</v>
      </c>
      <c r="F712" s="166" t="s">
        <v>218</v>
      </c>
      <c r="H712" s="167">
        <v>16</v>
      </c>
      <c r="I712" s="168"/>
      <c r="L712" s="164"/>
      <c r="M712" s="169"/>
      <c r="T712" s="170"/>
      <c r="AT712" s="165" t="s">
        <v>180</v>
      </c>
      <c r="AU712" s="165" t="s">
        <v>82</v>
      </c>
      <c r="AV712" s="14" t="s">
        <v>170</v>
      </c>
      <c r="AW712" s="14" t="s">
        <v>30</v>
      </c>
      <c r="AX712" s="14" t="s">
        <v>80</v>
      </c>
      <c r="AY712" s="165" t="s">
        <v>163</v>
      </c>
    </row>
    <row r="713" spans="2:65" s="1" customFormat="1" ht="16.5" customHeight="1">
      <c r="B713" s="136"/>
      <c r="C713" s="137" t="s">
        <v>1880</v>
      </c>
      <c r="D713" s="137" t="s">
        <v>165</v>
      </c>
      <c r="E713" s="138" t="s">
        <v>1881</v>
      </c>
      <c r="F713" s="139" t="s">
        <v>1882</v>
      </c>
      <c r="G713" s="140" t="s">
        <v>313</v>
      </c>
      <c r="H713" s="141">
        <v>8</v>
      </c>
      <c r="I713" s="142"/>
      <c r="J713" s="143">
        <f>ROUND(I713*H713,2)</f>
        <v>0</v>
      </c>
      <c r="K713" s="139" t="s">
        <v>1</v>
      </c>
      <c r="L713" s="32"/>
      <c r="M713" s="144" t="s">
        <v>1</v>
      </c>
      <c r="N713" s="145" t="s">
        <v>38</v>
      </c>
      <c r="P713" s="146">
        <f>O713*H713</f>
        <v>0</v>
      </c>
      <c r="Q713" s="146">
        <v>0</v>
      </c>
      <c r="R713" s="146">
        <f>Q713*H713</f>
        <v>0</v>
      </c>
      <c r="S713" s="146">
        <v>0</v>
      </c>
      <c r="T713" s="147">
        <f>S713*H713</f>
        <v>0</v>
      </c>
      <c r="AR713" s="148" t="s">
        <v>170</v>
      </c>
      <c r="AT713" s="148" t="s">
        <v>165</v>
      </c>
      <c r="AU713" s="148" t="s">
        <v>82</v>
      </c>
      <c r="AY713" s="17" t="s">
        <v>163</v>
      </c>
      <c r="BE713" s="149">
        <f>IF(N713="základní",J713,0)</f>
        <v>0</v>
      </c>
      <c r="BF713" s="149">
        <f>IF(N713="snížená",J713,0)</f>
        <v>0</v>
      </c>
      <c r="BG713" s="149">
        <f>IF(N713="zákl. přenesená",J713,0)</f>
        <v>0</v>
      </c>
      <c r="BH713" s="149">
        <f>IF(N713="sníž. přenesená",J713,0)</f>
        <v>0</v>
      </c>
      <c r="BI713" s="149">
        <f>IF(N713="nulová",J713,0)</f>
        <v>0</v>
      </c>
      <c r="BJ713" s="17" t="s">
        <v>80</v>
      </c>
      <c r="BK713" s="149">
        <f>ROUND(I713*H713,2)</f>
        <v>0</v>
      </c>
      <c r="BL713" s="17" t="s">
        <v>170</v>
      </c>
      <c r="BM713" s="148" t="s">
        <v>1883</v>
      </c>
    </row>
    <row r="714" spans="2:65" s="13" customFormat="1" ht="11.25">
      <c r="B714" s="157"/>
      <c r="D714" s="151" t="s">
        <v>180</v>
      </c>
      <c r="E714" s="158" t="s">
        <v>1</v>
      </c>
      <c r="F714" s="159" t="s">
        <v>1873</v>
      </c>
      <c r="H714" s="160">
        <v>8</v>
      </c>
      <c r="I714" s="161"/>
      <c r="L714" s="157"/>
      <c r="M714" s="162"/>
      <c r="T714" s="163"/>
      <c r="AT714" s="158" t="s">
        <v>180</v>
      </c>
      <c r="AU714" s="158" t="s">
        <v>82</v>
      </c>
      <c r="AV714" s="13" t="s">
        <v>82</v>
      </c>
      <c r="AW714" s="13" t="s">
        <v>30</v>
      </c>
      <c r="AX714" s="13" t="s">
        <v>73</v>
      </c>
      <c r="AY714" s="158" t="s">
        <v>163</v>
      </c>
    </row>
    <row r="715" spans="2:65" s="14" customFormat="1" ht="11.25">
      <c r="B715" s="164"/>
      <c r="D715" s="151" t="s">
        <v>180</v>
      </c>
      <c r="E715" s="165" t="s">
        <v>1</v>
      </c>
      <c r="F715" s="166" t="s">
        <v>218</v>
      </c>
      <c r="H715" s="167">
        <v>8</v>
      </c>
      <c r="I715" s="168"/>
      <c r="L715" s="164"/>
      <c r="M715" s="169"/>
      <c r="T715" s="170"/>
      <c r="AT715" s="165" t="s">
        <v>180</v>
      </c>
      <c r="AU715" s="165" t="s">
        <v>82</v>
      </c>
      <c r="AV715" s="14" t="s">
        <v>170</v>
      </c>
      <c r="AW715" s="14" t="s">
        <v>30</v>
      </c>
      <c r="AX715" s="14" t="s">
        <v>80</v>
      </c>
      <c r="AY715" s="165" t="s">
        <v>163</v>
      </c>
    </row>
    <row r="716" spans="2:65" s="1" customFormat="1" ht="16.5" customHeight="1">
      <c r="B716" s="136"/>
      <c r="C716" s="137" t="s">
        <v>944</v>
      </c>
      <c r="D716" s="137" t="s">
        <v>165</v>
      </c>
      <c r="E716" s="138" t="s">
        <v>1550</v>
      </c>
      <c r="F716" s="139" t="s">
        <v>1551</v>
      </c>
      <c r="G716" s="140" t="s">
        <v>196</v>
      </c>
      <c r="H716" s="141">
        <v>176.4</v>
      </c>
      <c r="I716" s="142"/>
      <c r="J716" s="143">
        <f>ROUND(I716*H716,2)</f>
        <v>0</v>
      </c>
      <c r="K716" s="139" t="s">
        <v>1</v>
      </c>
      <c r="L716" s="32"/>
      <c r="M716" s="144" t="s">
        <v>1</v>
      </c>
      <c r="N716" s="145" t="s">
        <v>38</v>
      </c>
      <c r="P716" s="146">
        <f>O716*H716</f>
        <v>0</v>
      </c>
      <c r="Q716" s="146">
        <v>0</v>
      </c>
      <c r="R716" s="146">
        <f>Q716*H716</f>
        <v>0</v>
      </c>
      <c r="S716" s="146">
        <v>0</v>
      </c>
      <c r="T716" s="147">
        <f>S716*H716</f>
        <v>0</v>
      </c>
      <c r="AR716" s="148" t="s">
        <v>170</v>
      </c>
      <c r="AT716" s="148" t="s">
        <v>165</v>
      </c>
      <c r="AU716" s="148" t="s">
        <v>82</v>
      </c>
      <c r="AY716" s="17" t="s">
        <v>163</v>
      </c>
      <c r="BE716" s="149">
        <f>IF(N716="základní",J716,0)</f>
        <v>0</v>
      </c>
      <c r="BF716" s="149">
        <f>IF(N716="snížená",J716,0)</f>
        <v>0</v>
      </c>
      <c r="BG716" s="149">
        <f>IF(N716="zákl. přenesená",J716,0)</f>
        <v>0</v>
      </c>
      <c r="BH716" s="149">
        <f>IF(N716="sníž. přenesená",J716,0)</f>
        <v>0</v>
      </c>
      <c r="BI716" s="149">
        <f>IF(N716="nulová",J716,0)</f>
        <v>0</v>
      </c>
      <c r="BJ716" s="17" t="s">
        <v>80</v>
      </c>
      <c r="BK716" s="149">
        <f>ROUND(I716*H716,2)</f>
        <v>0</v>
      </c>
      <c r="BL716" s="17" t="s">
        <v>170</v>
      </c>
      <c r="BM716" s="148" t="s">
        <v>1884</v>
      </c>
    </row>
    <row r="717" spans="2:65" s="13" customFormat="1" ht="11.25">
      <c r="B717" s="157"/>
      <c r="D717" s="151" t="s">
        <v>180</v>
      </c>
      <c r="E717" s="158" t="s">
        <v>1</v>
      </c>
      <c r="F717" s="159" t="s">
        <v>1885</v>
      </c>
      <c r="H717" s="160">
        <v>176.4</v>
      </c>
      <c r="I717" s="161"/>
      <c r="L717" s="157"/>
      <c r="M717" s="162"/>
      <c r="T717" s="163"/>
      <c r="AT717" s="158" t="s">
        <v>180</v>
      </c>
      <c r="AU717" s="158" t="s">
        <v>82</v>
      </c>
      <c r="AV717" s="13" t="s">
        <v>82</v>
      </c>
      <c r="AW717" s="13" t="s">
        <v>30</v>
      </c>
      <c r="AX717" s="13" t="s">
        <v>73</v>
      </c>
      <c r="AY717" s="158" t="s">
        <v>163</v>
      </c>
    </row>
    <row r="718" spans="2:65" s="14" customFormat="1" ht="11.25">
      <c r="B718" s="164"/>
      <c r="D718" s="151" t="s">
        <v>180</v>
      </c>
      <c r="E718" s="165" t="s">
        <v>1</v>
      </c>
      <c r="F718" s="166" t="s">
        <v>218</v>
      </c>
      <c r="H718" s="167">
        <v>176.4</v>
      </c>
      <c r="I718" s="168"/>
      <c r="L718" s="164"/>
      <c r="M718" s="169"/>
      <c r="T718" s="170"/>
      <c r="AT718" s="165" t="s">
        <v>180</v>
      </c>
      <c r="AU718" s="165" t="s">
        <v>82</v>
      </c>
      <c r="AV718" s="14" t="s">
        <v>170</v>
      </c>
      <c r="AW718" s="14" t="s">
        <v>30</v>
      </c>
      <c r="AX718" s="14" t="s">
        <v>80</v>
      </c>
      <c r="AY718" s="165" t="s">
        <v>163</v>
      </c>
    </row>
    <row r="719" spans="2:65" s="1" customFormat="1" ht="21.75" customHeight="1">
      <c r="B719" s="136"/>
      <c r="C719" s="137" t="s">
        <v>1886</v>
      </c>
      <c r="D719" s="137" t="s">
        <v>165</v>
      </c>
      <c r="E719" s="138" t="s">
        <v>1731</v>
      </c>
      <c r="F719" s="139" t="s">
        <v>1732</v>
      </c>
      <c r="G719" s="140" t="s">
        <v>313</v>
      </c>
      <c r="H719" s="141">
        <v>2</v>
      </c>
      <c r="I719" s="142"/>
      <c r="J719" s="143">
        <f>ROUND(I719*H719,2)</f>
        <v>0</v>
      </c>
      <c r="K719" s="139" t="s">
        <v>1</v>
      </c>
      <c r="L719" s="32"/>
      <c r="M719" s="144" t="s">
        <v>1</v>
      </c>
      <c r="N719" s="145" t="s">
        <v>38</v>
      </c>
      <c r="P719" s="146">
        <f>O719*H719</f>
        <v>0</v>
      </c>
      <c r="Q719" s="146">
        <v>0</v>
      </c>
      <c r="R719" s="146">
        <f>Q719*H719</f>
        <v>0</v>
      </c>
      <c r="S719" s="146">
        <v>0</v>
      </c>
      <c r="T719" s="147">
        <f>S719*H719</f>
        <v>0</v>
      </c>
      <c r="AR719" s="148" t="s">
        <v>170</v>
      </c>
      <c r="AT719" s="148" t="s">
        <v>165</v>
      </c>
      <c r="AU719" s="148" t="s">
        <v>82</v>
      </c>
      <c r="AY719" s="17" t="s">
        <v>163</v>
      </c>
      <c r="BE719" s="149">
        <f>IF(N719="základní",J719,0)</f>
        <v>0</v>
      </c>
      <c r="BF719" s="149">
        <f>IF(N719="snížená",J719,0)</f>
        <v>0</v>
      </c>
      <c r="BG719" s="149">
        <f>IF(N719="zákl. přenesená",J719,0)</f>
        <v>0</v>
      </c>
      <c r="BH719" s="149">
        <f>IF(N719="sníž. přenesená",J719,0)</f>
        <v>0</v>
      </c>
      <c r="BI719" s="149">
        <f>IF(N719="nulová",J719,0)</f>
        <v>0</v>
      </c>
      <c r="BJ719" s="17" t="s">
        <v>80</v>
      </c>
      <c r="BK719" s="149">
        <f>ROUND(I719*H719,2)</f>
        <v>0</v>
      </c>
      <c r="BL719" s="17" t="s">
        <v>170</v>
      </c>
      <c r="BM719" s="148" t="s">
        <v>1887</v>
      </c>
    </row>
    <row r="720" spans="2:65" s="1" customFormat="1" ht="21.75" customHeight="1">
      <c r="B720" s="136"/>
      <c r="C720" s="137" t="s">
        <v>948</v>
      </c>
      <c r="D720" s="137" t="s">
        <v>165</v>
      </c>
      <c r="E720" s="138" t="s">
        <v>1568</v>
      </c>
      <c r="F720" s="139" t="s">
        <v>1569</v>
      </c>
      <c r="G720" s="140" t="s">
        <v>313</v>
      </c>
      <c r="H720" s="141">
        <v>2</v>
      </c>
      <c r="I720" s="142"/>
      <c r="J720" s="143">
        <f>ROUND(I720*H720,2)</f>
        <v>0</v>
      </c>
      <c r="K720" s="139" t="s">
        <v>1</v>
      </c>
      <c r="L720" s="32"/>
      <c r="M720" s="144" t="s">
        <v>1</v>
      </c>
      <c r="N720" s="145" t="s">
        <v>38</v>
      </c>
      <c r="P720" s="146">
        <f>O720*H720</f>
        <v>0</v>
      </c>
      <c r="Q720" s="146">
        <v>0</v>
      </c>
      <c r="R720" s="146">
        <f>Q720*H720</f>
        <v>0</v>
      </c>
      <c r="S720" s="146">
        <v>0</v>
      </c>
      <c r="T720" s="147">
        <f>S720*H720</f>
        <v>0</v>
      </c>
      <c r="AR720" s="148" t="s">
        <v>170</v>
      </c>
      <c r="AT720" s="148" t="s">
        <v>165</v>
      </c>
      <c r="AU720" s="148" t="s">
        <v>82</v>
      </c>
      <c r="AY720" s="17" t="s">
        <v>163</v>
      </c>
      <c r="BE720" s="149">
        <f>IF(N720="základní",J720,0)</f>
        <v>0</v>
      </c>
      <c r="BF720" s="149">
        <f>IF(N720="snížená",J720,0)</f>
        <v>0</v>
      </c>
      <c r="BG720" s="149">
        <f>IF(N720="zákl. přenesená",J720,0)</f>
        <v>0</v>
      </c>
      <c r="BH720" s="149">
        <f>IF(N720="sníž. přenesená",J720,0)</f>
        <v>0</v>
      </c>
      <c r="BI720" s="149">
        <f>IF(N720="nulová",J720,0)</f>
        <v>0</v>
      </c>
      <c r="BJ720" s="17" t="s">
        <v>80</v>
      </c>
      <c r="BK720" s="149">
        <f>ROUND(I720*H720,2)</f>
        <v>0</v>
      </c>
      <c r="BL720" s="17" t="s">
        <v>170</v>
      </c>
      <c r="BM720" s="148" t="s">
        <v>1888</v>
      </c>
    </row>
    <row r="721" spans="2:65" s="1" customFormat="1" ht="24.2" customHeight="1">
      <c r="B721" s="136"/>
      <c r="C721" s="137" t="s">
        <v>1889</v>
      </c>
      <c r="D721" s="137" t="s">
        <v>165</v>
      </c>
      <c r="E721" s="138" t="s">
        <v>1754</v>
      </c>
      <c r="F721" s="139" t="s">
        <v>1755</v>
      </c>
      <c r="G721" s="140" t="s">
        <v>313</v>
      </c>
      <c r="H721" s="141">
        <v>2</v>
      </c>
      <c r="I721" s="142"/>
      <c r="J721" s="143">
        <f>ROUND(I721*H721,2)</f>
        <v>0</v>
      </c>
      <c r="K721" s="139" t="s">
        <v>1</v>
      </c>
      <c r="L721" s="32"/>
      <c r="M721" s="144" t="s">
        <v>1</v>
      </c>
      <c r="N721" s="145" t="s">
        <v>38</v>
      </c>
      <c r="P721" s="146">
        <f>O721*H721</f>
        <v>0</v>
      </c>
      <c r="Q721" s="146">
        <v>0</v>
      </c>
      <c r="R721" s="146">
        <f>Q721*H721</f>
        <v>0</v>
      </c>
      <c r="S721" s="146">
        <v>0</v>
      </c>
      <c r="T721" s="147">
        <f>S721*H721</f>
        <v>0</v>
      </c>
      <c r="AR721" s="148" t="s">
        <v>170</v>
      </c>
      <c r="AT721" s="148" t="s">
        <v>165</v>
      </c>
      <c r="AU721" s="148" t="s">
        <v>82</v>
      </c>
      <c r="AY721" s="17" t="s">
        <v>163</v>
      </c>
      <c r="BE721" s="149">
        <f>IF(N721="základní",J721,0)</f>
        <v>0</v>
      </c>
      <c r="BF721" s="149">
        <f>IF(N721="snížená",J721,0)</f>
        <v>0</v>
      </c>
      <c r="BG721" s="149">
        <f>IF(N721="zákl. přenesená",J721,0)</f>
        <v>0</v>
      </c>
      <c r="BH721" s="149">
        <f>IF(N721="sníž. přenesená",J721,0)</f>
        <v>0</v>
      </c>
      <c r="BI721" s="149">
        <f>IF(N721="nulová",J721,0)</f>
        <v>0</v>
      </c>
      <c r="BJ721" s="17" t="s">
        <v>80</v>
      </c>
      <c r="BK721" s="149">
        <f>ROUND(I721*H721,2)</f>
        <v>0</v>
      </c>
      <c r="BL721" s="17" t="s">
        <v>170</v>
      </c>
      <c r="BM721" s="148" t="s">
        <v>1890</v>
      </c>
    </row>
    <row r="722" spans="2:65" s="1" customFormat="1" ht="21.75" customHeight="1">
      <c r="B722" s="136"/>
      <c r="C722" s="137" t="s">
        <v>952</v>
      </c>
      <c r="D722" s="137" t="s">
        <v>165</v>
      </c>
      <c r="E722" s="138" t="s">
        <v>1891</v>
      </c>
      <c r="F722" s="139" t="s">
        <v>1892</v>
      </c>
      <c r="G722" s="140" t="s">
        <v>313</v>
      </c>
      <c r="H722" s="141">
        <v>70</v>
      </c>
      <c r="I722" s="142"/>
      <c r="J722" s="143">
        <f>ROUND(I722*H722,2)</f>
        <v>0</v>
      </c>
      <c r="K722" s="139" t="s">
        <v>1</v>
      </c>
      <c r="L722" s="32"/>
      <c r="M722" s="144" t="s">
        <v>1</v>
      </c>
      <c r="N722" s="145" t="s">
        <v>38</v>
      </c>
      <c r="P722" s="146">
        <f>O722*H722</f>
        <v>0</v>
      </c>
      <c r="Q722" s="146">
        <v>0</v>
      </c>
      <c r="R722" s="146">
        <f>Q722*H722</f>
        <v>0</v>
      </c>
      <c r="S722" s="146">
        <v>0</v>
      </c>
      <c r="T722" s="147">
        <f>S722*H722</f>
        <v>0</v>
      </c>
      <c r="AR722" s="148" t="s">
        <v>170</v>
      </c>
      <c r="AT722" s="148" t="s">
        <v>165</v>
      </c>
      <c r="AU722" s="148" t="s">
        <v>82</v>
      </c>
      <c r="AY722" s="17" t="s">
        <v>163</v>
      </c>
      <c r="BE722" s="149">
        <f>IF(N722="základní",J722,0)</f>
        <v>0</v>
      </c>
      <c r="BF722" s="149">
        <f>IF(N722="snížená",J722,0)</f>
        <v>0</v>
      </c>
      <c r="BG722" s="149">
        <f>IF(N722="zákl. přenesená",J722,0)</f>
        <v>0</v>
      </c>
      <c r="BH722" s="149">
        <f>IF(N722="sníž. přenesená",J722,0)</f>
        <v>0</v>
      </c>
      <c r="BI722" s="149">
        <f>IF(N722="nulová",J722,0)</f>
        <v>0</v>
      </c>
      <c r="BJ722" s="17" t="s">
        <v>80</v>
      </c>
      <c r="BK722" s="149">
        <f>ROUND(I722*H722,2)</f>
        <v>0</v>
      </c>
      <c r="BL722" s="17" t="s">
        <v>170</v>
      </c>
      <c r="BM722" s="148" t="s">
        <v>1893</v>
      </c>
    </row>
    <row r="723" spans="2:65" s="13" customFormat="1" ht="11.25">
      <c r="B723" s="157"/>
      <c r="D723" s="151" t="s">
        <v>180</v>
      </c>
      <c r="E723" s="158" t="s">
        <v>1</v>
      </c>
      <c r="F723" s="159" t="s">
        <v>1894</v>
      </c>
      <c r="H723" s="160">
        <v>70</v>
      </c>
      <c r="I723" s="161"/>
      <c r="L723" s="157"/>
      <c r="M723" s="162"/>
      <c r="T723" s="163"/>
      <c r="AT723" s="158" t="s">
        <v>180</v>
      </c>
      <c r="AU723" s="158" t="s">
        <v>82</v>
      </c>
      <c r="AV723" s="13" t="s">
        <v>82</v>
      </c>
      <c r="AW723" s="13" t="s">
        <v>30</v>
      </c>
      <c r="AX723" s="13" t="s">
        <v>73</v>
      </c>
      <c r="AY723" s="158" t="s">
        <v>163</v>
      </c>
    </row>
    <row r="724" spans="2:65" s="14" customFormat="1" ht="11.25">
      <c r="B724" s="164"/>
      <c r="D724" s="151" t="s">
        <v>180</v>
      </c>
      <c r="E724" s="165" t="s">
        <v>1</v>
      </c>
      <c r="F724" s="166" t="s">
        <v>218</v>
      </c>
      <c r="H724" s="167">
        <v>70</v>
      </c>
      <c r="I724" s="168"/>
      <c r="L724" s="164"/>
      <c r="M724" s="169"/>
      <c r="T724" s="170"/>
      <c r="AT724" s="165" t="s">
        <v>180</v>
      </c>
      <c r="AU724" s="165" t="s">
        <v>82</v>
      </c>
      <c r="AV724" s="14" t="s">
        <v>170</v>
      </c>
      <c r="AW724" s="14" t="s">
        <v>30</v>
      </c>
      <c r="AX724" s="14" t="s">
        <v>80</v>
      </c>
      <c r="AY724" s="165" t="s">
        <v>163</v>
      </c>
    </row>
    <row r="725" spans="2:65" s="1" customFormat="1" ht="24.2" customHeight="1">
      <c r="B725" s="136"/>
      <c r="C725" s="137" t="s">
        <v>1895</v>
      </c>
      <c r="D725" s="137" t="s">
        <v>165</v>
      </c>
      <c r="E725" s="138" t="s">
        <v>1896</v>
      </c>
      <c r="F725" s="139" t="s">
        <v>1897</v>
      </c>
      <c r="G725" s="140" t="s">
        <v>313</v>
      </c>
      <c r="H725" s="141">
        <v>1</v>
      </c>
      <c r="I725" s="142"/>
      <c r="J725" s="143">
        <f>ROUND(I725*H725,2)</f>
        <v>0</v>
      </c>
      <c r="K725" s="139" t="s">
        <v>1</v>
      </c>
      <c r="L725" s="32"/>
      <c r="M725" s="144" t="s">
        <v>1</v>
      </c>
      <c r="N725" s="145" t="s">
        <v>38</v>
      </c>
      <c r="P725" s="146">
        <f>O725*H725</f>
        <v>0</v>
      </c>
      <c r="Q725" s="146">
        <v>0</v>
      </c>
      <c r="R725" s="146">
        <f>Q725*H725</f>
        <v>0</v>
      </c>
      <c r="S725" s="146">
        <v>0</v>
      </c>
      <c r="T725" s="147">
        <f>S725*H725</f>
        <v>0</v>
      </c>
      <c r="AR725" s="148" t="s">
        <v>170</v>
      </c>
      <c r="AT725" s="148" t="s">
        <v>165</v>
      </c>
      <c r="AU725" s="148" t="s">
        <v>82</v>
      </c>
      <c r="AY725" s="17" t="s">
        <v>163</v>
      </c>
      <c r="BE725" s="149">
        <f>IF(N725="základní",J725,0)</f>
        <v>0</v>
      </c>
      <c r="BF725" s="149">
        <f>IF(N725="snížená",J725,0)</f>
        <v>0</v>
      </c>
      <c r="BG725" s="149">
        <f>IF(N725="zákl. přenesená",J725,0)</f>
        <v>0</v>
      </c>
      <c r="BH725" s="149">
        <f>IF(N725="sníž. přenesená",J725,0)</f>
        <v>0</v>
      </c>
      <c r="BI725" s="149">
        <f>IF(N725="nulová",J725,0)</f>
        <v>0</v>
      </c>
      <c r="BJ725" s="17" t="s">
        <v>80</v>
      </c>
      <c r="BK725" s="149">
        <f>ROUND(I725*H725,2)</f>
        <v>0</v>
      </c>
      <c r="BL725" s="17" t="s">
        <v>170</v>
      </c>
      <c r="BM725" s="148" t="s">
        <v>1898</v>
      </c>
    </row>
    <row r="726" spans="2:65" s="1" customFormat="1" ht="21.75" customHeight="1">
      <c r="B726" s="136"/>
      <c r="C726" s="137" t="s">
        <v>959</v>
      </c>
      <c r="D726" s="137" t="s">
        <v>165</v>
      </c>
      <c r="E726" s="138" t="s">
        <v>1190</v>
      </c>
      <c r="F726" s="139" t="s">
        <v>1191</v>
      </c>
      <c r="G726" s="140" t="s">
        <v>313</v>
      </c>
      <c r="H726" s="141">
        <v>1</v>
      </c>
      <c r="I726" s="142"/>
      <c r="J726" s="143">
        <f>ROUND(I726*H726,2)</f>
        <v>0</v>
      </c>
      <c r="K726" s="139" t="s">
        <v>1</v>
      </c>
      <c r="L726" s="32"/>
      <c r="M726" s="144" t="s">
        <v>1</v>
      </c>
      <c r="N726" s="145" t="s">
        <v>38</v>
      </c>
      <c r="P726" s="146">
        <f>O726*H726</f>
        <v>0</v>
      </c>
      <c r="Q726" s="146">
        <v>0</v>
      </c>
      <c r="R726" s="146">
        <f>Q726*H726</f>
        <v>0</v>
      </c>
      <c r="S726" s="146">
        <v>0</v>
      </c>
      <c r="T726" s="147">
        <f>S726*H726</f>
        <v>0</v>
      </c>
      <c r="AR726" s="148" t="s">
        <v>170</v>
      </c>
      <c r="AT726" s="148" t="s">
        <v>165</v>
      </c>
      <c r="AU726" s="148" t="s">
        <v>82</v>
      </c>
      <c r="AY726" s="17" t="s">
        <v>163</v>
      </c>
      <c r="BE726" s="149">
        <f>IF(N726="základní",J726,0)</f>
        <v>0</v>
      </c>
      <c r="BF726" s="149">
        <f>IF(N726="snížená",J726,0)</f>
        <v>0</v>
      </c>
      <c r="BG726" s="149">
        <f>IF(N726="zákl. přenesená",J726,0)</f>
        <v>0</v>
      </c>
      <c r="BH726" s="149">
        <f>IF(N726="sníž. přenesená",J726,0)</f>
        <v>0</v>
      </c>
      <c r="BI726" s="149">
        <f>IF(N726="nulová",J726,0)</f>
        <v>0</v>
      </c>
      <c r="BJ726" s="17" t="s">
        <v>80</v>
      </c>
      <c r="BK726" s="149">
        <f>ROUND(I726*H726,2)</f>
        <v>0</v>
      </c>
      <c r="BL726" s="17" t="s">
        <v>170</v>
      </c>
      <c r="BM726" s="148" t="s">
        <v>1899</v>
      </c>
    </row>
    <row r="727" spans="2:65" s="1" customFormat="1" ht="24.2" customHeight="1">
      <c r="B727" s="136"/>
      <c r="C727" s="137" t="s">
        <v>1900</v>
      </c>
      <c r="D727" s="137" t="s">
        <v>165</v>
      </c>
      <c r="E727" s="138" t="s">
        <v>1192</v>
      </c>
      <c r="F727" s="139" t="s">
        <v>1193</v>
      </c>
      <c r="G727" s="140" t="s">
        <v>313</v>
      </c>
      <c r="H727" s="141">
        <v>1</v>
      </c>
      <c r="I727" s="142"/>
      <c r="J727" s="143">
        <f>ROUND(I727*H727,2)</f>
        <v>0</v>
      </c>
      <c r="K727" s="139" t="s">
        <v>1</v>
      </c>
      <c r="L727" s="32"/>
      <c r="M727" s="144" t="s">
        <v>1</v>
      </c>
      <c r="N727" s="145" t="s">
        <v>38</v>
      </c>
      <c r="P727" s="146">
        <f>O727*H727</f>
        <v>0</v>
      </c>
      <c r="Q727" s="146">
        <v>0</v>
      </c>
      <c r="R727" s="146">
        <f>Q727*H727</f>
        <v>0</v>
      </c>
      <c r="S727" s="146">
        <v>0</v>
      </c>
      <c r="T727" s="147">
        <f>S727*H727</f>
        <v>0</v>
      </c>
      <c r="AR727" s="148" t="s">
        <v>170</v>
      </c>
      <c r="AT727" s="148" t="s">
        <v>165</v>
      </c>
      <c r="AU727" s="148" t="s">
        <v>82</v>
      </c>
      <c r="AY727" s="17" t="s">
        <v>163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7" t="s">
        <v>80</v>
      </c>
      <c r="BK727" s="149">
        <f>ROUND(I727*H727,2)</f>
        <v>0</v>
      </c>
      <c r="BL727" s="17" t="s">
        <v>170</v>
      </c>
      <c r="BM727" s="148" t="s">
        <v>1901</v>
      </c>
    </row>
    <row r="728" spans="2:65" s="11" customFormat="1" ht="22.9" customHeight="1">
      <c r="B728" s="124"/>
      <c r="D728" s="125" t="s">
        <v>72</v>
      </c>
      <c r="E728" s="134" t="s">
        <v>1902</v>
      </c>
      <c r="F728" s="134" t="s">
        <v>1903</v>
      </c>
      <c r="I728" s="127"/>
      <c r="J728" s="135">
        <f>BK728</f>
        <v>0</v>
      </c>
      <c r="L728" s="124"/>
      <c r="M728" s="129"/>
      <c r="P728" s="130">
        <f>SUM(P729:P761)</f>
        <v>0</v>
      </c>
      <c r="R728" s="130">
        <f>SUM(R729:R761)</f>
        <v>0</v>
      </c>
      <c r="T728" s="131">
        <f>SUM(T729:T761)</f>
        <v>0</v>
      </c>
      <c r="AR728" s="125" t="s">
        <v>80</v>
      </c>
      <c r="AT728" s="132" t="s">
        <v>72</v>
      </c>
      <c r="AU728" s="132" t="s">
        <v>80</v>
      </c>
      <c r="AY728" s="125" t="s">
        <v>163</v>
      </c>
      <c r="BK728" s="133">
        <f>SUM(BK729:BK761)</f>
        <v>0</v>
      </c>
    </row>
    <row r="729" spans="2:65" s="1" customFormat="1" ht="16.5" customHeight="1">
      <c r="B729" s="136"/>
      <c r="C729" s="137" t="s">
        <v>1423</v>
      </c>
      <c r="D729" s="137" t="s">
        <v>165</v>
      </c>
      <c r="E729" s="138" t="s">
        <v>1400</v>
      </c>
      <c r="F729" s="139" t="s">
        <v>1401</v>
      </c>
      <c r="G729" s="140" t="s">
        <v>921</v>
      </c>
      <c r="H729" s="141">
        <v>1.86</v>
      </c>
      <c r="I729" s="142"/>
      <c r="J729" s="143">
        <f>ROUND(I729*H729,2)</f>
        <v>0</v>
      </c>
      <c r="K729" s="139" t="s">
        <v>1</v>
      </c>
      <c r="L729" s="32"/>
      <c r="M729" s="144" t="s">
        <v>1</v>
      </c>
      <c r="N729" s="145" t="s">
        <v>38</v>
      </c>
      <c r="P729" s="146">
        <f>O729*H729</f>
        <v>0</v>
      </c>
      <c r="Q729" s="146">
        <v>0</v>
      </c>
      <c r="R729" s="146">
        <f>Q729*H729</f>
        <v>0</v>
      </c>
      <c r="S729" s="146">
        <v>0</v>
      </c>
      <c r="T729" s="147">
        <f>S729*H729</f>
        <v>0</v>
      </c>
      <c r="AR729" s="148" t="s">
        <v>170</v>
      </c>
      <c r="AT729" s="148" t="s">
        <v>165</v>
      </c>
      <c r="AU729" s="148" t="s">
        <v>82</v>
      </c>
      <c r="AY729" s="17" t="s">
        <v>163</v>
      </c>
      <c r="BE729" s="149">
        <f>IF(N729="základní",J729,0)</f>
        <v>0</v>
      </c>
      <c r="BF729" s="149">
        <f>IF(N729="snížená",J729,0)</f>
        <v>0</v>
      </c>
      <c r="BG729" s="149">
        <f>IF(N729="zákl. přenesená",J729,0)</f>
        <v>0</v>
      </c>
      <c r="BH729" s="149">
        <f>IF(N729="sníž. přenesená",J729,0)</f>
        <v>0</v>
      </c>
      <c r="BI729" s="149">
        <f>IF(N729="nulová",J729,0)</f>
        <v>0</v>
      </c>
      <c r="BJ729" s="17" t="s">
        <v>80</v>
      </c>
      <c r="BK729" s="149">
        <f>ROUND(I729*H729,2)</f>
        <v>0</v>
      </c>
      <c r="BL729" s="17" t="s">
        <v>170</v>
      </c>
      <c r="BM729" s="148" t="s">
        <v>1904</v>
      </c>
    </row>
    <row r="730" spans="2:65" s="13" customFormat="1" ht="11.25">
      <c r="B730" s="157"/>
      <c r="D730" s="151" t="s">
        <v>180</v>
      </c>
      <c r="E730" s="158" t="s">
        <v>1</v>
      </c>
      <c r="F730" s="159" t="s">
        <v>1905</v>
      </c>
      <c r="H730" s="160">
        <v>1.86</v>
      </c>
      <c r="I730" s="161"/>
      <c r="L730" s="157"/>
      <c r="M730" s="162"/>
      <c r="T730" s="163"/>
      <c r="AT730" s="158" t="s">
        <v>180</v>
      </c>
      <c r="AU730" s="158" t="s">
        <v>82</v>
      </c>
      <c r="AV730" s="13" t="s">
        <v>82</v>
      </c>
      <c r="AW730" s="13" t="s">
        <v>30</v>
      </c>
      <c r="AX730" s="13" t="s">
        <v>73</v>
      </c>
      <c r="AY730" s="158" t="s">
        <v>163</v>
      </c>
    </row>
    <row r="731" spans="2:65" s="14" customFormat="1" ht="11.25">
      <c r="B731" s="164"/>
      <c r="D731" s="151" t="s">
        <v>180</v>
      </c>
      <c r="E731" s="165" t="s">
        <v>1</v>
      </c>
      <c r="F731" s="166" t="s">
        <v>218</v>
      </c>
      <c r="H731" s="167">
        <v>1.86</v>
      </c>
      <c r="I731" s="168"/>
      <c r="L731" s="164"/>
      <c r="M731" s="169"/>
      <c r="T731" s="170"/>
      <c r="AT731" s="165" t="s">
        <v>180</v>
      </c>
      <c r="AU731" s="165" t="s">
        <v>82</v>
      </c>
      <c r="AV731" s="14" t="s">
        <v>170</v>
      </c>
      <c r="AW731" s="14" t="s">
        <v>30</v>
      </c>
      <c r="AX731" s="14" t="s">
        <v>80</v>
      </c>
      <c r="AY731" s="165" t="s">
        <v>163</v>
      </c>
    </row>
    <row r="732" spans="2:65" s="1" customFormat="1" ht="16.5" customHeight="1">
      <c r="B732" s="136"/>
      <c r="C732" s="137" t="s">
        <v>1906</v>
      </c>
      <c r="D732" s="137" t="s">
        <v>165</v>
      </c>
      <c r="E732" s="138" t="s">
        <v>1907</v>
      </c>
      <c r="F732" s="139" t="s">
        <v>1908</v>
      </c>
      <c r="G732" s="140" t="s">
        <v>196</v>
      </c>
      <c r="H732" s="141">
        <v>4</v>
      </c>
      <c r="I732" s="142"/>
      <c r="J732" s="143">
        <f>ROUND(I732*H732,2)</f>
        <v>0</v>
      </c>
      <c r="K732" s="139" t="s">
        <v>1</v>
      </c>
      <c r="L732" s="32"/>
      <c r="M732" s="144" t="s">
        <v>1</v>
      </c>
      <c r="N732" s="145" t="s">
        <v>38</v>
      </c>
      <c r="P732" s="146">
        <f>O732*H732</f>
        <v>0</v>
      </c>
      <c r="Q732" s="146">
        <v>0</v>
      </c>
      <c r="R732" s="146">
        <f>Q732*H732</f>
        <v>0</v>
      </c>
      <c r="S732" s="146">
        <v>0</v>
      </c>
      <c r="T732" s="147">
        <f>S732*H732</f>
        <v>0</v>
      </c>
      <c r="AR732" s="148" t="s">
        <v>170</v>
      </c>
      <c r="AT732" s="148" t="s">
        <v>165</v>
      </c>
      <c r="AU732" s="148" t="s">
        <v>82</v>
      </c>
      <c r="AY732" s="17" t="s">
        <v>163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80</v>
      </c>
      <c r="BK732" s="149">
        <f>ROUND(I732*H732,2)</f>
        <v>0</v>
      </c>
      <c r="BL732" s="17" t="s">
        <v>170</v>
      </c>
      <c r="BM732" s="148" t="s">
        <v>1909</v>
      </c>
    </row>
    <row r="733" spans="2:65" s="13" customFormat="1" ht="11.25">
      <c r="B733" s="157"/>
      <c r="D733" s="151" t="s">
        <v>180</v>
      </c>
      <c r="E733" s="158" t="s">
        <v>1</v>
      </c>
      <c r="F733" s="159" t="s">
        <v>1858</v>
      </c>
      <c r="H733" s="160">
        <v>4</v>
      </c>
      <c r="I733" s="161"/>
      <c r="L733" s="157"/>
      <c r="M733" s="162"/>
      <c r="T733" s="163"/>
      <c r="AT733" s="158" t="s">
        <v>180</v>
      </c>
      <c r="AU733" s="158" t="s">
        <v>82</v>
      </c>
      <c r="AV733" s="13" t="s">
        <v>82</v>
      </c>
      <c r="AW733" s="13" t="s">
        <v>30</v>
      </c>
      <c r="AX733" s="13" t="s">
        <v>73</v>
      </c>
      <c r="AY733" s="158" t="s">
        <v>163</v>
      </c>
    </row>
    <row r="734" spans="2:65" s="14" customFormat="1" ht="11.25">
      <c r="B734" s="164"/>
      <c r="D734" s="151" t="s">
        <v>180</v>
      </c>
      <c r="E734" s="165" t="s">
        <v>1</v>
      </c>
      <c r="F734" s="166" t="s">
        <v>218</v>
      </c>
      <c r="H734" s="167">
        <v>4</v>
      </c>
      <c r="I734" s="168"/>
      <c r="L734" s="164"/>
      <c r="M734" s="169"/>
      <c r="T734" s="170"/>
      <c r="AT734" s="165" t="s">
        <v>180</v>
      </c>
      <c r="AU734" s="165" t="s">
        <v>82</v>
      </c>
      <c r="AV734" s="14" t="s">
        <v>170</v>
      </c>
      <c r="AW734" s="14" t="s">
        <v>30</v>
      </c>
      <c r="AX734" s="14" t="s">
        <v>80</v>
      </c>
      <c r="AY734" s="165" t="s">
        <v>163</v>
      </c>
    </row>
    <row r="735" spans="2:65" s="1" customFormat="1" ht="21.75" customHeight="1">
      <c r="B735" s="136"/>
      <c r="C735" s="137" t="s">
        <v>1428</v>
      </c>
      <c r="D735" s="137" t="s">
        <v>165</v>
      </c>
      <c r="E735" s="138" t="s">
        <v>1910</v>
      </c>
      <c r="F735" s="139" t="s">
        <v>1911</v>
      </c>
      <c r="G735" s="140" t="s">
        <v>313</v>
      </c>
      <c r="H735" s="141">
        <v>2</v>
      </c>
      <c r="I735" s="142"/>
      <c r="J735" s="143">
        <f>ROUND(I735*H735,2)</f>
        <v>0</v>
      </c>
      <c r="K735" s="139" t="s">
        <v>1</v>
      </c>
      <c r="L735" s="32"/>
      <c r="M735" s="144" t="s">
        <v>1</v>
      </c>
      <c r="N735" s="145" t="s">
        <v>38</v>
      </c>
      <c r="P735" s="146">
        <f>O735*H735</f>
        <v>0</v>
      </c>
      <c r="Q735" s="146">
        <v>0</v>
      </c>
      <c r="R735" s="146">
        <f>Q735*H735</f>
        <v>0</v>
      </c>
      <c r="S735" s="146">
        <v>0</v>
      </c>
      <c r="T735" s="147">
        <f>S735*H735</f>
        <v>0</v>
      </c>
      <c r="AR735" s="148" t="s">
        <v>170</v>
      </c>
      <c r="AT735" s="148" t="s">
        <v>165</v>
      </c>
      <c r="AU735" s="148" t="s">
        <v>82</v>
      </c>
      <c r="AY735" s="17" t="s">
        <v>163</v>
      </c>
      <c r="BE735" s="149">
        <f>IF(N735="základní",J735,0)</f>
        <v>0</v>
      </c>
      <c r="BF735" s="149">
        <f>IF(N735="snížená",J735,0)</f>
        <v>0</v>
      </c>
      <c r="BG735" s="149">
        <f>IF(N735="zákl. přenesená",J735,0)</f>
        <v>0</v>
      </c>
      <c r="BH735" s="149">
        <f>IF(N735="sníž. přenesená",J735,0)</f>
        <v>0</v>
      </c>
      <c r="BI735" s="149">
        <f>IF(N735="nulová",J735,0)</f>
        <v>0</v>
      </c>
      <c r="BJ735" s="17" t="s">
        <v>80</v>
      </c>
      <c r="BK735" s="149">
        <f>ROUND(I735*H735,2)</f>
        <v>0</v>
      </c>
      <c r="BL735" s="17" t="s">
        <v>170</v>
      </c>
      <c r="BM735" s="148" t="s">
        <v>1912</v>
      </c>
    </row>
    <row r="736" spans="2:65" s="1" customFormat="1" ht="16.5" customHeight="1">
      <c r="B736" s="136"/>
      <c r="C736" s="137" t="s">
        <v>1913</v>
      </c>
      <c r="D736" s="137" t="s">
        <v>165</v>
      </c>
      <c r="E736" s="138" t="s">
        <v>1421</v>
      </c>
      <c r="F736" s="139" t="s">
        <v>1422</v>
      </c>
      <c r="G736" s="140" t="s">
        <v>313</v>
      </c>
      <c r="H736" s="141">
        <v>1</v>
      </c>
      <c r="I736" s="142"/>
      <c r="J736" s="143">
        <f>ROUND(I736*H736,2)</f>
        <v>0</v>
      </c>
      <c r="K736" s="139" t="s">
        <v>1</v>
      </c>
      <c r="L736" s="32"/>
      <c r="M736" s="144" t="s">
        <v>1</v>
      </c>
      <c r="N736" s="145" t="s">
        <v>38</v>
      </c>
      <c r="P736" s="146">
        <f>O736*H736</f>
        <v>0</v>
      </c>
      <c r="Q736" s="146">
        <v>0</v>
      </c>
      <c r="R736" s="146">
        <f>Q736*H736</f>
        <v>0</v>
      </c>
      <c r="S736" s="146">
        <v>0</v>
      </c>
      <c r="T736" s="147">
        <f>S736*H736</f>
        <v>0</v>
      </c>
      <c r="AR736" s="148" t="s">
        <v>170</v>
      </c>
      <c r="AT736" s="148" t="s">
        <v>165</v>
      </c>
      <c r="AU736" s="148" t="s">
        <v>82</v>
      </c>
      <c r="AY736" s="17" t="s">
        <v>163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7" t="s">
        <v>80</v>
      </c>
      <c r="BK736" s="149">
        <f>ROUND(I736*H736,2)</f>
        <v>0</v>
      </c>
      <c r="BL736" s="17" t="s">
        <v>170</v>
      </c>
      <c r="BM736" s="148" t="s">
        <v>1914</v>
      </c>
    </row>
    <row r="737" spans="2:65" s="1" customFormat="1" ht="16.5" customHeight="1">
      <c r="B737" s="136"/>
      <c r="C737" s="137" t="s">
        <v>1431</v>
      </c>
      <c r="D737" s="137" t="s">
        <v>165</v>
      </c>
      <c r="E737" s="138" t="s">
        <v>1437</v>
      </c>
      <c r="F737" s="139" t="s">
        <v>1438</v>
      </c>
      <c r="G737" s="140" t="s">
        <v>313</v>
      </c>
      <c r="H737" s="141">
        <v>2</v>
      </c>
      <c r="I737" s="142"/>
      <c r="J737" s="143">
        <f>ROUND(I737*H737,2)</f>
        <v>0</v>
      </c>
      <c r="K737" s="139" t="s">
        <v>1</v>
      </c>
      <c r="L737" s="32"/>
      <c r="M737" s="144" t="s">
        <v>1</v>
      </c>
      <c r="N737" s="145" t="s">
        <v>38</v>
      </c>
      <c r="P737" s="146">
        <f>O737*H737</f>
        <v>0</v>
      </c>
      <c r="Q737" s="146">
        <v>0</v>
      </c>
      <c r="R737" s="146">
        <f>Q737*H737</f>
        <v>0</v>
      </c>
      <c r="S737" s="146">
        <v>0</v>
      </c>
      <c r="T737" s="147">
        <f>S737*H737</f>
        <v>0</v>
      </c>
      <c r="AR737" s="148" t="s">
        <v>170</v>
      </c>
      <c r="AT737" s="148" t="s">
        <v>165</v>
      </c>
      <c r="AU737" s="148" t="s">
        <v>82</v>
      </c>
      <c r="AY737" s="17" t="s">
        <v>163</v>
      </c>
      <c r="BE737" s="149">
        <f>IF(N737="základní",J737,0)</f>
        <v>0</v>
      </c>
      <c r="BF737" s="149">
        <f>IF(N737="snížená",J737,0)</f>
        <v>0</v>
      </c>
      <c r="BG737" s="149">
        <f>IF(N737="zákl. přenesená",J737,0)</f>
        <v>0</v>
      </c>
      <c r="BH737" s="149">
        <f>IF(N737="sníž. přenesená",J737,0)</f>
        <v>0</v>
      </c>
      <c r="BI737" s="149">
        <f>IF(N737="nulová",J737,0)</f>
        <v>0</v>
      </c>
      <c r="BJ737" s="17" t="s">
        <v>80</v>
      </c>
      <c r="BK737" s="149">
        <f>ROUND(I737*H737,2)</f>
        <v>0</v>
      </c>
      <c r="BL737" s="17" t="s">
        <v>170</v>
      </c>
      <c r="BM737" s="148" t="s">
        <v>1915</v>
      </c>
    </row>
    <row r="738" spans="2:65" s="1" customFormat="1" ht="16.5" customHeight="1">
      <c r="B738" s="136"/>
      <c r="C738" s="137" t="s">
        <v>1916</v>
      </c>
      <c r="D738" s="137" t="s">
        <v>165</v>
      </c>
      <c r="E738" s="138" t="s">
        <v>1611</v>
      </c>
      <c r="F738" s="139" t="s">
        <v>1612</v>
      </c>
      <c r="G738" s="140" t="s">
        <v>313</v>
      </c>
      <c r="H738" s="141">
        <v>2</v>
      </c>
      <c r="I738" s="142"/>
      <c r="J738" s="143">
        <f>ROUND(I738*H738,2)</f>
        <v>0</v>
      </c>
      <c r="K738" s="139" t="s">
        <v>1</v>
      </c>
      <c r="L738" s="32"/>
      <c r="M738" s="144" t="s">
        <v>1</v>
      </c>
      <c r="N738" s="145" t="s">
        <v>38</v>
      </c>
      <c r="P738" s="146">
        <f>O738*H738</f>
        <v>0</v>
      </c>
      <c r="Q738" s="146">
        <v>0</v>
      </c>
      <c r="R738" s="146">
        <f>Q738*H738</f>
        <v>0</v>
      </c>
      <c r="S738" s="146">
        <v>0</v>
      </c>
      <c r="T738" s="147">
        <f>S738*H738</f>
        <v>0</v>
      </c>
      <c r="AR738" s="148" t="s">
        <v>170</v>
      </c>
      <c r="AT738" s="148" t="s">
        <v>165</v>
      </c>
      <c r="AU738" s="148" t="s">
        <v>82</v>
      </c>
      <c r="AY738" s="17" t="s">
        <v>163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80</v>
      </c>
      <c r="BK738" s="149">
        <f>ROUND(I738*H738,2)</f>
        <v>0</v>
      </c>
      <c r="BL738" s="17" t="s">
        <v>170</v>
      </c>
      <c r="BM738" s="148" t="s">
        <v>1917</v>
      </c>
    </row>
    <row r="739" spans="2:65" s="1" customFormat="1" ht="21.75" customHeight="1">
      <c r="B739" s="136"/>
      <c r="C739" s="137" t="s">
        <v>1435</v>
      </c>
      <c r="D739" s="137" t="s">
        <v>165</v>
      </c>
      <c r="E739" s="138" t="s">
        <v>1918</v>
      </c>
      <c r="F739" s="139" t="s">
        <v>1919</v>
      </c>
      <c r="G739" s="140" t="s">
        <v>196</v>
      </c>
      <c r="H739" s="141">
        <v>176.4</v>
      </c>
      <c r="I739" s="142"/>
      <c r="J739" s="143">
        <f>ROUND(I739*H739,2)</f>
        <v>0</v>
      </c>
      <c r="K739" s="139" t="s">
        <v>1</v>
      </c>
      <c r="L739" s="32"/>
      <c r="M739" s="144" t="s">
        <v>1</v>
      </c>
      <c r="N739" s="145" t="s">
        <v>38</v>
      </c>
      <c r="P739" s="146">
        <f>O739*H739</f>
        <v>0</v>
      </c>
      <c r="Q739" s="146">
        <v>0</v>
      </c>
      <c r="R739" s="146">
        <f>Q739*H739</f>
        <v>0</v>
      </c>
      <c r="S739" s="146">
        <v>0</v>
      </c>
      <c r="T739" s="147">
        <f>S739*H739</f>
        <v>0</v>
      </c>
      <c r="AR739" s="148" t="s">
        <v>170</v>
      </c>
      <c r="AT739" s="148" t="s">
        <v>165</v>
      </c>
      <c r="AU739" s="148" t="s">
        <v>82</v>
      </c>
      <c r="AY739" s="17" t="s">
        <v>163</v>
      </c>
      <c r="BE739" s="149">
        <f>IF(N739="základní",J739,0)</f>
        <v>0</v>
      </c>
      <c r="BF739" s="149">
        <f>IF(N739="snížená",J739,0)</f>
        <v>0</v>
      </c>
      <c r="BG739" s="149">
        <f>IF(N739="zákl. přenesená",J739,0)</f>
        <v>0</v>
      </c>
      <c r="BH739" s="149">
        <f>IF(N739="sníž. přenesená",J739,0)</f>
        <v>0</v>
      </c>
      <c r="BI739" s="149">
        <f>IF(N739="nulová",J739,0)</f>
        <v>0</v>
      </c>
      <c r="BJ739" s="17" t="s">
        <v>80</v>
      </c>
      <c r="BK739" s="149">
        <f>ROUND(I739*H739,2)</f>
        <v>0</v>
      </c>
      <c r="BL739" s="17" t="s">
        <v>170</v>
      </c>
      <c r="BM739" s="148" t="s">
        <v>1920</v>
      </c>
    </row>
    <row r="740" spans="2:65" s="13" customFormat="1" ht="11.25">
      <c r="B740" s="157"/>
      <c r="D740" s="151" t="s">
        <v>180</v>
      </c>
      <c r="E740" s="158" t="s">
        <v>1</v>
      </c>
      <c r="F740" s="159" t="s">
        <v>1885</v>
      </c>
      <c r="H740" s="160">
        <v>176.4</v>
      </c>
      <c r="I740" s="161"/>
      <c r="L740" s="157"/>
      <c r="M740" s="162"/>
      <c r="T740" s="163"/>
      <c r="AT740" s="158" t="s">
        <v>180</v>
      </c>
      <c r="AU740" s="158" t="s">
        <v>82</v>
      </c>
      <c r="AV740" s="13" t="s">
        <v>82</v>
      </c>
      <c r="AW740" s="13" t="s">
        <v>30</v>
      </c>
      <c r="AX740" s="13" t="s">
        <v>73</v>
      </c>
      <c r="AY740" s="158" t="s">
        <v>163</v>
      </c>
    </row>
    <row r="741" spans="2:65" s="14" customFormat="1" ht="11.25">
      <c r="B741" s="164"/>
      <c r="D741" s="151" t="s">
        <v>180</v>
      </c>
      <c r="E741" s="165" t="s">
        <v>1</v>
      </c>
      <c r="F741" s="166" t="s">
        <v>218</v>
      </c>
      <c r="H741" s="167">
        <v>176.4</v>
      </c>
      <c r="I741" s="168"/>
      <c r="L741" s="164"/>
      <c r="M741" s="169"/>
      <c r="T741" s="170"/>
      <c r="AT741" s="165" t="s">
        <v>180</v>
      </c>
      <c r="AU741" s="165" t="s">
        <v>82</v>
      </c>
      <c r="AV741" s="14" t="s">
        <v>170</v>
      </c>
      <c r="AW741" s="14" t="s">
        <v>30</v>
      </c>
      <c r="AX741" s="14" t="s">
        <v>80</v>
      </c>
      <c r="AY741" s="165" t="s">
        <v>163</v>
      </c>
    </row>
    <row r="742" spans="2:65" s="1" customFormat="1" ht="16.5" customHeight="1">
      <c r="B742" s="136"/>
      <c r="C742" s="137" t="s">
        <v>1921</v>
      </c>
      <c r="D742" s="137" t="s">
        <v>165</v>
      </c>
      <c r="E742" s="138" t="s">
        <v>1618</v>
      </c>
      <c r="F742" s="139" t="s">
        <v>1619</v>
      </c>
      <c r="G742" s="140" t="s">
        <v>196</v>
      </c>
      <c r="H742" s="141">
        <v>8</v>
      </c>
      <c r="I742" s="142"/>
      <c r="J742" s="143">
        <f>ROUND(I742*H742,2)</f>
        <v>0</v>
      </c>
      <c r="K742" s="139" t="s">
        <v>1</v>
      </c>
      <c r="L742" s="32"/>
      <c r="M742" s="144" t="s">
        <v>1</v>
      </c>
      <c r="N742" s="145" t="s">
        <v>38</v>
      </c>
      <c r="P742" s="146">
        <f>O742*H742</f>
        <v>0</v>
      </c>
      <c r="Q742" s="146">
        <v>0</v>
      </c>
      <c r="R742" s="146">
        <f>Q742*H742</f>
        <v>0</v>
      </c>
      <c r="S742" s="146">
        <v>0</v>
      </c>
      <c r="T742" s="147">
        <f>S742*H742</f>
        <v>0</v>
      </c>
      <c r="AR742" s="148" t="s">
        <v>170</v>
      </c>
      <c r="AT742" s="148" t="s">
        <v>165</v>
      </c>
      <c r="AU742" s="148" t="s">
        <v>82</v>
      </c>
      <c r="AY742" s="17" t="s">
        <v>163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80</v>
      </c>
      <c r="BK742" s="149">
        <f>ROUND(I742*H742,2)</f>
        <v>0</v>
      </c>
      <c r="BL742" s="17" t="s">
        <v>170</v>
      </c>
      <c r="BM742" s="148" t="s">
        <v>1922</v>
      </c>
    </row>
    <row r="743" spans="2:65" s="13" customFormat="1" ht="11.25">
      <c r="B743" s="157"/>
      <c r="D743" s="151" t="s">
        <v>180</v>
      </c>
      <c r="E743" s="158" t="s">
        <v>1</v>
      </c>
      <c r="F743" s="159" t="s">
        <v>1644</v>
      </c>
      <c r="H743" s="160">
        <v>8</v>
      </c>
      <c r="I743" s="161"/>
      <c r="L743" s="157"/>
      <c r="M743" s="162"/>
      <c r="T743" s="163"/>
      <c r="AT743" s="158" t="s">
        <v>180</v>
      </c>
      <c r="AU743" s="158" t="s">
        <v>82</v>
      </c>
      <c r="AV743" s="13" t="s">
        <v>82</v>
      </c>
      <c r="AW743" s="13" t="s">
        <v>30</v>
      </c>
      <c r="AX743" s="13" t="s">
        <v>73</v>
      </c>
      <c r="AY743" s="158" t="s">
        <v>163</v>
      </c>
    </row>
    <row r="744" spans="2:65" s="14" customFormat="1" ht="11.25">
      <c r="B744" s="164"/>
      <c r="D744" s="151" t="s">
        <v>180</v>
      </c>
      <c r="E744" s="165" t="s">
        <v>1</v>
      </c>
      <c r="F744" s="166" t="s">
        <v>218</v>
      </c>
      <c r="H744" s="167">
        <v>8</v>
      </c>
      <c r="I744" s="168"/>
      <c r="L744" s="164"/>
      <c r="M744" s="169"/>
      <c r="T744" s="170"/>
      <c r="AT744" s="165" t="s">
        <v>180</v>
      </c>
      <c r="AU744" s="165" t="s">
        <v>82</v>
      </c>
      <c r="AV744" s="14" t="s">
        <v>170</v>
      </c>
      <c r="AW744" s="14" t="s">
        <v>30</v>
      </c>
      <c r="AX744" s="14" t="s">
        <v>80</v>
      </c>
      <c r="AY744" s="165" t="s">
        <v>163</v>
      </c>
    </row>
    <row r="745" spans="2:65" s="1" customFormat="1" ht="21.75" customHeight="1">
      <c r="B745" s="136"/>
      <c r="C745" s="137" t="s">
        <v>1439</v>
      </c>
      <c r="D745" s="137" t="s">
        <v>165</v>
      </c>
      <c r="E745" s="138" t="s">
        <v>1622</v>
      </c>
      <c r="F745" s="139" t="s">
        <v>1623</v>
      </c>
      <c r="G745" s="140" t="s">
        <v>313</v>
      </c>
      <c r="H745" s="141">
        <v>6</v>
      </c>
      <c r="I745" s="142"/>
      <c r="J745" s="143">
        <f>ROUND(I745*H745,2)</f>
        <v>0</v>
      </c>
      <c r="K745" s="139" t="s">
        <v>1</v>
      </c>
      <c r="L745" s="32"/>
      <c r="M745" s="144" t="s">
        <v>1</v>
      </c>
      <c r="N745" s="145" t="s">
        <v>38</v>
      </c>
      <c r="P745" s="146">
        <f>O745*H745</f>
        <v>0</v>
      </c>
      <c r="Q745" s="146">
        <v>0</v>
      </c>
      <c r="R745" s="146">
        <f>Q745*H745</f>
        <v>0</v>
      </c>
      <c r="S745" s="146">
        <v>0</v>
      </c>
      <c r="T745" s="147">
        <f>S745*H745</f>
        <v>0</v>
      </c>
      <c r="AR745" s="148" t="s">
        <v>170</v>
      </c>
      <c r="AT745" s="148" t="s">
        <v>165</v>
      </c>
      <c r="AU745" s="148" t="s">
        <v>82</v>
      </c>
      <c r="AY745" s="17" t="s">
        <v>163</v>
      </c>
      <c r="BE745" s="149">
        <f>IF(N745="základní",J745,0)</f>
        <v>0</v>
      </c>
      <c r="BF745" s="149">
        <f>IF(N745="snížená",J745,0)</f>
        <v>0</v>
      </c>
      <c r="BG745" s="149">
        <f>IF(N745="zákl. přenesená",J745,0)</f>
        <v>0</v>
      </c>
      <c r="BH745" s="149">
        <f>IF(N745="sníž. přenesená",J745,0)</f>
        <v>0</v>
      </c>
      <c r="BI745" s="149">
        <f>IF(N745="nulová",J745,0)</f>
        <v>0</v>
      </c>
      <c r="BJ745" s="17" t="s">
        <v>80</v>
      </c>
      <c r="BK745" s="149">
        <f>ROUND(I745*H745,2)</f>
        <v>0</v>
      </c>
      <c r="BL745" s="17" t="s">
        <v>170</v>
      </c>
      <c r="BM745" s="148" t="s">
        <v>1923</v>
      </c>
    </row>
    <row r="746" spans="2:65" s="1" customFormat="1" ht="16.5" customHeight="1">
      <c r="B746" s="136"/>
      <c r="C746" s="137" t="s">
        <v>1924</v>
      </c>
      <c r="D746" s="137" t="s">
        <v>165</v>
      </c>
      <c r="E746" s="138" t="s">
        <v>1629</v>
      </c>
      <c r="F746" s="139" t="s">
        <v>1630</v>
      </c>
      <c r="G746" s="140" t="s">
        <v>313</v>
      </c>
      <c r="H746" s="141">
        <v>12</v>
      </c>
      <c r="I746" s="142"/>
      <c r="J746" s="143">
        <f>ROUND(I746*H746,2)</f>
        <v>0</v>
      </c>
      <c r="K746" s="139" t="s">
        <v>1</v>
      </c>
      <c r="L746" s="32"/>
      <c r="M746" s="144" t="s">
        <v>1</v>
      </c>
      <c r="N746" s="145" t="s">
        <v>38</v>
      </c>
      <c r="P746" s="146">
        <f>O746*H746</f>
        <v>0</v>
      </c>
      <c r="Q746" s="146">
        <v>0</v>
      </c>
      <c r="R746" s="146">
        <f>Q746*H746</f>
        <v>0</v>
      </c>
      <c r="S746" s="146">
        <v>0</v>
      </c>
      <c r="T746" s="147">
        <f>S746*H746</f>
        <v>0</v>
      </c>
      <c r="AR746" s="148" t="s">
        <v>170</v>
      </c>
      <c r="AT746" s="148" t="s">
        <v>165</v>
      </c>
      <c r="AU746" s="148" t="s">
        <v>82</v>
      </c>
      <c r="AY746" s="17" t="s">
        <v>163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80</v>
      </c>
      <c r="BK746" s="149">
        <f>ROUND(I746*H746,2)</f>
        <v>0</v>
      </c>
      <c r="BL746" s="17" t="s">
        <v>170</v>
      </c>
      <c r="BM746" s="148" t="s">
        <v>1925</v>
      </c>
    </row>
    <row r="747" spans="2:65" s="13" customFormat="1" ht="11.25">
      <c r="B747" s="157"/>
      <c r="D747" s="151" t="s">
        <v>180</v>
      </c>
      <c r="E747" s="158" t="s">
        <v>1</v>
      </c>
      <c r="F747" s="159" t="s">
        <v>1863</v>
      </c>
      <c r="H747" s="160">
        <v>12</v>
      </c>
      <c r="I747" s="161"/>
      <c r="L747" s="157"/>
      <c r="M747" s="162"/>
      <c r="T747" s="163"/>
      <c r="AT747" s="158" t="s">
        <v>180</v>
      </c>
      <c r="AU747" s="158" t="s">
        <v>82</v>
      </c>
      <c r="AV747" s="13" t="s">
        <v>82</v>
      </c>
      <c r="AW747" s="13" t="s">
        <v>30</v>
      </c>
      <c r="AX747" s="13" t="s">
        <v>73</v>
      </c>
      <c r="AY747" s="158" t="s">
        <v>163</v>
      </c>
    </row>
    <row r="748" spans="2:65" s="14" customFormat="1" ht="11.25">
      <c r="B748" s="164"/>
      <c r="D748" s="151" t="s">
        <v>180</v>
      </c>
      <c r="E748" s="165" t="s">
        <v>1</v>
      </c>
      <c r="F748" s="166" t="s">
        <v>218</v>
      </c>
      <c r="H748" s="167">
        <v>12</v>
      </c>
      <c r="I748" s="168"/>
      <c r="L748" s="164"/>
      <c r="M748" s="169"/>
      <c r="T748" s="170"/>
      <c r="AT748" s="165" t="s">
        <v>180</v>
      </c>
      <c r="AU748" s="165" t="s">
        <v>82</v>
      </c>
      <c r="AV748" s="14" t="s">
        <v>170</v>
      </c>
      <c r="AW748" s="14" t="s">
        <v>30</v>
      </c>
      <c r="AX748" s="14" t="s">
        <v>80</v>
      </c>
      <c r="AY748" s="165" t="s">
        <v>163</v>
      </c>
    </row>
    <row r="749" spans="2:65" s="1" customFormat="1" ht="21.75" customHeight="1">
      <c r="B749" s="136"/>
      <c r="C749" s="137" t="s">
        <v>1444</v>
      </c>
      <c r="D749" s="137" t="s">
        <v>165</v>
      </c>
      <c r="E749" s="138" t="s">
        <v>1926</v>
      </c>
      <c r="F749" s="139" t="s">
        <v>1927</v>
      </c>
      <c r="G749" s="140" t="s">
        <v>313</v>
      </c>
      <c r="H749" s="141">
        <v>1</v>
      </c>
      <c r="I749" s="142"/>
      <c r="J749" s="143">
        <f>ROUND(I749*H749,2)</f>
        <v>0</v>
      </c>
      <c r="K749" s="139" t="s">
        <v>1</v>
      </c>
      <c r="L749" s="32"/>
      <c r="M749" s="144" t="s">
        <v>1</v>
      </c>
      <c r="N749" s="145" t="s">
        <v>38</v>
      </c>
      <c r="P749" s="146">
        <f>O749*H749</f>
        <v>0</v>
      </c>
      <c r="Q749" s="146">
        <v>0</v>
      </c>
      <c r="R749" s="146">
        <f>Q749*H749</f>
        <v>0</v>
      </c>
      <c r="S749" s="146">
        <v>0</v>
      </c>
      <c r="T749" s="147">
        <f>S749*H749</f>
        <v>0</v>
      </c>
      <c r="AR749" s="148" t="s">
        <v>170</v>
      </c>
      <c r="AT749" s="148" t="s">
        <v>165</v>
      </c>
      <c r="AU749" s="148" t="s">
        <v>82</v>
      </c>
      <c r="AY749" s="17" t="s">
        <v>163</v>
      </c>
      <c r="BE749" s="149">
        <f>IF(N749="základní",J749,0)</f>
        <v>0</v>
      </c>
      <c r="BF749" s="149">
        <f>IF(N749="snížená",J749,0)</f>
        <v>0</v>
      </c>
      <c r="BG749" s="149">
        <f>IF(N749="zákl. přenesená",J749,0)</f>
        <v>0</v>
      </c>
      <c r="BH749" s="149">
        <f>IF(N749="sníž. přenesená",J749,0)</f>
        <v>0</v>
      </c>
      <c r="BI749" s="149">
        <f>IF(N749="nulová",J749,0)</f>
        <v>0</v>
      </c>
      <c r="BJ749" s="17" t="s">
        <v>80</v>
      </c>
      <c r="BK749" s="149">
        <f>ROUND(I749*H749,2)</f>
        <v>0</v>
      </c>
      <c r="BL749" s="17" t="s">
        <v>170</v>
      </c>
      <c r="BM749" s="148" t="s">
        <v>1928</v>
      </c>
    </row>
    <row r="750" spans="2:65" s="1" customFormat="1" ht="16.5" customHeight="1">
      <c r="B750" s="136"/>
      <c r="C750" s="137" t="s">
        <v>1929</v>
      </c>
      <c r="D750" s="137" t="s">
        <v>165</v>
      </c>
      <c r="E750" s="138" t="s">
        <v>1930</v>
      </c>
      <c r="F750" s="139" t="s">
        <v>1931</v>
      </c>
      <c r="G750" s="140" t="s">
        <v>313</v>
      </c>
      <c r="H750" s="141">
        <v>1</v>
      </c>
      <c r="I750" s="142"/>
      <c r="J750" s="143">
        <f>ROUND(I750*H750,2)</f>
        <v>0</v>
      </c>
      <c r="K750" s="139" t="s">
        <v>1</v>
      </c>
      <c r="L750" s="32"/>
      <c r="M750" s="144" t="s">
        <v>1</v>
      </c>
      <c r="N750" s="145" t="s">
        <v>38</v>
      </c>
      <c r="P750" s="146">
        <f>O750*H750</f>
        <v>0</v>
      </c>
      <c r="Q750" s="146">
        <v>0</v>
      </c>
      <c r="R750" s="146">
        <f>Q750*H750</f>
        <v>0</v>
      </c>
      <c r="S750" s="146">
        <v>0</v>
      </c>
      <c r="T750" s="147">
        <f>S750*H750</f>
        <v>0</v>
      </c>
      <c r="AR750" s="148" t="s">
        <v>170</v>
      </c>
      <c r="AT750" s="148" t="s">
        <v>165</v>
      </c>
      <c r="AU750" s="148" t="s">
        <v>82</v>
      </c>
      <c r="AY750" s="17" t="s">
        <v>163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7" t="s">
        <v>80</v>
      </c>
      <c r="BK750" s="149">
        <f>ROUND(I750*H750,2)</f>
        <v>0</v>
      </c>
      <c r="BL750" s="17" t="s">
        <v>170</v>
      </c>
      <c r="BM750" s="148" t="s">
        <v>1932</v>
      </c>
    </row>
    <row r="751" spans="2:65" s="1" customFormat="1" ht="21.75" customHeight="1">
      <c r="B751" s="136"/>
      <c r="C751" s="137" t="s">
        <v>1445</v>
      </c>
      <c r="D751" s="137" t="s">
        <v>165</v>
      </c>
      <c r="E751" s="138" t="s">
        <v>1933</v>
      </c>
      <c r="F751" s="139" t="s">
        <v>1934</v>
      </c>
      <c r="G751" s="140" t="s">
        <v>313</v>
      </c>
      <c r="H751" s="141">
        <v>1</v>
      </c>
      <c r="I751" s="142"/>
      <c r="J751" s="143">
        <f>ROUND(I751*H751,2)</f>
        <v>0</v>
      </c>
      <c r="K751" s="139" t="s">
        <v>1</v>
      </c>
      <c r="L751" s="32"/>
      <c r="M751" s="144" t="s">
        <v>1</v>
      </c>
      <c r="N751" s="145" t="s">
        <v>38</v>
      </c>
      <c r="P751" s="146">
        <f>O751*H751</f>
        <v>0</v>
      </c>
      <c r="Q751" s="146">
        <v>0</v>
      </c>
      <c r="R751" s="146">
        <f>Q751*H751</f>
        <v>0</v>
      </c>
      <c r="S751" s="146">
        <v>0</v>
      </c>
      <c r="T751" s="147">
        <f>S751*H751</f>
        <v>0</v>
      </c>
      <c r="AR751" s="148" t="s">
        <v>170</v>
      </c>
      <c r="AT751" s="148" t="s">
        <v>165</v>
      </c>
      <c r="AU751" s="148" t="s">
        <v>82</v>
      </c>
      <c r="AY751" s="17" t="s">
        <v>163</v>
      </c>
      <c r="BE751" s="149">
        <f>IF(N751="základní",J751,0)</f>
        <v>0</v>
      </c>
      <c r="BF751" s="149">
        <f>IF(N751="snížená",J751,0)</f>
        <v>0</v>
      </c>
      <c r="BG751" s="149">
        <f>IF(N751="zákl. přenesená",J751,0)</f>
        <v>0</v>
      </c>
      <c r="BH751" s="149">
        <f>IF(N751="sníž. přenesená",J751,0)</f>
        <v>0</v>
      </c>
      <c r="BI751" s="149">
        <f>IF(N751="nulová",J751,0)</f>
        <v>0</v>
      </c>
      <c r="BJ751" s="17" t="s">
        <v>80</v>
      </c>
      <c r="BK751" s="149">
        <f>ROUND(I751*H751,2)</f>
        <v>0</v>
      </c>
      <c r="BL751" s="17" t="s">
        <v>170</v>
      </c>
      <c r="BM751" s="148" t="s">
        <v>1935</v>
      </c>
    </row>
    <row r="752" spans="2:65" s="1" customFormat="1" ht="16.5" customHeight="1">
      <c r="B752" s="136"/>
      <c r="C752" s="137" t="s">
        <v>1936</v>
      </c>
      <c r="D752" s="137" t="s">
        <v>165</v>
      </c>
      <c r="E752" s="138" t="s">
        <v>1937</v>
      </c>
      <c r="F752" s="139" t="s">
        <v>1626</v>
      </c>
      <c r="G752" s="140" t="s">
        <v>313</v>
      </c>
      <c r="H752" s="141">
        <v>2</v>
      </c>
      <c r="I752" s="142"/>
      <c r="J752" s="143">
        <f>ROUND(I752*H752,2)</f>
        <v>0</v>
      </c>
      <c r="K752" s="139" t="s">
        <v>1</v>
      </c>
      <c r="L752" s="32"/>
      <c r="M752" s="144" t="s">
        <v>1</v>
      </c>
      <c r="N752" s="145" t="s">
        <v>38</v>
      </c>
      <c r="P752" s="146">
        <f>O752*H752</f>
        <v>0</v>
      </c>
      <c r="Q752" s="146">
        <v>0</v>
      </c>
      <c r="R752" s="146">
        <f>Q752*H752</f>
        <v>0</v>
      </c>
      <c r="S752" s="146">
        <v>0</v>
      </c>
      <c r="T752" s="147">
        <f>S752*H752</f>
        <v>0</v>
      </c>
      <c r="AR752" s="148" t="s">
        <v>170</v>
      </c>
      <c r="AT752" s="148" t="s">
        <v>165</v>
      </c>
      <c r="AU752" s="148" t="s">
        <v>82</v>
      </c>
      <c r="AY752" s="17" t="s">
        <v>163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7" t="s">
        <v>80</v>
      </c>
      <c r="BK752" s="149">
        <f>ROUND(I752*H752,2)</f>
        <v>0</v>
      </c>
      <c r="BL752" s="17" t="s">
        <v>170</v>
      </c>
      <c r="BM752" s="148" t="s">
        <v>1938</v>
      </c>
    </row>
    <row r="753" spans="2:65" s="1" customFormat="1" ht="24.2" customHeight="1">
      <c r="B753" s="136"/>
      <c r="C753" s="137" t="s">
        <v>1449</v>
      </c>
      <c r="D753" s="137" t="s">
        <v>165</v>
      </c>
      <c r="E753" s="138" t="s">
        <v>1939</v>
      </c>
      <c r="F753" s="139" t="s">
        <v>1940</v>
      </c>
      <c r="G753" s="140" t="s">
        <v>196</v>
      </c>
      <c r="H753" s="141">
        <v>101.85</v>
      </c>
      <c r="I753" s="142"/>
      <c r="J753" s="143">
        <f>ROUND(I753*H753,2)</f>
        <v>0</v>
      </c>
      <c r="K753" s="139" t="s">
        <v>1</v>
      </c>
      <c r="L753" s="32"/>
      <c r="M753" s="144" t="s">
        <v>1</v>
      </c>
      <c r="N753" s="145" t="s">
        <v>38</v>
      </c>
      <c r="P753" s="146">
        <f>O753*H753</f>
        <v>0</v>
      </c>
      <c r="Q753" s="146">
        <v>0</v>
      </c>
      <c r="R753" s="146">
        <f>Q753*H753</f>
        <v>0</v>
      </c>
      <c r="S753" s="146">
        <v>0</v>
      </c>
      <c r="T753" s="147">
        <f>S753*H753</f>
        <v>0</v>
      </c>
      <c r="AR753" s="148" t="s">
        <v>170</v>
      </c>
      <c r="AT753" s="148" t="s">
        <v>165</v>
      </c>
      <c r="AU753" s="148" t="s">
        <v>82</v>
      </c>
      <c r="AY753" s="17" t="s">
        <v>163</v>
      </c>
      <c r="BE753" s="149">
        <f>IF(N753="základní",J753,0)</f>
        <v>0</v>
      </c>
      <c r="BF753" s="149">
        <f>IF(N753="snížená",J753,0)</f>
        <v>0</v>
      </c>
      <c r="BG753" s="149">
        <f>IF(N753="zákl. přenesená",J753,0)</f>
        <v>0</v>
      </c>
      <c r="BH753" s="149">
        <f>IF(N753="sníž. přenesená",J753,0)</f>
        <v>0</v>
      </c>
      <c r="BI753" s="149">
        <f>IF(N753="nulová",J753,0)</f>
        <v>0</v>
      </c>
      <c r="BJ753" s="17" t="s">
        <v>80</v>
      </c>
      <c r="BK753" s="149">
        <f>ROUND(I753*H753,2)</f>
        <v>0</v>
      </c>
      <c r="BL753" s="17" t="s">
        <v>170</v>
      </c>
      <c r="BM753" s="148" t="s">
        <v>1941</v>
      </c>
    </row>
    <row r="754" spans="2:65" s="13" customFormat="1" ht="11.25">
      <c r="B754" s="157"/>
      <c r="D754" s="151" t="s">
        <v>180</v>
      </c>
      <c r="E754" s="158" t="s">
        <v>1</v>
      </c>
      <c r="F754" s="159" t="s">
        <v>1942</v>
      </c>
      <c r="H754" s="160">
        <v>101.85</v>
      </c>
      <c r="I754" s="161"/>
      <c r="L754" s="157"/>
      <c r="M754" s="162"/>
      <c r="T754" s="163"/>
      <c r="AT754" s="158" t="s">
        <v>180</v>
      </c>
      <c r="AU754" s="158" t="s">
        <v>82</v>
      </c>
      <c r="AV754" s="13" t="s">
        <v>82</v>
      </c>
      <c r="AW754" s="13" t="s">
        <v>30</v>
      </c>
      <c r="AX754" s="13" t="s">
        <v>73</v>
      </c>
      <c r="AY754" s="158" t="s">
        <v>163</v>
      </c>
    </row>
    <row r="755" spans="2:65" s="14" customFormat="1" ht="11.25">
      <c r="B755" s="164"/>
      <c r="D755" s="151" t="s">
        <v>180</v>
      </c>
      <c r="E755" s="165" t="s">
        <v>1</v>
      </c>
      <c r="F755" s="166" t="s">
        <v>218</v>
      </c>
      <c r="H755" s="167">
        <v>101.85</v>
      </c>
      <c r="I755" s="168"/>
      <c r="L755" s="164"/>
      <c r="M755" s="169"/>
      <c r="T755" s="170"/>
      <c r="AT755" s="165" t="s">
        <v>180</v>
      </c>
      <c r="AU755" s="165" t="s">
        <v>82</v>
      </c>
      <c r="AV755" s="14" t="s">
        <v>170</v>
      </c>
      <c r="AW755" s="14" t="s">
        <v>30</v>
      </c>
      <c r="AX755" s="14" t="s">
        <v>80</v>
      </c>
      <c r="AY755" s="165" t="s">
        <v>163</v>
      </c>
    </row>
    <row r="756" spans="2:65" s="1" customFormat="1" ht="16.5" customHeight="1">
      <c r="B756" s="136"/>
      <c r="C756" s="137" t="s">
        <v>1943</v>
      </c>
      <c r="D756" s="137" t="s">
        <v>165</v>
      </c>
      <c r="E756" s="138" t="s">
        <v>1944</v>
      </c>
      <c r="F756" s="139" t="s">
        <v>1945</v>
      </c>
      <c r="G756" s="140" t="s">
        <v>313</v>
      </c>
      <c r="H756" s="141">
        <v>4</v>
      </c>
      <c r="I756" s="142"/>
      <c r="J756" s="143">
        <f t="shared" ref="J756:J761" si="110">ROUND(I756*H756,2)</f>
        <v>0</v>
      </c>
      <c r="K756" s="139" t="s">
        <v>1</v>
      </c>
      <c r="L756" s="32"/>
      <c r="M756" s="144" t="s">
        <v>1</v>
      </c>
      <c r="N756" s="145" t="s">
        <v>38</v>
      </c>
      <c r="P756" s="146">
        <f t="shared" ref="P756:P761" si="111">O756*H756</f>
        <v>0</v>
      </c>
      <c r="Q756" s="146">
        <v>0</v>
      </c>
      <c r="R756" s="146">
        <f t="shared" ref="R756:R761" si="112">Q756*H756</f>
        <v>0</v>
      </c>
      <c r="S756" s="146">
        <v>0</v>
      </c>
      <c r="T756" s="147">
        <f t="shared" ref="T756:T761" si="113">S756*H756</f>
        <v>0</v>
      </c>
      <c r="AR756" s="148" t="s">
        <v>170</v>
      </c>
      <c r="AT756" s="148" t="s">
        <v>165</v>
      </c>
      <c r="AU756" s="148" t="s">
        <v>82</v>
      </c>
      <c r="AY756" s="17" t="s">
        <v>163</v>
      </c>
      <c r="BE756" s="149">
        <f t="shared" ref="BE756:BE761" si="114">IF(N756="základní",J756,0)</f>
        <v>0</v>
      </c>
      <c r="BF756" s="149">
        <f t="shared" ref="BF756:BF761" si="115">IF(N756="snížená",J756,0)</f>
        <v>0</v>
      </c>
      <c r="BG756" s="149">
        <f t="shared" ref="BG756:BG761" si="116">IF(N756="zákl. přenesená",J756,0)</f>
        <v>0</v>
      </c>
      <c r="BH756" s="149">
        <f t="shared" ref="BH756:BH761" si="117">IF(N756="sníž. přenesená",J756,0)</f>
        <v>0</v>
      </c>
      <c r="BI756" s="149">
        <f t="shared" ref="BI756:BI761" si="118">IF(N756="nulová",J756,0)</f>
        <v>0</v>
      </c>
      <c r="BJ756" s="17" t="s">
        <v>80</v>
      </c>
      <c r="BK756" s="149">
        <f t="shared" ref="BK756:BK761" si="119">ROUND(I756*H756,2)</f>
        <v>0</v>
      </c>
      <c r="BL756" s="17" t="s">
        <v>170</v>
      </c>
      <c r="BM756" s="148" t="s">
        <v>1946</v>
      </c>
    </row>
    <row r="757" spans="2:65" s="1" customFormat="1" ht="24.2" customHeight="1">
      <c r="B757" s="136"/>
      <c r="C757" s="137" t="s">
        <v>1453</v>
      </c>
      <c r="D757" s="137" t="s">
        <v>165</v>
      </c>
      <c r="E757" s="138" t="s">
        <v>1947</v>
      </c>
      <c r="F757" s="139" t="s">
        <v>1948</v>
      </c>
      <c r="G757" s="140" t="s">
        <v>313</v>
      </c>
      <c r="H757" s="141">
        <v>4</v>
      </c>
      <c r="I757" s="142"/>
      <c r="J757" s="143">
        <f t="shared" si="110"/>
        <v>0</v>
      </c>
      <c r="K757" s="139" t="s">
        <v>1</v>
      </c>
      <c r="L757" s="32"/>
      <c r="M757" s="144" t="s">
        <v>1</v>
      </c>
      <c r="N757" s="145" t="s">
        <v>38</v>
      </c>
      <c r="P757" s="146">
        <f t="shared" si="111"/>
        <v>0</v>
      </c>
      <c r="Q757" s="146">
        <v>0</v>
      </c>
      <c r="R757" s="146">
        <f t="shared" si="112"/>
        <v>0</v>
      </c>
      <c r="S757" s="146">
        <v>0</v>
      </c>
      <c r="T757" s="147">
        <f t="shared" si="113"/>
        <v>0</v>
      </c>
      <c r="AR757" s="148" t="s">
        <v>170</v>
      </c>
      <c r="AT757" s="148" t="s">
        <v>165</v>
      </c>
      <c r="AU757" s="148" t="s">
        <v>82</v>
      </c>
      <c r="AY757" s="17" t="s">
        <v>163</v>
      </c>
      <c r="BE757" s="149">
        <f t="shared" si="114"/>
        <v>0</v>
      </c>
      <c r="BF757" s="149">
        <f t="shared" si="115"/>
        <v>0</v>
      </c>
      <c r="BG757" s="149">
        <f t="shared" si="116"/>
        <v>0</v>
      </c>
      <c r="BH757" s="149">
        <f t="shared" si="117"/>
        <v>0</v>
      </c>
      <c r="BI757" s="149">
        <f t="shared" si="118"/>
        <v>0</v>
      </c>
      <c r="BJ757" s="17" t="s">
        <v>80</v>
      </c>
      <c r="BK757" s="149">
        <f t="shared" si="119"/>
        <v>0</v>
      </c>
      <c r="BL757" s="17" t="s">
        <v>170</v>
      </c>
      <c r="BM757" s="148" t="s">
        <v>1949</v>
      </c>
    </row>
    <row r="758" spans="2:65" s="1" customFormat="1" ht="16.5" customHeight="1">
      <c r="B758" s="136"/>
      <c r="C758" s="137" t="s">
        <v>1950</v>
      </c>
      <c r="D758" s="137" t="s">
        <v>165</v>
      </c>
      <c r="E758" s="138" t="s">
        <v>1287</v>
      </c>
      <c r="F758" s="139" t="s">
        <v>1288</v>
      </c>
      <c r="G758" s="140" t="s">
        <v>313</v>
      </c>
      <c r="H758" s="141">
        <v>4</v>
      </c>
      <c r="I758" s="142"/>
      <c r="J758" s="143">
        <f t="shared" si="110"/>
        <v>0</v>
      </c>
      <c r="K758" s="139" t="s">
        <v>1</v>
      </c>
      <c r="L758" s="32"/>
      <c r="M758" s="144" t="s">
        <v>1</v>
      </c>
      <c r="N758" s="145" t="s">
        <v>38</v>
      </c>
      <c r="P758" s="146">
        <f t="shared" si="111"/>
        <v>0</v>
      </c>
      <c r="Q758" s="146">
        <v>0</v>
      </c>
      <c r="R758" s="146">
        <f t="shared" si="112"/>
        <v>0</v>
      </c>
      <c r="S758" s="146">
        <v>0</v>
      </c>
      <c r="T758" s="147">
        <f t="shared" si="113"/>
        <v>0</v>
      </c>
      <c r="AR758" s="148" t="s">
        <v>170</v>
      </c>
      <c r="AT758" s="148" t="s">
        <v>165</v>
      </c>
      <c r="AU758" s="148" t="s">
        <v>82</v>
      </c>
      <c r="AY758" s="17" t="s">
        <v>163</v>
      </c>
      <c r="BE758" s="149">
        <f t="shared" si="114"/>
        <v>0</v>
      </c>
      <c r="BF758" s="149">
        <f t="shared" si="115"/>
        <v>0</v>
      </c>
      <c r="BG758" s="149">
        <f t="shared" si="116"/>
        <v>0</v>
      </c>
      <c r="BH758" s="149">
        <f t="shared" si="117"/>
        <v>0</v>
      </c>
      <c r="BI758" s="149">
        <f t="shared" si="118"/>
        <v>0</v>
      </c>
      <c r="BJ758" s="17" t="s">
        <v>80</v>
      </c>
      <c r="BK758" s="149">
        <f t="shared" si="119"/>
        <v>0</v>
      </c>
      <c r="BL758" s="17" t="s">
        <v>170</v>
      </c>
      <c r="BM758" s="148" t="s">
        <v>1951</v>
      </c>
    </row>
    <row r="759" spans="2:65" s="1" customFormat="1" ht="16.5" customHeight="1">
      <c r="B759" s="136"/>
      <c r="C759" s="137" t="s">
        <v>1457</v>
      </c>
      <c r="D759" s="137" t="s">
        <v>165</v>
      </c>
      <c r="E759" s="138" t="s">
        <v>1290</v>
      </c>
      <c r="F759" s="139" t="s">
        <v>1291</v>
      </c>
      <c r="G759" s="140" t="s">
        <v>313</v>
      </c>
      <c r="H759" s="141">
        <v>4</v>
      </c>
      <c r="I759" s="142"/>
      <c r="J759" s="143">
        <f t="shared" si="110"/>
        <v>0</v>
      </c>
      <c r="K759" s="139" t="s">
        <v>1</v>
      </c>
      <c r="L759" s="32"/>
      <c r="M759" s="144" t="s">
        <v>1</v>
      </c>
      <c r="N759" s="145" t="s">
        <v>38</v>
      </c>
      <c r="P759" s="146">
        <f t="shared" si="111"/>
        <v>0</v>
      </c>
      <c r="Q759" s="146">
        <v>0</v>
      </c>
      <c r="R759" s="146">
        <f t="shared" si="112"/>
        <v>0</v>
      </c>
      <c r="S759" s="146">
        <v>0</v>
      </c>
      <c r="T759" s="147">
        <f t="shared" si="113"/>
        <v>0</v>
      </c>
      <c r="AR759" s="148" t="s">
        <v>170</v>
      </c>
      <c r="AT759" s="148" t="s">
        <v>165</v>
      </c>
      <c r="AU759" s="148" t="s">
        <v>82</v>
      </c>
      <c r="AY759" s="17" t="s">
        <v>163</v>
      </c>
      <c r="BE759" s="149">
        <f t="shared" si="114"/>
        <v>0</v>
      </c>
      <c r="BF759" s="149">
        <f t="shared" si="115"/>
        <v>0</v>
      </c>
      <c r="BG759" s="149">
        <f t="shared" si="116"/>
        <v>0</v>
      </c>
      <c r="BH759" s="149">
        <f t="shared" si="117"/>
        <v>0</v>
      </c>
      <c r="BI759" s="149">
        <f t="shared" si="118"/>
        <v>0</v>
      </c>
      <c r="BJ759" s="17" t="s">
        <v>80</v>
      </c>
      <c r="BK759" s="149">
        <f t="shared" si="119"/>
        <v>0</v>
      </c>
      <c r="BL759" s="17" t="s">
        <v>170</v>
      </c>
      <c r="BM759" s="148" t="s">
        <v>1952</v>
      </c>
    </row>
    <row r="760" spans="2:65" s="1" customFormat="1" ht="24.2" customHeight="1">
      <c r="B760" s="136"/>
      <c r="C760" s="137" t="s">
        <v>1953</v>
      </c>
      <c r="D760" s="137" t="s">
        <v>165</v>
      </c>
      <c r="E760" s="138" t="s">
        <v>1777</v>
      </c>
      <c r="F760" s="139" t="s">
        <v>1778</v>
      </c>
      <c r="G760" s="140" t="s">
        <v>313</v>
      </c>
      <c r="H760" s="141">
        <v>1</v>
      </c>
      <c r="I760" s="142"/>
      <c r="J760" s="143">
        <f t="shared" si="110"/>
        <v>0</v>
      </c>
      <c r="K760" s="139" t="s">
        <v>1</v>
      </c>
      <c r="L760" s="32"/>
      <c r="M760" s="144" t="s">
        <v>1</v>
      </c>
      <c r="N760" s="145" t="s">
        <v>38</v>
      </c>
      <c r="P760" s="146">
        <f t="shared" si="111"/>
        <v>0</v>
      </c>
      <c r="Q760" s="146">
        <v>0</v>
      </c>
      <c r="R760" s="146">
        <f t="shared" si="112"/>
        <v>0</v>
      </c>
      <c r="S760" s="146">
        <v>0</v>
      </c>
      <c r="T760" s="147">
        <f t="shared" si="113"/>
        <v>0</v>
      </c>
      <c r="AR760" s="148" t="s">
        <v>170</v>
      </c>
      <c r="AT760" s="148" t="s">
        <v>165</v>
      </c>
      <c r="AU760" s="148" t="s">
        <v>82</v>
      </c>
      <c r="AY760" s="17" t="s">
        <v>163</v>
      </c>
      <c r="BE760" s="149">
        <f t="shared" si="114"/>
        <v>0</v>
      </c>
      <c r="BF760" s="149">
        <f t="shared" si="115"/>
        <v>0</v>
      </c>
      <c r="BG760" s="149">
        <f t="shared" si="116"/>
        <v>0</v>
      </c>
      <c r="BH760" s="149">
        <f t="shared" si="117"/>
        <v>0</v>
      </c>
      <c r="BI760" s="149">
        <f t="shared" si="118"/>
        <v>0</v>
      </c>
      <c r="BJ760" s="17" t="s">
        <v>80</v>
      </c>
      <c r="BK760" s="149">
        <f t="shared" si="119"/>
        <v>0</v>
      </c>
      <c r="BL760" s="17" t="s">
        <v>170</v>
      </c>
      <c r="BM760" s="148" t="s">
        <v>1954</v>
      </c>
    </row>
    <row r="761" spans="2:65" s="1" customFormat="1" ht="16.5" customHeight="1">
      <c r="B761" s="136"/>
      <c r="C761" s="137" t="s">
        <v>1461</v>
      </c>
      <c r="D761" s="137" t="s">
        <v>165</v>
      </c>
      <c r="E761" s="138" t="s">
        <v>1324</v>
      </c>
      <c r="F761" s="139" t="s">
        <v>1325</v>
      </c>
      <c r="G761" s="140" t="s">
        <v>313</v>
      </c>
      <c r="H761" s="141">
        <v>1</v>
      </c>
      <c r="I761" s="142"/>
      <c r="J761" s="143">
        <f t="shared" si="110"/>
        <v>0</v>
      </c>
      <c r="K761" s="139" t="s">
        <v>1</v>
      </c>
      <c r="L761" s="32"/>
      <c r="M761" s="144" t="s">
        <v>1</v>
      </c>
      <c r="N761" s="145" t="s">
        <v>38</v>
      </c>
      <c r="P761" s="146">
        <f t="shared" si="111"/>
        <v>0</v>
      </c>
      <c r="Q761" s="146">
        <v>0</v>
      </c>
      <c r="R761" s="146">
        <f t="shared" si="112"/>
        <v>0</v>
      </c>
      <c r="S761" s="146">
        <v>0</v>
      </c>
      <c r="T761" s="147">
        <f t="shared" si="113"/>
        <v>0</v>
      </c>
      <c r="AR761" s="148" t="s">
        <v>170</v>
      </c>
      <c r="AT761" s="148" t="s">
        <v>165</v>
      </c>
      <c r="AU761" s="148" t="s">
        <v>82</v>
      </c>
      <c r="AY761" s="17" t="s">
        <v>163</v>
      </c>
      <c r="BE761" s="149">
        <f t="shared" si="114"/>
        <v>0</v>
      </c>
      <c r="BF761" s="149">
        <f t="shared" si="115"/>
        <v>0</v>
      </c>
      <c r="BG761" s="149">
        <f t="shared" si="116"/>
        <v>0</v>
      </c>
      <c r="BH761" s="149">
        <f t="shared" si="117"/>
        <v>0</v>
      </c>
      <c r="BI761" s="149">
        <f t="shared" si="118"/>
        <v>0</v>
      </c>
      <c r="BJ761" s="17" t="s">
        <v>80</v>
      </c>
      <c r="BK761" s="149">
        <f t="shared" si="119"/>
        <v>0</v>
      </c>
      <c r="BL761" s="17" t="s">
        <v>170</v>
      </c>
      <c r="BM761" s="148" t="s">
        <v>1955</v>
      </c>
    </row>
    <row r="762" spans="2:65" s="11" customFormat="1" ht="22.9" customHeight="1">
      <c r="B762" s="124"/>
      <c r="D762" s="125" t="s">
        <v>72</v>
      </c>
      <c r="E762" s="134" t="s">
        <v>1956</v>
      </c>
      <c r="F762" s="134" t="s">
        <v>1957</v>
      </c>
      <c r="I762" s="127"/>
      <c r="J762" s="135">
        <f>BK762</f>
        <v>0</v>
      </c>
      <c r="L762" s="124"/>
      <c r="M762" s="129"/>
      <c r="P762" s="130">
        <f>SUM(P763:P770)</f>
        <v>0</v>
      </c>
      <c r="R762" s="130">
        <f>SUM(R763:R770)</f>
        <v>0</v>
      </c>
      <c r="T762" s="131">
        <f>SUM(T763:T770)</f>
        <v>0</v>
      </c>
      <c r="AR762" s="125" t="s">
        <v>80</v>
      </c>
      <c r="AT762" s="132" t="s">
        <v>72</v>
      </c>
      <c r="AU762" s="132" t="s">
        <v>80</v>
      </c>
      <c r="AY762" s="125" t="s">
        <v>163</v>
      </c>
      <c r="BK762" s="133">
        <f>SUM(BK763:BK770)</f>
        <v>0</v>
      </c>
    </row>
    <row r="763" spans="2:65" s="1" customFormat="1" ht="24.2" customHeight="1">
      <c r="B763" s="136"/>
      <c r="C763" s="137" t="s">
        <v>1958</v>
      </c>
      <c r="D763" s="137" t="s">
        <v>165</v>
      </c>
      <c r="E763" s="138" t="s">
        <v>1959</v>
      </c>
      <c r="F763" s="139" t="s">
        <v>1960</v>
      </c>
      <c r="G763" s="140" t="s">
        <v>313</v>
      </c>
      <c r="H763" s="141">
        <v>2</v>
      </c>
      <c r="I763" s="142"/>
      <c r="J763" s="143">
        <f t="shared" ref="J763:J770" si="120">ROUND(I763*H763,2)</f>
        <v>0</v>
      </c>
      <c r="K763" s="139" t="s">
        <v>1</v>
      </c>
      <c r="L763" s="32"/>
      <c r="M763" s="144" t="s">
        <v>1</v>
      </c>
      <c r="N763" s="145" t="s">
        <v>38</v>
      </c>
      <c r="P763" s="146">
        <f t="shared" ref="P763:P770" si="121">O763*H763</f>
        <v>0</v>
      </c>
      <c r="Q763" s="146">
        <v>0</v>
      </c>
      <c r="R763" s="146">
        <f t="shared" ref="R763:R770" si="122">Q763*H763</f>
        <v>0</v>
      </c>
      <c r="S763" s="146">
        <v>0</v>
      </c>
      <c r="T763" s="147">
        <f t="shared" ref="T763:T770" si="123">S763*H763</f>
        <v>0</v>
      </c>
      <c r="AR763" s="148" t="s">
        <v>170</v>
      </c>
      <c r="AT763" s="148" t="s">
        <v>165</v>
      </c>
      <c r="AU763" s="148" t="s">
        <v>82</v>
      </c>
      <c r="AY763" s="17" t="s">
        <v>163</v>
      </c>
      <c r="BE763" s="149">
        <f t="shared" ref="BE763:BE770" si="124">IF(N763="základní",J763,0)</f>
        <v>0</v>
      </c>
      <c r="BF763" s="149">
        <f t="shared" ref="BF763:BF770" si="125">IF(N763="snížená",J763,0)</f>
        <v>0</v>
      </c>
      <c r="BG763" s="149">
        <f t="shared" ref="BG763:BG770" si="126">IF(N763="zákl. přenesená",J763,0)</f>
        <v>0</v>
      </c>
      <c r="BH763" s="149">
        <f t="shared" ref="BH763:BH770" si="127">IF(N763="sníž. přenesená",J763,0)</f>
        <v>0</v>
      </c>
      <c r="BI763" s="149">
        <f t="shared" ref="BI763:BI770" si="128">IF(N763="nulová",J763,0)</f>
        <v>0</v>
      </c>
      <c r="BJ763" s="17" t="s">
        <v>80</v>
      </c>
      <c r="BK763" s="149">
        <f t="shared" ref="BK763:BK770" si="129">ROUND(I763*H763,2)</f>
        <v>0</v>
      </c>
      <c r="BL763" s="17" t="s">
        <v>170</v>
      </c>
      <c r="BM763" s="148" t="s">
        <v>1961</v>
      </c>
    </row>
    <row r="764" spans="2:65" s="1" customFormat="1" ht="24.2" customHeight="1">
      <c r="B764" s="136"/>
      <c r="C764" s="137" t="s">
        <v>1465</v>
      </c>
      <c r="D764" s="137" t="s">
        <v>165</v>
      </c>
      <c r="E764" s="138" t="s">
        <v>1962</v>
      </c>
      <c r="F764" s="139" t="s">
        <v>1963</v>
      </c>
      <c r="G764" s="140" t="s">
        <v>313</v>
      </c>
      <c r="H764" s="141">
        <v>2</v>
      </c>
      <c r="I764" s="142"/>
      <c r="J764" s="143">
        <f t="shared" si="120"/>
        <v>0</v>
      </c>
      <c r="K764" s="139" t="s">
        <v>1</v>
      </c>
      <c r="L764" s="32"/>
      <c r="M764" s="144" t="s">
        <v>1</v>
      </c>
      <c r="N764" s="145" t="s">
        <v>38</v>
      </c>
      <c r="P764" s="146">
        <f t="shared" si="121"/>
        <v>0</v>
      </c>
      <c r="Q764" s="146">
        <v>0</v>
      </c>
      <c r="R764" s="146">
        <f t="shared" si="122"/>
        <v>0</v>
      </c>
      <c r="S764" s="146">
        <v>0</v>
      </c>
      <c r="T764" s="147">
        <f t="shared" si="123"/>
        <v>0</v>
      </c>
      <c r="AR764" s="148" t="s">
        <v>170</v>
      </c>
      <c r="AT764" s="148" t="s">
        <v>165</v>
      </c>
      <c r="AU764" s="148" t="s">
        <v>82</v>
      </c>
      <c r="AY764" s="17" t="s">
        <v>163</v>
      </c>
      <c r="BE764" s="149">
        <f t="shared" si="124"/>
        <v>0</v>
      </c>
      <c r="BF764" s="149">
        <f t="shared" si="125"/>
        <v>0</v>
      </c>
      <c r="BG764" s="149">
        <f t="shared" si="126"/>
        <v>0</v>
      </c>
      <c r="BH764" s="149">
        <f t="shared" si="127"/>
        <v>0</v>
      </c>
      <c r="BI764" s="149">
        <f t="shared" si="128"/>
        <v>0</v>
      </c>
      <c r="BJ764" s="17" t="s">
        <v>80</v>
      </c>
      <c r="BK764" s="149">
        <f t="shared" si="129"/>
        <v>0</v>
      </c>
      <c r="BL764" s="17" t="s">
        <v>170</v>
      </c>
      <c r="BM764" s="148" t="s">
        <v>1964</v>
      </c>
    </row>
    <row r="765" spans="2:65" s="1" customFormat="1" ht="33" customHeight="1">
      <c r="B765" s="136"/>
      <c r="C765" s="137" t="s">
        <v>1965</v>
      </c>
      <c r="D765" s="137" t="s">
        <v>165</v>
      </c>
      <c r="E765" s="138" t="s">
        <v>1966</v>
      </c>
      <c r="F765" s="139" t="s">
        <v>1967</v>
      </c>
      <c r="G765" s="140" t="s">
        <v>313</v>
      </c>
      <c r="H765" s="141">
        <v>2</v>
      </c>
      <c r="I765" s="142"/>
      <c r="J765" s="143">
        <f t="shared" si="120"/>
        <v>0</v>
      </c>
      <c r="K765" s="139" t="s">
        <v>1</v>
      </c>
      <c r="L765" s="32"/>
      <c r="M765" s="144" t="s">
        <v>1</v>
      </c>
      <c r="N765" s="145" t="s">
        <v>38</v>
      </c>
      <c r="P765" s="146">
        <f t="shared" si="121"/>
        <v>0</v>
      </c>
      <c r="Q765" s="146">
        <v>0</v>
      </c>
      <c r="R765" s="146">
        <f t="shared" si="122"/>
        <v>0</v>
      </c>
      <c r="S765" s="146">
        <v>0</v>
      </c>
      <c r="T765" s="147">
        <f t="shared" si="123"/>
        <v>0</v>
      </c>
      <c r="AR765" s="148" t="s">
        <v>170</v>
      </c>
      <c r="AT765" s="148" t="s">
        <v>165</v>
      </c>
      <c r="AU765" s="148" t="s">
        <v>82</v>
      </c>
      <c r="AY765" s="17" t="s">
        <v>163</v>
      </c>
      <c r="BE765" s="149">
        <f t="shared" si="124"/>
        <v>0</v>
      </c>
      <c r="BF765" s="149">
        <f t="shared" si="125"/>
        <v>0</v>
      </c>
      <c r="BG765" s="149">
        <f t="shared" si="126"/>
        <v>0</v>
      </c>
      <c r="BH765" s="149">
        <f t="shared" si="127"/>
        <v>0</v>
      </c>
      <c r="BI765" s="149">
        <f t="shared" si="128"/>
        <v>0</v>
      </c>
      <c r="BJ765" s="17" t="s">
        <v>80</v>
      </c>
      <c r="BK765" s="149">
        <f t="shared" si="129"/>
        <v>0</v>
      </c>
      <c r="BL765" s="17" t="s">
        <v>170</v>
      </c>
      <c r="BM765" s="148" t="s">
        <v>1968</v>
      </c>
    </row>
    <row r="766" spans="2:65" s="1" customFormat="1" ht="24.2" customHeight="1">
      <c r="B766" s="136"/>
      <c r="C766" s="137" t="s">
        <v>1468</v>
      </c>
      <c r="D766" s="137" t="s">
        <v>165</v>
      </c>
      <c r="E766" s="138" t="s">
        <v>1969</v>
      </c>
      <c r="F766" s="139" t="s">
        <v>1970</v>
      </c>
      <c r="G766" s="140" t="s">
        <v>313</v>
      </c>
      <c r="H766" s="141">
        <v>70</v>
      </c>
      <c r="I766" s="142"/>
      <c r="J766" s="143">
        <f t="shared" si="120"/>
        <v>0</v>
      </c>
      <c r="K766" s="139" t="s">
        <v>1</v>
      </c>
      <c r="L766" s="32"/>
      <c r="M766" s="144" t="s">
        <v>1</v>
      </c>
      <c r="N766" s="145" t="s">
        <v>38</v>
      </c>
      <c r="P766" s="146">
        <f t="shared" si="121"/>
        <v>0</v>
      </c>
      <c r="Q766" s="146">
        <v>0</v>
      </c>
      <c r="R766" s="146">
        <f t="shared" si="122"/>
        <v>0</v>
      </c>
      <c r="S766" s="146">
        <v>0</v>
      </c>
      <c r="T766" s="147">
        <f t="shared" si="123"/>
        <v>0</v>
      </c>
      <c r="AR766" s="148" t="s">
        <v>170</v>
      </c>
      <c r="AT766" s="148" t="s">
        <v>165</v>
      </c>
      <c r="AU766" s="148" t="s">
        <v>82</v>
      </c>
      <c r="AY766" s="17" t="s">
        <v>163</v>
      </c>
      <c r="BE766" s="149">
        <f t="shared" si="124"/>
        <v>0</v>
      </c>
      <c r="BF766" s="149">
        <f t="shared" si="125"/>
        <v>0</v>
      </c>
      <c r="BG766" s="149">
        <f t="shared" si="126"/>
        <v>0</v>
      </c>
      <c r="BH766" s="149">
        <f t="shared" si="127"/>
        <v>0</v>
      </c>
      <c r="BI766" s="149">
        <f t="shared" si="128"/>
        <v>0</v>
      </c>
      <c r="BJ766" s="17" t="s">
        <v>80</v>
      </c>
      <c r="BK766" s="149">
        <f t="shared" si="129"/>
        <v>0</v>
      </c>
      <c r="BL766" s="17" t="s">
        <v>170</v>
      </c>
      <c r="BM766" s="148" t="s">
        <v>1971</v>
      </c>
    </row>
    <row r="767" spans="2:65" s="1" customFormat="1" ht="24.2" customHeight="1">
      <c r="B767" s="136"/>
      <c r="C767" s="137" t="s">
        <v>1972</v>
      </c>
      <c r="D767" s="137" t="s">
        <v>165</v>
      </c>
      <c r="E767" s="138" t="s">
        <v>1973</v>
      </c>
      <c r="F767" s="139" t="s">
        <v>1974</v>
      </c>
      <c r="G767" s="140" t="s">
        <v>313</v>
      </c>
      <c r="H767" s="141">
        <v>2</v>
      </c>
      <c r="I767" s="142"/>
      <c r="J767" s="143">
        <f t="shared" si="120"/>
        <v>0</v>
      </c>
      <c r="K767" s="139" t="s">
        <v>1</v>
      </c>
      <c r="L767" s="32"/>
      <c r="M767" s="144" t="s">
        <v>1</v>
      </c>
      <c r="N767" s="145" t="s">
        <v>38</v>
      </c>
      <c r="P767" s="146">
        <f t="shared" si="121"/>
        <v>0</v>
      </c>
      <c r="Q767" s="146">
        <v>0</v>
      </c>
      <c r="R767" s="146">
        <f t="shared" si="122"/>
        <v>0</v>
      </c>
      <c r="S767" s="146">
        <v>0</v>
      </c>
      <c r="T767" s="147">
        <f t="shared" si="123"/>
        <v>0</v>
      </c>
      <c r="AR767" s="148" t="s">
        <v>170</v>
      </c>
      <c r="AT767" s="148" t="s">
        <v>165</v>
      </c>
      <c r="AU767" s="148" t="s">
        <v>82</v>
      </c>
      <c r="AY767" s="17" t="s">
        <v>163</v>
      </c>
      <c r="BE767" s="149">
        <f t="shared" si="124"/>
        <v>0</v>
      </c>
      <c r="BF767" s="149">
        <f t="shared" si="125"/>
        <v>0</v>
      </c>
      <c r="BG767" s="149">
        <f t="shared" si="126"/>
        <v>0</v>
      </c>
      <c r="BH767" s="149">
        <f t="shared" si="127"/>
        <v>0</v>
      </c>
      <c r="BI767" s="149">
        <f t="shared" si="128"/>
        <v>0</v>
      </c>
      <c r="BJ767" s="17" t="s">
        <v>80</v>
      </c>
      <c r="BK767" s="149">
        <f t="shared" si="129"/>
        <v>0</v>
      </c>
      <c r="BL767" s="17" t="s">
        <v>170</v>
      </c>
      <c r="BM767" s="148" t="s">
        <v>1975</v>
      </c>
    </row>
    <row r="768" spans="2:65" s="1" customFormat="1" ht="24.2" customHeight="1">
      <c r="B768" s="136"/>
      <c r="C768" s="137" t="s">
        <v>1472</v>
      </c>
      <c r="D768" s="137" t="s">
        <v>165</v>
      </c>
      <c r="E768" s="138" t="s">
        <v>1976</v>
      </c>
      <c r="F768" s="139" t="s">
        <v>1977</v>
      </c>
      <c r="G768" s="140" t="s">
        <v>313</v>
      </c>
      <c r="H768" s="141">
        <v>2</v>
      </c>
      <c r="I768" s="142"/>
      <c r="J768" s="143">
        <f t="shared" si="120"/>
        <v>0</v>
      </c>
      <c r="K768" s="139" t="s">
        <v>1</v>
      </c>
      <c r="L768" s="32"/>
      <c r="M768" s="144" t="s">
        <v>1</v>
      </c>
      <c r="N768" s="145" t="s">
        <v>38</v>
      </c>
      <c r="P768" s="146">
        <f t="shared" si="121"/>
        <v>0</v>
      </c>
      <c r="Q768" s="146">
        <v>0</v>
      </c>
      <c r="R768" s="146">
        <f t="shared" si="122"/>
        <v>0</v>
      </c>
      <c r="S768" s="146">
        <v>0</v>
      </c>
      <c r="T768" s="147">
        <f t="shared" si="123"/>
        <v>0</v>
      </c>
      <c r="AR768" s="148" t="s">
        <v>170</v>
      </c>
      <c r="AT768" s="148" t="s">
        <v>165</v>
      </c>
      <c r="AU768" s="148" t="s">
        <v>82</v>
      </c>
      <c r="AY768" s="17" t="s">
        <v>163</v>
      </c>
      <c r="BE768" s="149">
        <f t="shared" si="124"/>
        <v>0</v>
      </c>
      <c r="BF768" s="149">
        <f t="shared" si="125"/>
        <v>0</v>
      </c>
      <c r="BG768" s="149">
        <f t="shared" si="126"/>
        <v>0</v>
      </c>
      <c r="BH768" s="149">
        <f t="shared" si="127"/>
        <v>0</v>
      </c>
      <c r="BI768" s="149">
        <f t="shared" si="128"/>
        <v>0</v>
      </c>
      <c r="BJ768" s="17" t="s">
        <v>80</v>
      </c>
      <c r="BK768" s="149">
        <f t="shared" si="129"/>
        <v>0</v>
      </c>
      <c r="BL768" s="17" t="s">
        <v>170</v>
      </c>
      <c r="BM768" s="148" t="s">
        <v>1978</v>
      </c>
    </row>
    <row r="769" spans="2:65" s="1" customFormat="1" ht="16.5" customHeight="1">
      <c r="B769" s="136"/>
      <c r="C769" s="137" t="s">
        <v>1979</v>
      </c>
      <c r="D769" s="137" t="s">
        <v>165</v>
      </c>
      <c r="E769" s="138" t="s">
        <v>1343</v>
      </c>
      <c r="F769" s="139" t="s">
        <v>1344</v>
      </c>
      <c r="G769" s="140" t="s">
        <v>313</v>
      </c>
      <c r="H769" s="141">
        <v>1</v>
      </c>
      <c r="I769" s="142"/>
      <c r="J769" s="143">
        <f t="shared" si="120"/>
        <v>0</v>
      </c>
      <c r="K769" s="139" t="s">
        <v>1</v>
      </c>
      <c r="L769" s="32"/>
      <c r="M769" s="144" t="s">
        <v>1</v>
      </c>
      <c r="N769" s="145" t="s">
        <v>38</v>
      </c>
      <c r="P769" s="146">
        <f t="shared" si="121"/>
        <v>0</v>
      </c>
      <c r="Q769" s="146">
        <v>0</v>
      </c>
      <c r="R769" s="146">
        <f t="shared" si="122"/>
        <v>0</v>
      </c>
      <c r="S769" s="146">
        <v>0</v>
      </c>
      <c r="T769" s="147">
        <f t="shared" si="123"/>
        <v>0</v>
      </c>
      <c r="AR769" s="148" t="s">
        <v>170</v>
      </c>
      <c r="AT769" s="148" t="s">
        <v>165</v>
      </c>
      <c r="AU769" s="148" t="s">
        <v>82</v>
      </c>
      <c r="AY769" s="17" t="s">
        <v>163</v>
      </c>
      <c r="BE769" s="149">
        <f t="shared" si="124"/>
        <v>0</v>
      </c>
      <c r="BF769" s="149">
        <f t="shared" si="125"/>
        <v>0</v>
      </c>
      <c r="BG769" s="149">
        <f t="shared" si="126"/>
        <v>0</v>
      </c>
      <c r="BH769" s="149">
        <f t="shared" si="127"/>
        <v>0</v>
      </c>
      <c r="BI769" s="149">
        <f t="shared" si="128"/>
        <v>0</v>
      </c>
      <c r="BJ769" s="17" t="s">
        <v>80</v>
      </c>
      <c r="BK769" s="149">
        <f t="shared" si="129"/>
        <v>0</v>
      </c>
      <c r="BL769" s="17" t="s">
        <v>170</v>
      </c>
      <c r="BM769" s="148" t="s">
        <v>1980</v>
      </c>
    </row>
    <row r="770" spans="2:65" s="1" customFormat="1" ht="16.5" customHeight="1">
      <c r="B770" s="136"/>
      <c r="C770" s="137" t="s">
        <v>1474</v>
      </c>
      <c r="D770" s="137" t="s">
        <v>165</v>
      </c>
      <c r="E770" s="138" t="s">
        <v>1345</v>
      </c>
      <c r="F770" s="139" t="s">
        <v>1346</v>
      </c>
      <c r="G770" s="140" t="s">
        <v>313</v>
      </c>
      <c r="H770" s="141">
        <v>1</v>
      </c>
      <c r="I770" s="142"/>
      <c r="J770" s="143">
        <f t="shared" si="120"/>
        <v>0</v>
      </c>
      <c r="K770" s="139" t="s">
        <v>1</v>
      </c>
      <c r="L770" s="32"/>
      <c r="M770" s="194" t="s">
        <v>1</v>
      </c>
      <c r="N770" s="195" t="s">
        <v>38</v>
      </c>
      <c r="O770" s="196"/>
      <c r="P770" s="197">
        <f t="shared" si="121"/>
        <v>0</v>
      </c>
      <c r="Q770" s="197">
        <v>0</v>
      </c>
      <c r="R770" s="197">
        <f t="shared" si="122"/>
        <v>0</v>
      </c>
      <c r="S770" s="197">
        <v>0</v>
      </c>
      <c r="T770" s="198">
        <f t="shared" si="123"/>
        <v>0</v>
      </c>
      <c r="AR770" s="148" t="s">
        <v>170</v>
      </c>
      <c r="AT770" s="148" t="s">
        <v>165</v>
      </c>
      <c r="AU770" s="148" t="s">
        <v>82</v>
      </c>
      <c r="AY770" s="17" t="s">
        <v>163</v>
      </c>
      <c r="BE770" s="149">
        <f t="shared" si="124"/>
        <v>0</v>
      </c>
      <c r="BF770" s="149">
        <f t="shared" si="125"/>
        <v>0</v>
      </c>
      <c r="BG770" s="149">
        <f t="shared" si="126"/>
        <v>0</v>
      </c>
      <c r="BH770" s="149">
        <f t="shared" si="127"/>
        <v>0</v>
      </c>
      <c r="BI770" s="149">
        <f t="shared" si="128"/>
        <v>0</v>
      </c>
      <c r="BJ770" s="17" t="s">
        <v>80</v>
      </c>
      <c r="BK770" s="149">
        <f t="shared" si="129"/>
        <v>0</v>
      </c>
      <c r="BL770" s="17" t="s">
        <v>170</v>
      </c>
      <c r="BM770" s="148" t="s">
        <v>1981</v>
      </c>
    </row>
    <row r="771" spans="2:65" s="1" customFormat="1" ht="6.95" customHeight="1">
      <c r="B771" s="44"/>
      <c r="C771" s="45"/>
      <c r="D771" s="45"/>
      <c r="E771" s="45"/>
      <c r="F771" s="45"/>
      <c r="G771" s="45"/>
      <c r="H771" s="45"/>
      <c r="I771" s="45"/>
      <c r="J771" s="45"/>
      <c r="K771" s="45"/>
      <c r="L771" s="32"/>
    </row>
  </sheetData>
  <autoFilter ref="C134:K770" xr:uid="{00000000-0009-0000-0000-000003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1982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ROUND((SUM(BE119:BE141)),  2)</f>
        <v>0</v>
      </c>
      <c r="I33" s="96">
        <v>0.21</v>
      </c>
      <c r="J33" s="86">
        <f>ROUND(((SUM(BE119:BE141))*I33),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ROUND((SUM(BF119:BF141)),  2)</f>
        <v>0</v>
      </c>
      <c r="I34" s="96">
        <v>0.15</v>
      </c>
      <c r="J34" s="86">
        <f>ROUND(((SUM(BF119:BF141))*I34),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ROUND((SUM(BG119:BG141)),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ROUND((SUM(BH119:BH141)),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ROUND((SUM(BI119:BI141)),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202.1 - Přípojka NN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J119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140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1983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9" customFormat="1" ht="19.899999999999999" customHeight="1">
      <c r="B99" s="112"/>
      <c r="D99" s="113" t="s">
        <v>1984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148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42" t="str">
        <f>E7</f>
        <v>Parkovací dům, Gagarinova, Šumperk-cú2021-revize</v>
      </c>
      <c r="F109" s="243"/>
      <c r="G109" s="243"/>
      <c r="H109" s="243"/>
      <c r="L109" s="32"/>
    </row>
    <row r="110" spans="2:12" s="1" customFormat="1" ht="12" customHeight="1">
      <c r="B110" s="32"/>
      <c r="C110" s="27" t="s">
        <v>119</v>
      </c>
      <c r="L110" s="32"/>
    </row>
    <row r="111" spans="2:12" s="1" customFormat="1" ht="16.5" customHeight="1">
      <c r="B111" s="32"/>
      <c r="E111" s="204" t="str">
        <f>E9</f>
        <v>202.1 - Přípojka NN</v>
      </c>
      <c r="F111" s="244"/>
      <c r="G111" s="244"/>
      <c r="H111" s="244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6. 4. 2021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149</v>
      </c>
      <c r="D118" s="118" t="s">
        <v>58</v>
      </c>
      <c r="E118" s="118" t="s">
        <v>54</v>
      </c>
      <c r="F118" s="118" t="s">
        <v>55</v>
      </c>
      <c r="G118" s="118" t="s">
        <v>150</v>
      </c>
      <c r="H118" s="118" t="s">
        <v>151</v>
      </c>
      <c r="I118" s="118" t="s">
        <v>152</v>
      </c>
      <c r="J118" s="118" t="s">
        <v>125</v>
      </c>
      <c r="K118" s="119" t="s">
        <v>153</v>
      </c>
      <c r="L118" s="116"/>
      <c r="M118" s="59" t="s">
        <v>1</v>
      </c>
      <c r="N118" s="60" t="s">
        <v>37</v>
      </c>
      <c r="O118" s="60" t="s">
        <v>154</v>
      </c>
      <c r="P118" s="60" t="s">
        <v>155</v>
      </c>
      <c r="Q118" s="60" t="s">
        <v>156</v>
      </c>
      <c r="R118" s="60" t="s">
        <v>157</v>
      </c>
      <c r="S118" s="60" t="s">
        <v>158</v>
      </c>
      <c r="T118" s="61" t="s">
        <v>159</v>
      </c>
    </row>
    <row r="119" spans="2:65" s="1" customFormat="1" ht="22.9" customHeight="1">
      <c r="B119" s="32"/>
      <c r="C119" s="64" t="s">
        <v>160</v>
      </c>
      <c r="J119" s="120">
        <f>BK119</f>
        <v>0</v>
      </c>
      <c r="L119" s="32"/>
      <c r="M119" s="62"/>
      <c r="N119" s="53"/>
      <c r="O119" s="53"/>
      <c r="P119" s="121">
        <f>P120</f>
        <v>0</v>
      </c>
      <c r="Q119" s="53"/>
      <c r="R119" s="121">
        <f>R120</f>
        <v>0</v>
      </c>
      <c r="S119" s="53"/>
      <c r="T119" s="122">
        <f>T120</f>
        <v>0</v>
      </c>
      <c r="AT119" s="17" t="s">
        <v>72</v>
      </c>
      <c r="AU119" s="17" t="s">
        <v>127</v>
      </c>
      <c r="BK119" s="123">
        <f>BK120</f>
        <v>0</v>
      </c>
    </row>
    <row r="120" spans="2:65" s="11" customFormat="1" ht="25.9" customHeight="1">
      <c r="B120" s="124"/>
      <c r="D120" s="125" t="s">
        <v>72</v>
      </c>
      <c r="E120" s="126" t="s">
        <v>785</v>
      </c>
      <c r="F120" s="126" t="s">
        <v>786</v>
      </c>
      <c r="I120" s="127"/>
      <c r="J120" s="128">
        <f>BK120</f>
        <v>0</v>
      </c>
      <c r="L120" s="124"/>
      <c r="M120" s="129"/>
      <c r="P120" s="130">
        <f>P121+P127</f>
        <v>0</v>
      </c>
      <c r="R120" s="130">
        <f>R121+R127</f>
        <v>0</v>
      </c>
      <c r="T120" s="131">
        <f>T121+T127</f>
        <v>0</v>
      </c>
      <c r="AR120" s="125" t="s">
        <v>82</v>
      </c>
      <c r="AT120" s="132" t="s">
        <v>72</v>
      </c>
      <c r="AU120" s="132" t="s">
        <v>73</v>
      </c>
      <c r="AY120" s="125" t="s">
        <v>163</v>
      </c>
      <c r="BK120" s="133">
        <f>BK121+BK127</f>
        <v>0</v>
      </c>
    </row>
    <row r="121" spans="2:65" s="11" customFormat="1" ht="22.9" customHeight="1">
      <c r="B121" s="124"/>
      <c r="D121" s="125" t="s">
        <v>72</v>
      </c>
      <c r="E121" s="134" t="s">
        <v>688</v>
      </c>
      <c r="F121" s="134" t="s">
        <v>1985</v>
      </c>
      <c r="I121" s="127"/>
      <c r="J121" s="135">
        <f>BK121</f>
        <v>0</v>
      </c>
      <c r="L121" s="124"/>
      <c r="M121" s="129"/>
      <c r="P121" s="130">
        <f>SUM(P122:P126)</f>
        <v>0</v>
      </c>
      <c r="R121" s="130">
        <f>SUM(R122:R126)</f>
        <v>0</v>
      </c>
      <c r="T121" s="131">
        <f>SUM(T122:T126)</f>
        <v>0</v>
      </c>
      <c r="AR121" s="125" t="s">
        <v>82</v>
      </c>
      <c r="AT121" s="132" t="s">
        <v>72</v>
      </c>
      <c r="AU121" s="132" t="s">
        <v>80</v>
      </c>
      <c r="AY121" s="125" t="s">
        <v>163</v>
      </c>
      <c r="BK121" s="133">
        <f>SUM(BK122:BK126)</f>
        <v>0</v>
      </c>
    </row>
    <row r="122" spans="2:65" s="1" customFormat="1" ht="16.5" customHeight="1">
      <c r="B122" s="136"/>
      <c r="C122" s="171" t="s">
        <v>80</v>
      </c>
      <c r="D122" s="171" t="s">
        <v>298</v>
      </c>
      <c r="E122" s="172" t="s">
        <v>1986</v>
      </c>
      <c r="F122" s="173" t="s">
        <v>1987</v>
      </c>
      <c r="G122" s="174" t="s">
        <v>196</v>
      </c>
      <c r="H122" s="175">
        <v>225</v>
      </c>
      <c r="I122" s="176"/>
      <c r="J122" s="177">
        <f>ROUND(I122*H122,2)</f>
        <v>0</v>
      </c>
      <c r="K122" s="173" t="s">
        <v>1</v>
      </c>
      <c r="L122" s="178"/>
      <c r="M122" s="179" t="s">
        <v>1</v>
      </c>
      <c r="N122" s="180" t="s">
        <v>38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337</v>
      </c>
      <c r="AT122" s="148" t="s">
        <v>298</v>
      </c>
      <c r="AU122" s="148" t="s">
        <v>82</v>
      </c>
      <c r="AY122" s="17" t="s">
        <v>163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80</v>
      </c>
      <c r="BK122" s="149">
        <f>ROUND(I122*H122,2)</f>
        <v>0</v>
      </c>
      <c r="BL122" s="17" t="s">
        <v>249</v>
      </c>
      <c r="BM122" s="148" t="s">
        <v>82</v>
      </c>
    </row>
    <row r="123" spans="2:65" s="1" customFormat="1" ht="16.5" customHeight="1">
      <c r="B123" s="136"/>
      <c r="C123" s="171" t="s">
        <v>82</v>
      </c>
      <c r="D123" s="171" t="s">
        <v>298</v>
      </c>
      <c r="E123" s="172" t="s">
        <v>1988</v>
      </c>
      <c r="F123" s="173" t="s">
        <v>1989</v>
      </c>
      <c r="G123" s="174" t="s">
        <v>1018</v>
      </c>
      <c r="H123" s="175">
        <v>2</v>
      </c>
      <c r="I123" s="176"/>
      <c r="J123" s="177">
        <f>ROUND(I123*H123,2)</f>
        <v>0</v>
      </c>
      <c r="K123" s="173" t="s">
        <v>1</v>
      </c>
      <c r="L123" s="178"/>
      <c r="M123" s="179" t="s">
        <v>1</v>
      </c>
      <c r="N123" s="180" t="s">
        <v>38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337</v>
      </c>
      <c r="AT123" s="148" t="s">
        <v>298</v>
      </c>
      <c r="AU123" s="148" t="s">
        <v>82</v>
      </c>
      <c r="AY123" s="17" t="s">
        <v>163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80</v>
      </c>
      <c r="BK123" s="149">
        <f>ROUND(I123*H123,2)</f>
        <v>0</v>
      </c>
      <c r="BL123" s="17" t="s">
        <v>249</v>
      </c>
      <c r="BM123" s="148" t="s">
        <v>170</v>
      </c>
    </row>
    <row r="124" spans="2:65" s="1" customFormat="1" ht="16.5" customHeight="1">
      <c r="B124" s="136"/>
      <c r="C124" s="137" t="s">
        <v>175</v>
      </c>
      <c r="D124" s="137" t="s">
        <v>165</v>
      </c>
      <c r="E124" s="138" t="s">
        <v>1990</v>
      </c>
      <c r="F124" s="139" t="s">
        <v>1991</v>
      </c>
      <c r="G124" s="140" t="s">
        <v>1018</v>
      </c>
      <c r="H124" s="141">
        <v>1</v>
      </c>
      <c r="I124" s="142"/>
      <c r="J124" s="143">
        <f>ROUND(I124*H124,2)</f>
        <v>0</v>
      </c>
      <c r="K124" s="139" t="s">
        <v>1</v>
      </c>
      <c r="L124" s="32"/>
      <c r="M124" s="144" t="s">
        <v>1</v>
      </c>
      <c r="N124" s="145" t="s">
        <v>38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249</v>
      </c>
      <c r="AT124" s="148" t="s">
        <v>165</v>
      </c>
      <c r="AU124" s="148" t="s">
        <v>82</v>
      </c>
      <c r="AY124" s="17" t="s">
        <v>163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80</v>
      </c>
      <c r="BK124" s="149">
        <f>ROUND(I124*H124,2)</f>
        <v>0</v>
      </c>
      <c r="BL124" s="17" t="s">
        <v>249</v>
      </c>
      <c r="BM124" s="148" t="s">
        <v>1992</v>
      </c>
    </row>
    <row r="125" spans="2:65" s="1" customFormat="1" ht="16.5" customHeight="1">
      <c r="B125" s="136"/>
      <c r="C125" s="137" t="s">
        <v>170</v>
      </c>
      <c r="D125" s="137" t="s">
        <v>165</v>
      </c>
      <c r="E125" s="138" t="s">
        <v>1993</v>
      </c>
      <c r="F125" s="139" t="s">
        <v>1994</v>
      </c>
      <c r="G125" s="140" t="s">
        <v>1018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38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249</v>
      </c>
      <c r="AT125" s="148" t="s">
        <v>165</v>
      </c>
      <c r="AU125" s="148" t="s">
        <v>82</v>
      </c>
      <c r="AY125" s="17" t="s">
        <v>163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80</v>
      </c>
      <c r="BK125" s="149">
        <f>ROUND(I125*H125,2)</f>
        <v>0</v>
      </c>
      <c r="BL125" s="17" t="s">
        <v>249</v>
      </c>
      <c r="BM125" s="148" t="s">
        <v>189</v>
      </c>
    </row>
    <row r="126" spans="2:65" s="1" customFormat="1" ht="16.5" customHeight="1">
      <c r="B126" s="136"/>
      <c r="C126" s="137" t="s">
        <v>186</v>
      </c>
      <c r="D126" s="137" t="s">
        <v>165</v>
      </c>
      <c r="E126" s="138" t="s">
        <v>1995</v>
      </c>
      <c r="F126" s="139" t="s">
        <v>1996</v>
      </c>
      <c r="G126" s="140" t="s">
        <v>1018</v>
      </c>
      <c r="H126" s="141">
        <v>1</v>
      </c>
      <c r="I126" s="142"/>
      <c r="J126" s="143">
        <f>ROUND(I126*H126,2)</f>
        <v>0</v>
      </c>
      <c r="K126" s="139" t="s">
        <v>1</v>
      </c>
      <c r="L126" s="32"/>
      <c r="M126" s="144" t="s">
        <v>1</v>
      </c>
      <c r="N126" s="145" t="s">
        <v>38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249</v>
      </c>
      <c r="AT126" s="148" t="s">
        <v>165</v>
      </c>
      <c r="AU126" s="148" t="s">
        <v>82</v>
      </c>
      <c r="AY126" s="17" t="s">
        <v>163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80</v>
      </c>
      <c r="BK126" s="149">
        <f>ROUND(I126*H126,2)</f>
        <v>0</v>
      </c>
      <c r="BL126" s="17" t="s">
        <v>249</v>
      </c>
      <c r="BM126" s="148" t="s">
        <v>192</v>
      </c>
    </row>
    <row r="127" spans="2:65" s="11" customFormat="1" ht="22.9" customHeight="1">
      <c r="B127" s="124"/>
      <c r="D127" s="125" t="s">
        <v>72</v>
      </c>
      <c r="E127" s="134" t="s">
        <v>1194</v>
      </c>
      <c r="F127" s="134" t="s">
        <v>1997</v>
      </c>
      <c r="I127" s="127"/>
      <c r="J127" s="135">
        <f>BK127</f>
        <v>0</v>
      </c>
      <c r="L127" s="124"/>
      <c r="M127" s="129"/>
      <c r="P127" s="130">
        <f>SUM(P128:P141)</f>
        <v>0</v>
      </c>
      <c r="R127" s="130">
        <f>SUM(R128:R141)</f>
        <v>0</v>
      </c>
      <c r="T127" s="131">
        <f>SUM(T128:T141)</f>
        <v>0</v>
      </c>
      <c r="AR127" s="125" t="s">
        <v>82</v>
      </c>
      <c r="AT127" s="132" t="s">
        <v>72</v>
      </c>
      <c r="AU127" s="132" t="s">
        <v>80</v>
      </c>
      <c r="AY127" s="125" t="s">
        <v>163</v>
      </c>
      <c r="BK127" s="133">
        <f>SUM(BK128:BK141)</f>
        <v>0</v>
      </c>
    </row>
    <row r="128" spans="2:65" s="1" customFormat="1" ht="16.5" customHeight="1">
      <c r="B128" s="136"/>
      <c r="C128" s="137" t="s">
        <v>185</v>
      </c>
      <c r="D128" s="137" t="s">
        <v>165</v>
      </c>
      <c r="E128" s="138" t="s">
        <v>1998</v>
      </c>
      <c r="F128" s="139" t="s">
        <v>1999</v>
      </c>
      <c r="G128" s="140" t="s">
        <v>204</v>
      </c>
      <c r="H128" s="141">
        <v>15.8</v>
      </c>
      <c r="I128" s="142"/>
      <c r="J128" s="143">
        <f t="shared" ref="J128:J141" si="0">ROUND(I128*H128,2)</f>
        <v>0</v>
      </c>
      <c r="K128" s="139" t="s">
        <v>1</v>
      </c>
      <c r="L128" s="32"/>
      <c r="M128" s="144" t="s">
        <v>1</v>
      </c>
      <c r="N128" s="145" t="s">
        <v>38</v>
      </c>
      <c r="P128" s="146">
        <f t="shared" ref="P128:P141" si="1">O128*H128</f>
        <v>0</v>
      </c>
      <c r="Q128" s="146">
        <v>0</v>
      </c>
      <c r="R128" s="146">
        <f t="shared" ref="R128:R141" si="2">Q128*H128</f>
        <v>0</v>
      </c>
      <c r="S128" s="146">
        <v>0</v>
      </c>
      <c r="T128" s="147">
        <f t="shared" ref="T128:T141" si="3">S128*H128</f>
        <v>0</v>
      </c>
      <c r="AR128" s="148" t="s">
        <v>249</v>
      </c>
      <c r="AT128" s="148" t="s">
        <v>165</v>
      </c>
      <c r="AU128" s="148" t="s">
        <v>82</v>
      </c>
      <c r="AY128" s="17" t="s">
        <v>163</v>
      </c>
      <c r="BE128" s="149">
        <f t="shared" ref="BE128:BE141" si="4">IF(N128="základní",J128,0)</f>
        <v>0</v>
      </c>
      <c r="BF128" s="149">
        <f t="shared" ref="BF128:BF141" si="5">IF(N128="snížená",J128,0)</f>
        <v>0</v>
      </c>
      <c r="BG128" s="149">
        <f t="shared" ref="BG128:BG141" si="6">IF(N128="zákl. přenesená",J128,0)</f>
        <v>0</v>
      </c>
      <c r="BH128" s="149">
        <f t="shared" ref="BH128:BH141" si="7">IF(N128="sníž. přenesená",J128,0)</f>
        <v>0</v>
      </c>
      <c r="BI128" s="149">
        <f t="shared" ref="BI128:BI141" si="8">IF(N128="nulová",J128,0)</f>
        <v>0</v>
      </c>
      <c r="BJ128" s="17" t="s">
        <v>80</v>
      </c>
      <c r="BK128" s="149">
        <f t="shared" ref="BK128:BK141" si="9">ROUND(I128*H128,2)</f>
        <v>0</v>
      </c>
      <c r="BL128" s="17" t="s">
        <v>249</v>
      </c>
      <c r="BM128" s="148" t="s">
        <v>197</v>
      </c>
    </row>
    <row r="129" spans="2:65" s="1" customFormat="1" ht="16.5" customHeight="1">
      <c r="B129" s="136"/>
      <c r="C129" s="137" t="s">
        <v>193</v>
      </c>
      <c r="D129" s="137" t="s">
        <v>165</v>
      </c>
      <c r="E129" s="138" t="s">
        <v>2000</v>
      </c>
      <c r="F129" s="139" t="s">
        <v>2001</v>
      </c>
      <c r="G129" s="140" t="s">
        <v>196</v>
      </c>
      <c r="H129" s="141">
        <v>215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249</v>
      </c>
      <c r="AT129" s="148" t="s">
        <v>165</v>
      </c>
      <c r="AU129" s="148" t="s">
        <v>82</v>
      </c>
      <c r="AY129" s="17" t="s">
        <v>163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80</v>
      </c>
      <c r="BK129" s="149">
        <f t="shared" si="9"/>
        <v>0</v>
      </c>
      <c r="BL129" s="17" t="s">
        <v>249</v>
      </c>
      <c r="BM129" s="148" t="s">
        <v>236</v>
      </c>
    </row>
    <row r="130" spans="2:65" s="1" customFormat="1" ht="16.5" customHeight="1">
      <c r="B130" s="136"/>
      <c r="C130" s="137" t="s">
        <v>189</v>
      </c>
      <c r="D130" s="137" t="s">
        <v>165</v>
      </c>
      <c r="E130" s="138" t="s">
        <v>2002</v>
      </c>
      <c r="F130" s="139" t="s">
        <v>2003</v>
      </c>
      <c r="G130" s="140" t="s">
        <v>196</v>
      </c>
      <c r="H130" s="141">
        <v>190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249</v>
      </c>
      <c r="AT130" s="148" t="s">
        <v>165</v>
      </c>
      <c r="AU130" s="148" t="s">
        <v>82</v>
      </c>
      <c r="AY130" s="17" t="s">
        <v>163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80</v>
      </c>
      <c r="BK130" s="149">
        <f t="shared" si="9"/>
        <v>0</v>
      </c>
      <c r="BL130" s="17" t="s">
        <v>249</v>
      </c>
      <c r="BM130" s="148" t="s">
        <v>249</v>
      </c>
    </row>
    <row r="131" spans="2:65" s="1" customFormat="1" ht="16.5" customHeight="1">
      <c r="B131" s="136"/>
      <c r="C131" s="137" t="s">
        <v>201</v>
      </c>
      <c r="D131" s="137" t="s">
        <v>165</v>
      </c>
      <c r="E131" s="138" t="s">
        <v>2004</v>
      </c>
      <c r="F131" s="139" t="s">
        <v>2005</v>
      </c>
      <c r="G131" s="140" t="s">
        <v>196</v>
      </c>
      <c r="H131" s="141">
        <v>25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249</v>
      </c>
      <c r="AT131" s="148" t="s">
        <v>165</v>
      </c>
      <c r="AU131" s="148" t="s">
        <v>82</v>
      </c>
      <c r="AY131" s="17" t="s">
        <v>163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80</v>
      </c>
      <c r="BK131" s="149">
        <f t="shared" si="9"/>
        <v>0</v>
      </c>
      <c r="BL131" s="17" t="s">
        <v>249</v>
      </c>
      <c r="BM131" s="148" t="s">
        <v>261</v>
      </c>
    </row>
    <row r="132" spans="2:65" s="1" customFormat="1" ht="16.5" customHeight="1">
      <c r="B132" s="136"/>
      <c r="C132" s="137" t="s">
        <v>192</v>
      </c>
      <c r="D132" s="137" t="s">
        <v>165</v>
      </c>
      <c r="E132" s="138" t="s">
        <v>2006</v>
      </c>
      <c r="F132" s="139" t="s">
        <v>2007</v>
      </c>
      <c r="G132" s="140" t="s">
        <v>196</v>
      </c>
      <c r="H132" s="141">
        <v>190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249</v>
      </c>
      <c r="AT132" s="148" t="s">
        <v>165</v>
      </c>
      <c r="AU132" s="148" t="s">
        <v>82</v>
      </c>
      <c r="AY132" s="17" t="s">
        <v>163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80</v>
      </c>
      <c r="BK132" s="149">
        <f t="shared" si="9"/>
        <v>0</v>
      </c>
      <c r="BL132" s="17" t="s">
        <v>249</v>
      </c>
      <c r="BM132" s="148" t="s">
        <v>280</v>
      </c>
    </row>
    <row r="133" spans="2:65" s="1" customFormat="1" ht="16.5" customHeight="1">
      <c r="B133" s="136"/>
      <c r="C133" s="137" t="s">
        <v>219</v>
      </c>
      <c r="D133" s="137" t="s">
        <v>165</v>
      </c>
      <c r="E133" s="138" t="s">
        <v>2008</v>
      </c>
      <c r="F133" s="139" t="s">
        <v>2009</v>
      </c>
      <c r="G133" s="140" t="s">
        <v>196</v>
      </c>
      <c r="H133" s="141">
        <v>25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249</v>
      </c>
      <c r="AT133" s="148" t="s">
        <v>165</v>
      </c>
      <c r="AU133" s="148" t="s">
        <v>82</v>
      </c>
      <c r="AY133" s="17" t="s">
        <v>163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80</v>
      </c>
      <c r="BK133" s="149">
        <f t="shared" si="9"/>
        <v>0</v>
      </c>
      <c r="BL133" s="17" t="s">
        <v>249</v>
      </c>
      <c r="BM133" s="148" t="s">
        <v>291</v>
      </c>
    </row>
    <row r="134" spans="2:65" s="1" customFormat="1" ht="16.5" customHeight="1">
      <c r="B134" s="136"/>
      <c r="C134" s="137" t="s">
        <v>197</v>
      </c>
      <c r="D134" s="137" t="s">
        <v>165</v>
      </c>
      <c r="E134" s="138" t="s">
        <v>2010</v>
      </c>
      <c r="F134" s="139" t="s">
        <v>2011</v>
      </c>
      <c r="G134" s="140" t="s">
        <v>1018</v>
      </c>
      <c r="H134" s="141">
        <v>10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249</v>
      </c>
      <c r="AT134" s="148" t="s">
        <v>165</v>
      </c>
      <c r="AU134" s="148" t="s">
        <v>82</v>
      </c>
      <c r="AY134" s="17" t="s">
        <v>163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80</v>
      </c>
      <c r="BK134" s="149">
        <f t="shared" si="9"/>
        <v>0</v>
      </c>
      <c r="BL134" s="17" t="s">
        <v>249</v>
      </c>
      <c r="BM134" s="148" t="s">
        <v>297</v>
      </c>
    </row>
    <row r="135" spans="2:65" s="1" customFormat="1" ht="16.5" customHeight="1">
      <c r="B135" s="136"/>
      <c r="C135" s="137" t="s">
        <v>231</v>
      </c>
      <c r="D135" s="137" t="s">
        <v>165</v>
      </c>
      <c r="E135" s="138" t="s">
        <v>2012</v>
      </c>
      <c r="F135" s="139" t="s">
        <v>2013</v>
      </c>
      <c r="G135" s="140" t="s">
        <v>196</v>
      </c>
      <c r="H135" s="141">
        <v>215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249</v>
      </c>
      <c r="AT135" s="148" t="s">
        <v>165</v>
      </c>
      <c r="AU135" s="148" t="s">
        <v>82</v>
      </c>
      <c r="AY135" s="17" t="s">
        <v>163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80</v>
      </c>
      <c r="BK135" s="149">
        <f t="shared" si="9"/>
        <v>0</v>
      </c>
      <c r="BL135" s="17" t="s">
        <v>249</v>
      </c>
      <c r="BM135" s="148" t="s">
        <v>306</v>
      </c>
    </row>
    <row r="136" spans="2:65" s="1" customFormat="1" ht="16.5" customHeight="1">
      <c r="B136" s="136"/>
      <c r="C136" s="137" t="s">
        <v>236</v>
      </c>
      <c r="D136" s="137" t="s">
        <v>165</v>
      </c>
      <c r="E136" s="138" t="s">
        <v>2014</v>
      </c>
      <c r="F136" s="139" t="s">
        <v>2015</v>
      </c>
      <c r="G136" s="140" t="s">
        <v>196</v>
      </c>
      <c r="H136" s="141">
        <v>41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249</v>
      </c>
      <c r="AT136" s="148" t="s">
        <v>165</v>
      </c>
      <c r="AU136" s="148" t="s">
        <v>82</v>
      </c>
      <c r="AY136" s="17" t="s">
        <v>163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80</v>
      </c>
      <c r="BK136" s="149">
        <f t="shared" si="9"/>
        <v>0</v>
      </c>
      <c r="BL136" s="17" t="s">
        <v>249</v>
      </c>
      <c r="BM136" s="148" t="s">
        <v>315</v>
      </c>
    </row>
    <row r="137" spans="2:65" s="1" customFormat="1" ht="16.5" customHeight="1">
      <c r="B137" s="136"/>
      <c r="C137" s="137" t="s">
        <v>8</v>
      </c>
      <c r="D137" s="137" t="s">
        <v>165</v>
      </c>
      <c r="E137" s="138" t="s">
        <v>2016</v>
      </c>
      <c r="F137" s="139" t="s">
        <v>2017</v>
      </c>
      <c r="G137" s="140" t="s">
        <v>196</v>
      </c>
      <c r="H137" s="141">
        <v>41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249</v>
      </c>
      <c r="AT137" s="148" t="s">
        <v>165</v>
      </c>
      <c r="AU137" s="148" t="s">
        <v>82</v>
      </c>
      <c r="AY137" s="17" t="s">
        <v>163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80</v>
      </c>
      <c r="BK137" s="149">
        <f t="shared" si="9"/>
        <v>0</v>
      </c>
      <c r="BL137" s="17" t="s">
        <v>249</v>
      </c>
      <c r="BM137" s="148" t="s">
        <v>325</v>
      </c>
    </row>
    <row r="138" spans="2:65" s="1" customFormat="1" ht="16.5" customHeight="1">
      <c r="B138" s="136"/>
      <c r="C138" s="137" t="s">
        <v>249</v>
      </c>
      <c r="D138" s="137" t="s">
        <v>165</v>
      </c>
      <c r="E138" s="138" t="s">
        <v>2018</v>
      </c>
      <c r="F138" s="139" t="s">
        <v>2019</v>
      </c>
      <c r="G138" s="140" t="s">
        <v>196</v>
      </c>
      <c r="H138" s="141">
        <v>190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249</v>
      </c>
      <c r="AT138" s="148" t="s">
        <v>165</v>
      </c>
      <c r="AU138" s="148" t="s">
        <v>82</v>
      </c>
      <c r="AY138" s="17" t="s">
        <v>163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80</v>
      </c>
      <c r="BK138" s="149">
        <f t="shared" si="9"/>
        <v>0</v>
      </c>
      <c r="BL138" s="17" t="s">
        <v>249</v>
      </c>
      <c r="BM138" s="148" t="s">
        <v>337</v>
      </c>
    </row>
    <row r="139" spans="2:65" s="1" customFormat="1" ht="16.5" customHeight="1">
      <c r="B139" s="136"/>
      <c r="C139" s="137" t="s">
        <v>255</v>
      </c>
      <c r="D139" s="137" t="s">
        <v>165</v>
      </c>
      <c r="E139" s="138" t="s">
        <v>2020</v>
      </c>
      <c r="F139" s="139" t="s">
        <v>2021</v>
      </c>
      <c r="G139" s="140" t="s">
        <v>196</v>
      </c>
      <c r="H139" s="141">
        <v>25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249</v>
      </c>
      <c r="AT139" s="148" t="s">
        <v>165</v>
      </c>
      <c r="AU139" s="148" t="s">
        <v>82</v>
      </c>
      <c r="AY139" s="17" t="s">
        <v>163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80</v>
      </c>
      <c r="BK139" s="149">
        <f t="shared" si="9"/>
        <v>0</v>
      </c>
      <c r="BL139" s="17" t="s">
        <v>249</v>
      </c>
      <c r="BM139" s="148" t="s">
        <v>347</v>
      </c>
    </row>
    <row r="140" spans="2:65" s="1" customFormat="1" ht="16.5" customHeight="1">
      <c r="B140" s="136"/>
      <c r="C140" s="137" t="s">
        <v>261</v>
      </c>
      <c r="D140" s="137" t="s">
        <v>165</v>
      </c>
      <c r="E140" s="138" t="s">
        <v>2022</v>
      </c>
      <c r="F140" s="139" t="s">
        <v>2023</v>
      </c>
      <c r="G140" s="140" t="s">
        <v>1018</v>
      </c>
      <c r="H140" s="141">
        <v>2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249</v>
      </c>
      <c r="AT140" s="148" t="s">
        <v>165</v>
      </c>
      <c r="AU140" s="148" t="s">
        <v>82</v>
      </c>
      <c r="AY140" s="17" t="s">
        <v>163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80</v>
      </c>
      <c r="BK140" s="149">
        <f t="shared" si="9"/>
        <v>0</v>
      </c>
      <c r="BL140" s="17" t="s">
        <v>249</v>
      </c>
      <c r="BM140" s="148" t="s">
        <v>361</v>
      </c>
    </row>
    <row r="141" spans="2:65" s="1" customFormat="1" ht="16.5" customHeight="1">
      <c r="B141" s="136"/>
      <c r="C141" s="137" t="s">
        <v>267</v>
      </c>
      <c r="D141" s="137" t="s">
        <v>165</v>
      </c>
      <c r="E141" s="138" t="s">
        <v>2024</v>
      </c>
      <c r="F141" s="139" t="s">
        <v>2025</v>
      </c>
      <c r="G141" s="140" t="s">
        <v>204</v>
      </c>
      <c r="H141" s="141">
        <v>15.8</v>
      </c>
      <c r="I141" s="142"/>
      <c r="J141" s="143">
        <f t="shared" si="0"/>
        <v>0</v>
      </c>
      <c r="K141" s="139" t="s">
        <v>1</v>
      </c>
      <c r="L141" s="32"/>
      <c r="M141" s="194" t="s">
        <v>1</v>
      </c>
      <c r="N141" s="195" t="s">
        <v>38</v>
      </c>
      <c r="O141" s="196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AR141" s="148" t="s">
        <v>249</v>
      </c>
      <c r="AT141" s="148" t="s">
        <v>165</v>
      </c>
      <c r="AU141" s="148" t="s">
        <v>82</v>
      </c>
      <c r="AY141" s="17" t="s">
        <v>163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80</v>
      </c>
      <c r="BK141" s="149">
        <f t="shared" si="9"/>
        <v>0</v>
      </c>
      <c r="BL141" s="17" t="s">
        <v>249</v>
      </c>
      <c r="BM141" s="148" t="s">
        <v>372</v>
      </c>
    </row>
    <row r="142" spans="2:65" s="1" customFormat="1" ht="6.95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</sheetData>
  <autoFilter ref="C118:K14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2026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ROUND((SUM(BE120:BE143)),  2)</f>
        <v>0</v>
      </c>
      <c r="I33" s="96">
        <v>0.21</v>
      </c>
      <c r="J33" s="86">
        <f>ROUND(((SUM(BE120:BE143))*I33),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ROUND((SUM(BF120:BF143)),  2)</f>
        <v>0</v>
      </c>
      <c r="I34" s="96">
        <v>0.15</v>
      </c>
      <c r="J34" s="86">
        <f>ROUND(((SUM(BF120:BF143))*I34),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ROUND((SUM(BG120:BG143)),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ROUND((SUM(BH120:BH143)),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ROUND((SUM(BI120:BI143)),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301.1 - SO301.1  Přeložka plynovodu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J120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128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129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>
      <c r="B99" s="112"/>
      <c r="D99" s="113" t="s">
        <v>133</v>
      </c>
      <c r="E99" s="114"/>
      <c r="F99" s="114"/>
      <c r="G99" s="114"/>
      <c r="H99" s="114"/>
      <c r="I99" s="114"/>
      <c r="J99" s="115">
        <f>J133</f>
        <v>0</v>
      </c>
      <c r="L99" s="112"/>
    </row>
    <row r="100" spans="2:12" s="9" customFormat="1" ht="19.899999999999999" customHeight="1">
      <c r="B100" s="112"/>
      <c r="D100" s="113" t="s">
        <v>2027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148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2" t="str">
        <f>E7</f>
        <v>Parkovací dům, Gagarinova, Šumperk-cú2021-revize</v>
      </c>
      <c r="F110" s="243"/>
      <c r="G110" s="243"/>
      <c r="H110" s="243"/>
      <c r="L110" s="32"/>
    </row>
    <row r="111" spans="2:12" s="1" customFormat="1" ht="12" customHeight="1">
      <c r="B111" s="32"/>
      <c r="C111" s="27" t="s">
        <v>119</v>
      </c>
      <c r="L111" s="32"/>
    </row>
    <row r="112" spans="2:12" s="1" customFormat="1" ht="16.5" customHeight="1">
      <c r="B112" s="32"/>
      <c r="E112" s="204" t="str">
        <f>E9</f>
        <v>301.1 - SO301.1  Přeložka plynovodu</v>
      </c>
      <c r="F112" s="244"/>
      <c r="G112" s="244"/>
      <c r="H112" s="244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6. 4. 2021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149</v>
      </c>
      <c r="D119" s="118" t="s">
        <v>58</v>
      </c>
      <c r="E119" s="118" t="s">
        <v>54</v>
      </c>
      <c r="F119" s="118" t="s">
        <v>55</v>
      </c>
      <c r="G119" s="118" t="s">
        <v>150</v>
      </c>
      <c r="H119" s="118" t="s">
        <v>151</v>
      </c>
      <c r="I119" s="118" t="s">
        <v>152</v>
      </c>
      <c r="J119" s="118" t="s">
        <v>125</v>
      </c>
      <c r="K119" s="119" t="s">
        <v>153</v>
      </c>
      <c r="L119" s="116"/>
      <c r="M119" s="59" t="s">
        <v>1</v>
      </c>
      <c r="N119" s="60" t="s">
        <v>37</v>
      </c>
      <c r="O119" s="60" t="s">
        <v>154</v>
      </c>
      <c r="P119" s="60" t="s">
        <v>155</v>
      </c>
      <c r="Q119" s="60" t="s">
        <v>156</v>
      </c>
      <c r="R119" s="60" t="s">
        <v>157</v>
      </c>
      <c r="S119" s="60" t="s">
        <v>158</v>
      </c>
      <c r="T119" s="61" t="s">
        <v>159</v>
      </c>
    </row>
    <row r="120" spans="2:65" s="1" customFormat="1" ht="22.9" customHeight="1">
      <c r="B120" s="32"/>
      <c r="C120" s="64" t="s">
        <v>160</v>
      </c>
      <c r="J120" s="120">
        <f>BK120</f>
        <v>0</v>
      </c>
      <c r="L120" s="32"/>
      <c r="M120" s="62"/>
      <c r="N120" s="53"/>
      <c r="O120" s="53"/>
      <c r="P120" s="121">
        <f>P121</f>
        <v>0</v>
      </c>
      <c r="Q120" s="53"/>
      <c r="R120" s="121">
        <f>R121</f>
        <v>0</v>
      </c>
      <c r="S120" s="53"/>
      <c r="T120" s="122">
        <f>T121</f>
        <v>0</v>
      </c>
      <c r="AT120" s="17" t="s">
        <v>72</v>
      </c>
      <c r="AU120" s="17" t="s">
        <v>127</v>
      </c>
      <c r="BK120" s="123">
        <f>BK121</f>
        <v>0</v>
      </c>
    </row>
    <row r="121" spans="2:65" s="11" customFormat="1" ht="25.9" customHeight="1">
      <c r="B121" s="124"/>
      <c r="D121" s="125" t="s">
        <v>72</v>
      </c>
      <c r="E121" s="126" t="s">
        <v>161</v>
      </c>
      <c r="F121" s="126" t="s">
        <v>162</v>
      </c>
      <c r="I121" s="127"/>
      <c r="J121" s="128">
        <f>BK121</f>
        <v>0</v>
      </c>
      <c r="L121" s="124"/>
      <c r="M121" s="129"/>
      <c r="P121" s="130">
        <f>P122+P133+P135</f>
        <v>0</v>
      </c>
      <c r="R121" s="130">
        <f>R122+R133+R135</f>
        <v>0</v>
      </c>
      <c r="T121" s="131">
        <f>T122+T133+T135</f>
        <v>0</v>
      </c>
      <c r="AR121" s="125" t="s">
        <v>80</v>
      </c>
      <c r="AT121" s="132" t="s">
        <v>72</v>
      </c>
      <c r="AU121" s="132" t="s">
        <v>73</v>
      </c>
      <c r="AY121" s="125" t="s">
        <v>163</v>
      </c>
      <c r="BK121" s="133">
        <f>BK122+BK133+BK135</f>
        <v>0</v>
      </c>
    </row>
    <row r="122" spans="2:65" s="11" customFormat="1" ht="22.9" customHeight="1">
      <c r="B122" s="124"/>
      <c r="D122" s="125" t="s">
        <v>72</v>
      </c>
      <c r="E122" s="134" t="s">
        <v>80</v>
      </c>
      <c r="F122" s="134" t="s">
        <v>164</v>
      </c>
      <c r="I122" s="127"/>
      <c r="J122" s="135">
        <f>BK122</f>
        <v>0</v>
      </c>
      <c r="L122" s="124"/>
      <c r="M122" s="129"/>
      <c r="P122" s="130">
        <f>SUM(P123:P132)</f>
        <v>0</v>
      </c>
      <c r="R122" s="130">
        <f>SUM(R123:R132)</f>
        <v>0</v>
      </c>
      <c r="T122" s="131">
        <f>SUM(T123:T132)</f>
        <v>0</v>
      </c>
      <c r="AR122" s="125" t="s">
        <v>80</v>
      </c>
      <c r="AT122" s="132" t="s">
        <v>72</v>
      </c>
      <c r="AU122" s="132" t="s">
        <v>80</v>
      </c>
      <c r="AY122" s="125" t="s">
        <v>163</v>
      </c>
      <c r="BK122" s="133">
        <f>SUM(BK123:BK132)</f>
        <v>0</v>
      </c>
    </row>
    <row r="123" spans="2:65" s="1" customFormat="1" ht="16.5" customHeight="1">
      <c r="B123" s="136"/>
      <c r="C123" s="137" t="s">
        <v>80</v>
      </c>
      <c r="D123" s="137" t="s">
        <v>165</v>
      </c>
      <c r="E123" s="138" t="s">
        <v>980</v>
      </c>
      <c r="F123" s="139" t="s">
        <v>2028</v>
      </c>
      <c r="G123" s="140" t="s">
        <v>204</v>
      </c>
      <c r="H123" s="141">
        <v>67.5</v>
      </c>
      <c r="I123" s="142"/>
      <c r="J123" s="143">
        <f t="shared" ref="J123:J132" si="0">ROUND(I123*H123,2)</f>
        <v>0</v>
      </c>
      <c r="K123" s="139" t="s">
        <v>1</v>
      </c>
      <c r="L123" s="32"/>
      <c r="M123" s="144" t="s">
        <v>1</v>
      </c>
      <c r="N123" s="145" t="s">
        <v>38</v>
      </c>
      <c r="P123" s="146">
        <f t="shared" ref="P123:P132" si="1">O123*H123</f>
        <v>0</v>
      </c>
      <c r="Q123" s="146">
        <v>0</v>
      </c>
      <c r="R123" s="146">
        <f t="shared" ref="R123:R132" si="2">Q123*H123</f>
        <v>0</v>
      </c>
      <c r="S123" s="146">
        <v>0</v>
      </c>
      <c r="T123" s="147">
        <f t="shared" ref="T123:T132" si="3">S123*H123</f>
        <v>0</v>
      </c>
      <c r="AR123" s="148" t="s">
        <v>170</v>
      </c>
      <c r="AT123" s="148" t="s">
        <v>165</v>
      </c>
      <c r="AU123" s="148" t="s">
        <v>82</v>
      </c>
      <c r="AY123" s="17" t="s">
        <v>163</v>
      </c>
      <c r="BE123" s="149">
        <f t="shared" ref="BE123:BE132" si="4">IF(N123="základní",J123,0)</f>
        <v>0</v>
      </c>
      <c r="BF123" s="149">
        <f t="shared" ref="BF123:BF132" si="5">IF(N123="snížená",J123,0)</f>
        <v>0</v>
      </c>
      <c r="BG123" s="149">
        <f t="shared" ref="BG123:BG132" si="6">IF(N123="zákl. přenesená",J123,0)</f>
        <v>0</v>
      </c>
      <c r="BH123" s="149">
        <f t="shared" ref="BH123:BH132" si="7">IF(N123="sníž. přenesená",J123,0)</f>
        <v>0</v>
      </c>
      <c r="BI123" s="149">
        <f t="shared" ref="BI123:BI132" si="8">IF(N123="nulová",J123,0)</f>
        <v>0</v>
      </c>
      <c r="BJ123" s="17" t="s">
        <v>80</v>
      </c>
      <c r="BK123" s="149">
        <f t="shared" ref="BK123:BK132" si="9">ROUND(I123*H123,2)</f>
        <v>0</v>
      </c>
      <c r="BL123" s="17" t="s">
        <v>170</v>
      </c>
      <c r="BM123" s="148" t="s">
        <v>82</v>
      </c>
    </row>
    <row r="124" spans="2:65" s="1" customFormat="1" ht="16.5" customHeight="1">
      <c r="B124" s="136"/>
      <c r="C124" s="137" t="s">
        <v>82</v>
      </c>
      <c r="D124" s="137" t="s">
        <v>165</v>
      </c>
      <c r="E124" s="138" t="s">
        <v>992</v>
      </c>
      <c r="F124" s="139" t="s">
        <v>2029</v>
      </c>
      <c r="G124" s="140" t="s">
        <v>204</v>
      </c>
      <c r="H124" s="141">
        <v>20.2</v>
      </c>
      <c r="I124" s="142"/>
      <c r="J124" s="143">
        <f t="shared" si="0"/>
        <v>0</v>
      </c>
      <c r="K124" s="139" t="s">
        <v>1</v>
      </c>
      <c r="L124" s="32"/>
      <c r="M124" s="144" t="s">
        <v>1</v>
      </c>
      <c r="N124" s="145" t="s">
        <v>38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170</v>
      </c>
      <c r="AT124" s="148" t="s">
        <v>165</v>
      </c>
      <c r="AU124" s="148" t="s">
        <v>82</v>
      </c>
      <c r="AY124" s="17" t="s">
        <v>163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7" t="s">
        <v>80</v>
      </c>
      <c r="BK124" s="149">
        <f t="shared" si="9"/>
        <v>0</v>
      </c>
      <c r="BL124" s="17" t="s">
        <v>170</v>
      </c>
      <c r="BM124" s="148" t="s">
        <v>170</v>
      </c>
    </row>
    <row r="125" spans="2:65" s="1" customFormat="1" ht="16.5" customHeight="1">
      <c r="B125" s="136"/>
      <c r="C125" s="137" t="s">
        <v>175</v>
      </c>
      <c r="D125" s="137" t="s">
        <v>165</v>
      </c>
      <c r="E125" s="138" t="s">
        <v>994</v>
      </c>
      <c r="F125" s="139" t="s">
        <v>995</v>
      </c>
      <c r="G125" s="140" t="s">
        <v>204</v>
      </c>
      <c r="H125" s="141">
        <v>47.3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38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170</v>
      </c>
      <c r="AT125" s="148" t="s">
        <v>165</v>
      </c>
      <c r="AU125" s="148" t="s">
        <v>82</v>
      </c>
      <c r="AY125" s="17" t="s">
        <v>163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80</v>
      </c>
      <c r="BK125" s="149">
        <f t="shared" si="9"/>
        <v>0</v>
      </c>
      <c r="BL125" s="17" t="s">
        <v>170</v>
      </c>
      <c r="BM125" s="148" t="s">
        <v>185</v>
      </c>
    </row>
    <row r="126" spans="2:65" s="1" customFormat="1" ht="16.5" customHeight="1">
      <c r="B126" s="136"/>
      <c r="C126" s="137" t="s">
        <v>170</v>
      </c>
      <c r="D126" s="137" t="s">
        <v>165</v>
      </c>
      <c r="E126" s="138" t="s">
        <v>2030</v>
      </c>
      <c r="F126" s="139" t="s">
        <v>2031</v>
      </c>
      <c r="G126" s="140" t="s">
        <v>204</v>
      </c>
      <c r="H126" s="141">
        <v>8.1999999999999993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38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170</v>
      </c>
      <c r="AT126" s="148" t="s">
        <v>165</v>
      </c>
      <c r="AU126" s="148" t="s">
        <v>82</v>
      </c>
      <c r="AY126" s="17" t="s">
        <v>163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80</v>
      </c>
      <c r="BK126" s="149">
        <f t="shared" si="9"/>
        <v>0</v>
      </c>
      <c r="BL126" s="17" t="s">
        <v>170</v>
      </c>
      <c r="BM126" s="148" t="s">
        <v>189</v>
      </c>
    </row>
    <row r="127" spans="2:65" s="1" customFormat="1" ht="16.5" customHeight="1">
      <c r="B127" s="136"/>
      <c r="C127" s="137" t="s">
        <v>186</v>
      </c>
      <c r="D127" s="137" t="s">
        <v>165</v>
      </c>
      <c r="E127" s="138" t="s">
        <v>2032</v>
      </c>
      <c r="F127" s="139" t="s">
        <v>2033</v>
      </c>
      <c r="G127" s="140" t="s">
        <v>196</v>
      </c>
      <c r="H127" s="141">
        <v>2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38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170</v>
      </c>
      <c r="AT127" s="148" t="s">
        <v>165</v>
      </c>
      <c r="AU127" s="148" t="s">
        <v>82</v>
      </c>
      <c r="AY127" s="17" t="s">
        <v>163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80</v>
      </c>
      <c r="BK127" s="149">
        <f t="shared" si="9"/>
        <v>0</v>
      </c>
      <c r="BL127" s="17" t="s">
        <v>170</v>
      </c>
      <c r="BM127" s="148" t="s">
        <v>192</v>
      </c>
    </row>
    <row r="128" spans="2:65" s="1" customFormat="1" ht="24.2" customHeight="1">
      <c r="B128" s="136"/>
      <c r="C128" s="137" t="s">
        <v>185</v>
      </c>
      <c r="D128" s="137" t="s">
        <v>165</v>
      </c>
      <c r="E128" s="138" t="s">
        <v>996</v>
      </c>
      <c r="F128" s="139" t="s">
        <v>997</v>
      </c>
      <c r="G128" s="140" t="s">
        <v>204</v>
      </c>
      <c r="H128" s="141">
        <v>15.7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38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170</v>
      </c>
      <c r="AT128" s="148" t="s">
        <v>165</v>
      </c>
      <c r="AU128" s="148" t="s">
        <v>82</v>
      </c>
      <c r="AY128" s="17" t="s">
        <v>163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80</v>
      </c>
      <c r="BK128" s="149">
        <f t="shared" si="9"/>
        <v>0</v>
      </c>
      <c r="BL128" s="17" t="s">
        <v>170</v>
      </c>
      <c r="BM128" s="148" t="s">
        <v>197</v>
      </c>
    </row>
    <row r="129" spans="2:65" s="1" customFormat="1" ht="21.75" customHeight="1">
      <c r="B129" s="136"/>
      <c r="C129" s="137" t="s">
        <v>193</v>
      </c>
      <c r="D129" s="137" t="s">
        <v>165</v>
      </c>
      <c r="E129" s="138" t="s">
        <v>982</v>
      </c>
      <c r="F129" s="139" t="s">
        <v>983</v>
      </c>
      <c r="G129" s="140" t="s">
        <v>168</v>
      </c>
      <c r="H129" s="141">
        <v>151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80</v>
      </c>
      <c r="BK129" s="149">
        <f t="shared" si="9"/>
        <v>0</v>
      </c>
      <c r="BL129" s="17" t="s">
        <v>170</v>
      </c>
      <c r="BM129" s="148" t="s">
        <v>236</v>
      </c>
    </row>
    <row r="130" spans="2:65" s="1" customFormat="1" ht="21.75" customHeight="1">
      <c r="B130" s="136"/>
      <c r="C130" s="137" t="s">
        <v>189</v>
      </c>
      <c r="D130" s="137" t="s">
        <v>165</v>
      </c>
      <c r="E130" s="138" t="s">
        <v>986</v>
      </c>
      <c r="F130" s="139" t="s">
        <v>987</v>
      </c>
      <c r="G130" s="140" t="s">
        <v>168</v>
      </c>
      <c r="H130" s="141">
        <v>151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170</v>
      </c>
      <c r="AT130" s="148" t="s">
        <v>165</v>
      </c>
      <c r="AU130" s="148" t="s">
        <v>82</v>
      </c>
      <c r="AY130" s="17" t="s">
        <v>163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80</v>
      </c>
      <c r="BK130" s="149">
        <f t="shared" si="9"/>
        <v>0</v>
      </c>
      <c r="BL130" s="17" t="s">
        <v>170</v>
      </c>
      <c r="BM130" s="148" t="s">
        <v>249</v>
      </c>
    </row>
    <row r="131" spans="2:65" s="1" customFormat="1" ht="21.75" customHeight="1">
      <c r="B131" s="136"/>
      <c r="C131" s="137" t="s">
        <v>201</v>
      </c>
      <c r="D131" s="137" t="s">
        <v>165</v>
      </c>
      <c r="E131" s="138" t="s">
        <v>990</v>
      </c>
      <c r="F131" s="139" t="s">
        <v>2034</v>
      </c>
      <c r="G131" s="140" t="s">
        <v>204</v>
      </c>
      <c r="H131" s="141">
        <v>20.2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170</v>
      </c>
      <c r="AT131" s="148" t="s">
        <v>165</v>
      </c>
      <c r="AU131" s="148" t="s">
        <v>82</v>
      </c>
      <c r="AY131" s="17" t="s">
        <v>163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80</v>
      </c>
      <c r="BK131" s="149">
        <f t="shared" si="9"/>
        <v>0</v>
      </c>
      <c r="BL131" s="17" t="s">
        <v>170</v>
      </c>
      <c r="BM131" s="148" t="s">
        <v>261</v>
      </c>
    </row>
    <row r="132" spans="2:65" s="1" customFormat="1" ht="16.5" customHeight="1">
      <c r="B132" s="136"/>
      <c r="C132" s="137" t="s">
        <v>192</v>
      </c>
      <c r="D132" s="137" t="s">
        <v>165</v>
      </c>
      <c r="E132" s="138" t="s">
        <v>998</v>
      </c>
      <c r="F132" s="139" t="s">
        <v>999</v>
      </c>
      <c r="G132" s="140" t="s">
        <v>204</v>
      </c>
      <c r="H132" s="141">
        <v>20.2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80</v>
      </c>
      <c r="BK132" s="149">
        <f t="shared" si="9"/>
        <v>0</v>
      </c>
      <c r="BL132" s="17" t="s">
        <v>170</v>
      </c>
      <c r="BM132" s="148" t="s">
        <v>280</v>
      </c>
    </row>
    <row r="133" spans="2:65" s="11" customFormat="1" ht="22.9" customHeight="1">
      <c r="B133" s="124"/>
      <c r="D133" s="125" t="s">
        <v>72</v>
      </c>
      <c r="E133" s="134" t="s">
        <v>170</v>
      </c>
      <c r="F133" s="134" t="s">
        <v>519</v>
      </c>
      <c r="I133" s="127"/>
      <c r="J133" s="135">
        <f>BK133</f>
        <v>0</v>
      </c>
      <c r="L133" s="124"/>
      <c r="M133" s="129"/>
      <c r="P133" s="130">
        <f>P134</f>
        <v>0</v>
      </c>
      <c r="R133" s="130">
        <f>R134</f>
        <v>0</v>
      </c>
      <c r="T133" s="131">
        <f>T134</f>
        <v>0</v>
      </c>
      <c r="AR133" s="125" t="s">
        <v>80</v>
      </c>
      <c r="AT133" s="132" t="s">
        <v>72</v>
      </c>
      <c r="AU133" s="132" t="s">
        <v>80</v>
      </c>
      <c r="AY133" s="125" t="s">
        <v>163</v>
      </c>
      <c r="BK133" s="133">
        <f>BK134</f>
        <v>0</v>
      </c>
    </row>
    <row r="134" spans="2:65" s="1" customFormat="1" ht="21.75" customHeight="1">
      <c r="B134" s="136"/>
      <c r="C134" s="137" t="s">
        <v>219</v>
      </c>
      <c r="D134" s="137" t="s">
        <v>165</v>
      </c>
      <c r="E134" s="138" t="s">
        <v>2035</v>
      </c>
      <c r="F134" s="139" t="s">
        <v>2036</v>
      </c>
      <c r="G134" s="140" t="s">
        <v>204</v>
      </c>
      <c r="H134" s="141">
        <v>4.5</v>
      </c>
      <c r="I134" s="142"/>
      <c r="J134" s="143">
        <f>ROUND(I134*H134,2)</f>
        <v>0</v>
      </c>
      <c r="K134" s="139" t="s">
        <v>1</v>
      </c>
      <c r="L134" s="32"/>
      <c r="M134" s="144" t="s">
        <v>1</v>
      </c>
      <c r="N134" s="145" t="s">
        <v>38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170</v>
      </c>
      <c r="AT134" s="148" t="s">
        <v>165</v>
      </c>
      <c r="AU134" s="148" t="s">
        <v>82</v>
      </c>
      <c r="AY134" s="17" t="s">
        <v>163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80</v>
      </c>
      <c r="BK134" s="149">
        <f>ROUND(I134*H134,2)</f>
        <v>0</v>
      </c>
      <c r="BL134" s="17" t="s">
        <v>170</v>
      </c>
      <c r="BM134" s="148" t="s">
        <v>291</v>
      </c>
    </row>
    <row r="135" spans="2:65" s="11" customFormat="1" ht="22.9" customHeight="1">
      <c r="B135" s="124"/>
      <c r="D135" s="125" t="s">
        <v>72</v>
      </c>
      <c r="E135" s="134" t="s">
        <v>189</v>
      </c>
      <c r="F135" s="134" t="s">
        <v>2037</v>
      </c>
      <c r="I135" s="127"/>
      <c r="J135" s="135">
        <f>BK135</f>
        <v>0</v>
      </c>
      <c r="L135" s="124"/>
      <c r="M135" s="129"/>
      <c r="P135" s="130">
        <f>SUM(P136:P143)</f>
        <v>0</v>
      </c>
      <c r="R135" s="130">
        <f>SUM(R136:R143)</f>
        <v>0</v>
      </c>
      <c r="T135" s="131">
        <f>SUM(T136:T143)</f>
        <v>0</v>
      </c>
      <c r="AR135" s="125" t="s">
        <v>80</v>
      </c>
      <c r="AT135" s="132" t="s">
        <v>72</v>
      </c>
      <c r="AU135" s="132" t="s">
        <v>80</v>
      </c>
      <c r="AY135" s="125" t="s">
        <v>163</v>
      </c>
      <c r="BK135" s="133">
        <f>SUM(BK136:BK143)</f>
        <v>0</v>
      </c>
    </row>
    <row r="136" spans="2:65" s="1" customFormat="1" ht="21.75" customHeight="1">
      <c r="B136" s="136"/>
      <c r="C136" s="137" t="s">
        <v>197</v>
      </c>
      <c r="D136" s="137" t="s">
        <v>165</v>
      </c>
      <c r="E136" s="138" t="s">
        <v>2038</v>
      </c>
      <c r="F136" s="139" t="s">
        <v>2039</v>
      </c>
      <c r="G136" s="140" t="s">
        <v>196</v>
      </c>
      <c r="H136" s="141">
        <v>63</v>
      </c>
      <c r="I136" s="142"/>
      <c r="J136" s="143">
        <f t="shared" ref="J136:J143" si="10">ROUND(I136*H136,2)</f>
        <v>0</v>
      </c>
      <c r="K136" s="139" t="s">
        <v>1</v>
      </c>
      <c r="L136" s="32"/>
      <c r="M136" s="144" t="s">
        <v>1</v>
      </c>
      <c r="N136" s="145" t="s">
        <v>38</v>
      </c>
      <c r="P136" s="146">
        <f t="shared" ref="P136:P143" si="11">O136*H136</f>
        <v>0</v>
      </c>
      <c r="Q136" s="146">
        <v>0</v>
      </c>
      <c r="R136" s="146">
        <f t="shared" ref="R136:R143" si="12">Q136*H136</f>
        <v>0</v>
      </c>
      <c r="S136" s="146">
        <v>0</v>
      </c>
      <c r="T136" s="147">
        <f t="shared" ref="T136:T143" si="13">S136*H136</f>
        <v>0</v>
      </c>
      <c r="AR136" s="148" t="s">
        <v>170</v>
      </c>
      <c r="AT136" s="148" t="s">
        <v>165</v>
      </c>
      <c r="AU136" s="148" t="s">
        <v>82</v>
      </c>
      <c r="AY136" s="17" t="s">
        <v>163</v>
      </c>
      <c r="BE136" s="149">
        <f t="shared" ref="BE136:BE143" si="14">IF(N136="základní",J136,0)</f>
        <v>0</v>
      </c>
      <c r="BF136" s="149">
        <f t="shared" ref="BF136:BF143" si="15">IF(N136="snížená",J136,0)</f>
        <v>0</v>
      </c>
      <c r="BG136" s="149">
        <f t="shared" ref="BG136:BG143" si="16">IF(N136="zákl. přenesená",J136,0)</f>
        <v>0</v>
      </c>
      <c r="BH136" s="149">
        <f t="shared" ref="BH136:BH143" si="17">IF(N136="sníž. přenesená",J136,0)</f>
        <v>0</v>
      </c>
      <c r="BI136" s="149">
        <f t="shared" ref="BI136:BI143" si="18">IF(N136="nulová",J136,0)</f>
        <v>0</v>
      </c>
      <c r="BJ136" s="17" t="s">
        <v>80</v>
      </c>
      <c r="BK136" s="149">
        <f t="shared" ref="BK136:BK143" si="19">ROUND(I136*H136,2)</f>
        <v>0</v>
      </c>
      <c r="BL136" s="17" t="s">
        <v>170</v>
      </c>
      <c r="BM136" s="148" t="s">
        <v>297</v>
      </c>
    </row>
    <row r="137" spans="2:65" s="1" customFormat="1" ht="21.75" customHeight="1">
      <c r="B137" s="136"/>
      <c r="C137" s="137" t="s">
        <v>231</v>
      </c>
      <c r="D137" s="137" t="s">
        <v>165</v>
      </c>
      <c r="E137" s="138" t="s">
        <v>2040</v>
      </c>
      <c r="F137" s="139" t="s">
        <v>2041</v>
      </c>
      <c r="G137" s="140" t="s">
        <v>1021</v>
      </c>
      <c r="H137" s="141">
        <v>63</v>
      </c>
      <c r="I137" s="142"/>
      <c r="J137" s="143">
        <f t="shared" si="10"/>
        <v>0</v>
      </c>
      <c r="K137" s="139" t="s">
        <v>1</v>
      </c>
      <c r="L137" s="32"/>
      <c r="M137" s="144" t="s">
        <v>1</v>
      </c>
      <c r="N137" s="145" t="s">
        <v>38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170</v>
      </c>
      <c r="AT137" s="148" t="s">
        <v>165</v>
      </c>
      <c r="AU137" s="148" t="s">
        <v>82</v>
      </c>
      <c r="AY137" s="17" t="s">
        <v>163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7" t="s">
        <v>80</v>
      </c>
      <c r="BK137" s="149">
        <f t="shared" si="19"/>
        <v>0</v>
      </c>
      <c r="BL137" s="17" t="s">
        <v>170</v>
      </c>
      <c r="BM137" s="148" t="s">
        <v>306</v>
      </c>
    </row>
    <row r="138" spans="2:65" s="1" customFormat="1" ht="21.75" customHeight="1">
      <c r="B138" s="136"/>
      <c r="C138" s="137" t="s">
        <v>236</v>
      </c>
      <c r="D138" s="137" t="s">
        <v>165</v>
      </c>
      <c r="E138" s="138" t="s">
        <v>2042</v>
      </c>
      <c r="F138" s="139" t="s">
        <v>2043</v>
      </c>
      <c r="G138" s="140" t="s">
        <v>1021</v>
      </c>
      <c r="H138" s="141">
        <v>1</v>
      </c>
      <c r="I138" s="142"/>
      <c r="J138" s="143">
        <f t="shared" si="10"/>
        <v>0</v>
      </c>
      <c r="K138" s="139" t="s">
        <v>1</v>
      </c>
      <c r="L138" s="32"/>
      <c r="M138" s="144" t="s">
        <v>1</v>
      </c>
      <c r="N138" s="145" t="s">
        <v>38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7" t="s">
        <v>80</v>
      </c>
      <c r="BK138" s="149">
        <f t="shared" si="19"/>
        <v>0</v>
      </c>
      <c r="BL138" s="17" t="s">
        <v>170</v>
      </c>
      <c r="BM138" s="148" t="s">
        <v>315</v>
      </c>
    </row>
    <row r="139" spans="2:65" s="1" customFormat="1" ht="24.2" customHeight="1">
      <c r="B139" s="136"/>
      <c r="C139" s="137" t="s">
        <v>8</v>
      </c>
      <c r="D139" s="137" t="s">
        <v>165</v>
      </c>
      <c r="E139" s="138" t="s">
        <v>2044</v>
      </c>
      <c r="F139" s="139" t="s">
        <v>2045</v>
      </c>
      <c r="G139" s="140" t="s">
        <v>1021</v>
      </c>
      <c r="H139" s="141">
        <v>1</v>
      </c>
      <c r="I139" s="142"/>
      <c r="J139" s="143">
        <f t="shared" si="10"/>
        <v>0</v>
      </c>
      <c r="K139" s="139" t="s">
        <v>1</v>
      </c>
      <c r="L139" s="32"/>
      <c r="M139" s="144" t="s">
        <v>1</v>
      </c>
      <c r="N139" s="145" t="s">
        <v>38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170</v>
      </c>
      <c r="AT139" s="148" t="s">
        <v>165</v>
      </c>
      <c r="AU139" s="148" t="s">
        <v>82</v>
      </c>
      <c r="AY139" s="17" t="s">
        <v>163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7" t="s">
        <v>80</v>
      </c>
      <c r="BK139" s="149">
        <f t="shared" si="19"/>
        <v>0</v>
      </c>
      <c r="BL139" s="17" t="s">
        <v>170</v>
      </c>
      <c r="BM139" s="148" t="s">
        <v>325</v>
      </c>
    </row>
    <row r="140" spans="2:65" s="1" customFormat="1" ht="16.5" customHeight="1">
      <c r="B140" s="136"/>
      <c r="C140" s="137" t="s">
        <v>249</v>
      </c>
      <c r="D140" s="137" t="s">
        <v>165</v>
      </c>
      <c r="E140" s="138" t="s">
        <v>2046</v>
      </c>
      <c r="F140" s="139" t="s">
        <v>2047</v>
      </c>
      <c r="G140" s="140" t="s">
        <v>1021</v>
      </c>
      <c r="H140" s="141">
        <v>1</v>
      </c>
      <c r="I140" s="142"/>
      <c r="J140" s="143">
        <f t="shared" si="10"/>
        <v>0</v>
      </c>
      <c r="K140" s="139" t="s">
        <v>1</v>
      </c>
      <c r="L140" s="32"/>
      <c r="M140" s="144" t="s">
        <v>1</v>
      </c>
      <c r="N140" s="145" t="s">
        <v>38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170</v>
      </c>
      <c r="AT140" s="148" t="s">
        <v>165</v>
      </c>
      <c r="AU140" s="148" t="s">
        <v>82</v>
      </c>
      <c r="AY140" s="17" t="s">
        <v>163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7" t="s">
        <v>80</v>
      </c>
      <c r="BK140" s="149">
        <f t="shared" si="19"/>
        <v>0</v>
      </c>
      <c r="BL140" s="17" t="s">
        <v>170</v>
      </c>
      <c r="BM140" s="148" t="s">
        <v>337</v>
      </c>
    </row>
    <row r="141" spans="2:65" s="1" customFormat="1" ht="16.5" customHeight="1">
      <c r="B141" s="136"/>
      <c r="C141" s="137" t="s">
        <v>255</v>
      </c>
      <c r="D141" s="137" t="s">
        <v>165</v>
      </c>
      <c r="E141" s="138" t="s">
        <v>2048</v>
      </c>
      <c r="F141" s="139" t="s">
        <v>2049</v>
      </c>
      <c r="G141" s="140" t="s">
        <v>196</v>
      </c>
      <c r="H141" s="141">
        <v>150</v>
      </c>
      <c r="I141" s="142"/>
      <c r="J141" s="143">
        <f t="shared" si="10"/>
        <v>0</v>
      </c>
      <c r="K141" s="139" t="s">
        <v>1</v>
      </c>
      <c r="L141" s="32"/>
      <c r="M141" s="144" t="s">
        <v>1</v>
      </c>
      <c r="N141" s="145" t="s">
        <v>38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170</v>
      </c>
      <c r="AT141" s="148" t="s">
        <v>165</v>
      </c>
      <c r="AU141" s="148" t="s">
        <v>82</v>
      </c>
      <c r="AY141" s="17" t="s">
        <v>163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7" t="s">
        <v>80</v>
      </c>
      <c r="BK141" s="149">
        <f t="shared" si="19"/>
        <v>0</v>
      </c>
      <c r="BL141" s="17" t="s">
        <v>170</v>
      </c>
      <c r="BM141" s="148" t="s">
        <v>347</v>
      </c>
    </row>
    <row r="142" spans="2:65" s="1" customFormat="1" ht="21.75" customHeight="1">
      <c r="B142" s="136"/>
      <c r="C142" s="137" t="s">
        <v>261</v>
      </c>
      <c r="D142" s="137" t="s">
        <v>165</v>
      </c>
      <c r="E142" s="138" t="s">
        <v>2050</v>
      </c>
      <c r="F142" s="139" t="s">
        <v>2051</v>
      </c>
      <c r="G142" s="140" t="s">
        <v>196</v>
      </c>
      <c r="H142" s="141">
        <v>63</v>
      </c>
      <c r="I142" s="142"/>
      <c r="J142" s="143">
        <f t="shared" si="10"/>
        <v>0</v>
      </c>
      <c r="K142" s="139" t="s">
        <v>1</v>
      </c>
      <c r="L142" s="32"/>
      <c r="M142" s="144" t="s">
        <v>1</v>
      </c>
      <c r="N142" s="145" t="s">
        <v>38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170</v>
      </c>
      <c r="AT142" s="148" t="s">
        <v>165</v>
      </c>
      <c r="AU142" s="148" t="s">
        <v>82</v>
      </c>
      <c r="AY142" s="17" t="s">
        <v>163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7" t="s">
        <v>80</v>
      </c>
      <c r="BK142" s="149">
        <f t="shared" si="19"/>
        <v>0</v>
      </c>
      <c r="BL142" s="17" t="s">
        <v>170</v>
      </c>
      <c r="BM142" s="148" t="s">
        <v>361</v>
      </c>
    </row>
    <row r="143" spans="2:65" s="1" customFormat="1" ht="16.5" customHeight="1">
      <c r="B143" s="136"/>
      <c r="C143" s="137" t="s">
        <v>267</v>
      </c>
      <c r="D143" s="137" t="s">
        <v>165</v>
      </c>
      <c r="E143" s="138" t="s">
        <v>2052</v>
      </c>
      <c r="F143" s="139" t="s">
        <v>2053</v>
      </c>
      <c r="G143" s="140" t="s">
        <v>196</v>
      </c>
      <c r="H143" s="141">
        <v>63</v>
      </c>
      <c r="I143" s="142"/>
      <c r="J143" s="143">
        <f t="shared" si="10"/>
        <v>0</v>
      </c>
      <c r="K143" s="139" t="s">
        <v>1</v>
      </c>
      <c r="L143" s="32"/>
      <c r="M143" s="194" t="s">
        <v>1</v>
      </c>
      <c r="N143" s="195" t="s">
        <v>38</v>
      </c>
      <c r="O143" s="196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AR143" s="148" t="s">
        <v>170</v>
      </c>
      <c r="AT143" s="148" t="s">
        <v>165</v>
      </c>
      <c r="AU143" s="148" t="s">
        <v>82</v>
      </c>
      <c r="AY143" s="17" t="s">
        <v>163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7" t="s">
        <v>80</v>
      </c>
      <c r="BK143" s="149">
        <f t="shared" si="19"/>
        <v>0</v>
      </c>
      <c r="BL143" s="17" t="s">
        <v>170</v>
      </c>
      <c r="BM143" s="148" t="s">
        <v>372</v>
      </c>
    </row>
    <row r="144" spans="2:65" s="1" customFormat="1" ht="6.95" customHeight="1"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2"/>
    </row>
  </sheetData>
  <autoFilter ref="C119:K143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2054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ROUND((SUM(BE121:BE154)),  2)</f>
        <v>0</v>
      </c>
      <c r="I33" s="96">
        <v>0.21</v>
      </c>
      <c r="J33" s="86">
        <f>ROUND(((SUM(BE121:BE154))*I33),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ROUND((SUM(BF121:BF154)),  2)</f>
        <v>0</v>
      </c>
      <c r="I34" s="96">
        <v>0.15</v>
      </c>
      <c r="J34" s="86">
        <f>ROUND(((SUM(BF121:BF154))*I34),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ROUND((SUM(BG121:BG154)),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ROUND((SUM(BH121:BH154)),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ROUND((SUM(BI121:BI154)),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301.2 - SO301.2   Dešťová kanalizace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J121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128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>
      <c r="B98" s="112"/>
      <c r="D98" s="113" t="s">
        <v>129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>
      <c r="B99" s="112"/>
      <c r="D99" s="113" t="s">
        <v>132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2:12" s="9" customFormat="1" ht="19.899999999999999" customHeight="1">
      <c r="B100" s="112"/>
      <c r="D100" s="113" t="s">
        <v>133</v>
      </c>
      <c r="E100" s="114"/>
      <c r="F100" s="114"/>
      <c r="G100" s="114"/>
      <c r="H100" s="114"/>
      <c r="I100" s="114"/>
      <c r="J100" s="115">
        <f>J142</f>
        <v>0</v>
      </c>
      <c r="L100" s="112"/>
    </row>
    <row r="101" spans="2:12" s="9" customFormat="1" ht="19.899999999999999" customHeight="1">
      <c r="B101" s="112"/>
      <c r="D101" s="113" t="s">
        <v>2027</v>
      </c>
      <c r="E101" s="114"/>
      <c r="F101" s="114"/>
      <c r="G101" s="114"/>
      <c r="H101" s="114"/>
      <c r="I101" s="114"/>
      <c r="J101" s="115">
        <f>J144</f>
        <v>0</v>
      </c>
      <c r="L101" s="112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148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2" t="str">
        <f>E7</f>
        <v>Parkovací dům, Gagarinova, Šumperk-cú2021-revize</v>
      </c>
      <c r="F111" s="243"/>
      <c r="G111" s="243"/>
      <c r="H111" s="243"/>
      <c r="L111" s="32"/>
    </row>
    <row r="112" spans="2:12" s="1" customFormat="1" ht="12" customHeight="1">
      <c r="B112" s="32"/>
      <c r="C112" s="27" t="s">
        <v>119</v>
      </c>
      <c r="L112" s="32"/>
    </row>
    <row r="113" spans="2:65" s="1" customFormat="1" ht="16.5" customHeight="1">
      <c r="B113" s="32"/>
      <c r="E113" s="204" t="str">
        <f>E9</f>
        <v>301.2 - SO301.2   Dešťová kanalizace</v>
      </c>
      <c r="F113" s="244"/>
      <c r="G113" s="244"/>
      <c r="H113" s="244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6. 4. 2021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149</v>
      </c>
      <c r="D120" s="118" t="s">
        <v>58</v>
      </c>
      <c r="E120" s="118" t="s">
        <v>54</v>
      </c>
      <c r="F120" s="118" t="s">
        <v>55</v>
      </c>
      <c r="G120" s="118" t="s">
        <v>150</v>
      </c>
      <c r="H120" s="118" t="s">
        <v>151</v>
      </c>
      <c r="I120" s="118" t="s">
        <v>152</v>
      </c>
      <c r="J120" s="118" t="s">
        <v>125</v>
      </c>
      <c r="K120" s="119" t="s">
        <v>153</v>
      </c>
      <c r="L120" s="116"/>
      <c r="M120" s="59" t="s">
        <v>1</v>
      </c>
      <c r="N120" s="60" t="s">
        <v>37</v>
      </c>
      <c r="O120" s="60" t="s">
        <v>154</v>
      </c>
      <c r="P120" s="60" t="s">
        <v>155</v>
      </c>
      <c r="Q120" s="60" t="s">
        <v>156</v>
      </c>
      <c r="R120" s="60" t="s">
        <v>157</v>
      </c>
      <c r="S120" s="60" t="s">
        <v>158</v>
      </c>
      <c r="T120" s="61" t="s">
        <v>159</v>
      </c>
    </row>
    <row r="121" spans="2:65" s="1" customFormat="1" ht="22.9" customHeight="1">
      <c r="B121" s="32"/>
      <c r="C121" s="64" t="s">
        <v>160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0</v>
      </c>
      <c r="S121" s="53"/>
      <c r="T121" s="122">
        <f>T122</f>
        <v>0</v>
      </c>
      <c r="AT121" s="17" t="s">
        <v>72</v>
      </c>
      <c r="AU121" s="17" t="s">
        <v>127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161</v>
      </c>
      <c r="F122" s="126" t="s">
        <v>162</v>
      </c>
      <c r="I122" s="127"/>
      <c r="J122" s="128">
        <f>BK122</f>
        <v>0</v>
      </c>
      <c r="L122" s="124"/>
      <c r="M122" s="129"/>
      <c r="P122" s="130">
        <f>P123+P138+P142+P144</f>
        <v>0</v>
      </c>
      <c r="R122" s="130">
        <f>R123+R138+R142+R144</f>
        <v>0</v>
      </c>
      <c r="T122" s="131">
        <f>T123+T138+T142+T144</f>
        <v>0</v>
      </c>
      <c r="AR122" s="125" t="s">
        <v>80</v>
      </c>
      <c r="AT122" s="132" t="s">
        <v>72</v>
      </c>
      <c r="AU122" s="132" t="s">
        <v>73</v>
      </c>
      <c r="AY122" s="125" t="s">
        <v>163</v>
      </c>
      <c r="BK122" s="133">
        <f>BK123+BK138+BK142+BK144</f>
        <v>0</v>
      </c>
    </row>
    <row r="123" spans="2:65" s="11" customFormat="1" ht="22.9" customHeight="1">
      <c r="B123" s="124"/>
      <c r="D123" s="125" t="s">
        <v>72</v>
      </c>
      <c r="E123" s="134" t="s">
        <v>80</v>
      </c>
      <c r="F123" s="134" t="s">
        <v>164</v>
      </c>
      <c r="I123" s="127"/>
      <c r="J123" s="135">
        <f>BK123</f>
        <v>0</v>
      </c>
      <c r="L123" s="124"/>
      <c r="M123" s="129"/>
      <c r="P123" s="130">
        <f>SUM(P124:P137)</f>
        <v>0</v>
      </c>
      <c r="R123" s="130">
        <f>SUM(R124:R137)</f>
        <v>0</v>
      </c>
      <c r="T123" s="131">
        <f>SUM(T124:T137)</f>
        <v>0</v>
      </c>
      <c r="AR123" s="125" t="s">
        <v>80</v>
      </c>
      <c r="AT123" s="132" t="s">
        <v>72</v>
      </c>
      <c r="AU123" s="132" t="s">
        <v>80</v>
      </c>
      <c r="AY123" s="125" t="s">
        <v>163</v>
      </c>
      <c r="BK123" s="133">
        <f>SUM(BK124:BK137)</f>
        <v>0</v>
      </c>
    </row>
    <row r="124" spans="2:65" s="1" customFormat="1" ht="21.75" customHeight="1">
      <c r="B124" s="136"/>
      <c r="C124" s="137" t="s">
        <v>80</v>
      </c>
      <c r="D124" s="137" t="s">
        <v>165</v>
      </c>
      <c r="E124" s="138" t="s">
        <v>2055</v>
      </c>
      <c r="F124" s="139" t="s">
        <v>2056</v>
      </c>
      <c r="G124" s="140" t="s">
        <v>204</v>
      </c>
      <c r="H124" s="141">
        <v>219.8</v>
      </c>
      <c r="I124" s="142"/>
      <c r="J124" s="143">
        <f t="shared" ref="J124:J137" si="0">ROUND(I124*H124,2)</f>
        <v>0</v>
      </c>
      <c r="K124" s="139" t="s">
        <v>1</v>
      </c>
      <c r="L124" s="32"/>
      <c r="M124" s="144" t="s">
        <v>1</v>
      </c>
      <c r="N124" s="145" t="s">
        <v>38</v>
      </c>
      <c r="P124" s="146">
        <f t="shared" ref="P124:P137" si="1">O124*H124</f>
        <v>0</v>
      </c>
      <c r="Q124" s="146">
        <v>0</v>
      </c>
      <c r="R124" s="146">
        <f t="shared" ref="R124:R137" si="2">Q124*H124</f>
        <v>0</v>
      </c>
      <c r="S124" s="146">
        <v>0</v>
      </c>
      <c r="T124" s="147">
        <f t="shared" ref="T124:T137" si="3">S124*H124</f>
        <v>0</v>
      </c>
      <c r="AR124" s="148" t="s">
        <v>170</v>
      </c>
      <c r="AT124" s="148" t="s">
        <v>165</v>
      </c>
      <c r="AU124" s="148" t="s">
        <v>82</v>
      </c>
      <c r="AY124" s="17" t="s">
        <v>163</v>
      </c>
      <c r="BE124" s="149">
        <f t="shared" ref="BE124:BE137" si="4">IF(N124="základní",J124,0)</f>
        <v>0</v>
      </c>
      <c r="BF124" s="149">
        <f t="shared" ref="BF124:BF137" si="5">IF(N124="snížená",J124,0)</f>
        <v>0</v>
      </c>
      <c r="BG124" s="149">
        <f t="shared" ref="BG124:BG137" si="6">IF(N124="zákl. přenesená",J124,0)</f>
        <v>0</v>
      </c>
      <c r="BH124" s="149">
        <f t="shared" ref="BH124:BH137" si="7">IF(N124="sníž. přenesená",J124,0)</f>
        <v>0</v>
      </c>
      <c r="BI124" s="149">
        <f t="shared" ref="BI124:BI137" si="8">IF(N124="nulová",J124,0)</f>
        <v>0</v>
      </c>
      <c r="BJ124" s="17" t="s">
        <v>80</v>
      </c>
      <c r="BK124" s="149">
        <f t="shared" ref="BK124:BK137" si="9">ROUND(I124*H124,2)</f>
        <v>0</v>
      </c>
      <c r="BL124" s="17" t="s">
        <v>170</v>
      </c>
      <c r="BM124" s="148" t="s">
        <v>82</v>
      </c>
    </row>
    <row r="125" spans="2:65" s="1" customFormat="1" ht="16.5" customHeight="1">
      <c r="B125" s="136"/>
      <c r="C125" s="137" t="s">
        <v>82</v>
      </c>
      <c r="D125" s="137" t="s">
        <v>165</v>
      </c>
      <c r="E125" s="138" t="s">
        <v>2057</v>
      </c>
      <c r="F125" s="139" t="s">
        <v>2058</v>
      </c>
      <c r="G125" s="140" t="s">
        <v>204</v>
      </c>
      <c r="H125" s="141">
        <v>109.9</v>
      </c>
      <c r="I125" s="142"/>
      <c r="J125" s="143">
        <f t="shared" si="0"/>
        <v>0</v>
      </c>
      <c r="K125" s="139" t="s">
        <v>1</v>
      </c>
      <c r="L125" s="32"/>
      <c r="M125" s="144" t="s">
        <v>1</v>
      </c>
      <c r="N125" s="145" t="s">
        <v>38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170</v>
      </c>
      <c r="AT125" s="148" t="s">
        <v>165</v>
      </c>
      <c r="AU125" s="148" t="s">
        <v>82</v>
      </c>
      <c r="AY125" s="17" t="s">
        <v>163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7" t="s">
        <v>80</v>
      </c>
      <c r="BK125" s="149">
        <f t="shared" si="9"/>
        <v>0</v>
      </c>
      <c r="BL125" s="17" t="s">
        <v>170</v>
      </c>
      <c r="BM125" s="148" t="s">
        <v>170</v>
      </c>
    </row>
    <row r="126" spans="2:65" s="1" customFormat="1" ht="21.75" customHeight="1">
      <c r="B126" s="136"/>
      <c r="C126" s="137" t="s">
        <v>175</v>
      </c>
      <c r="D126" s="137" t="s">
        <v>165</v>
      </c>
      <c r="E126" s="138" t="s">
        <v>2059</v>
      </c>
      <c r="F126" s="139" t="s">
        <v>2060</v>
      </c>
      <c r="G126" s="140" t="s">
        <v>204</v>
      </c>
      <c r="H126" s="141">
        <v>74.099999999999994</v>
      </c>
      <c r="I126" s="142"/>
      <c r="J126" s="143">
        <f t="shared" si="0"/>
        <v>0</v>
      </c>
      <c r="K126" s="139" t="s">
        <v>1</v>
      </c>
      <c r="L126" s="32"/>
      <c r="M126" s="144" t="s">
        <v>1</v>
      </c>
      <c r="N126" s="145" t="s">
        <v>38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170</v>
      </c>
      <c r="AT126" s="148" t="s">
        <v>165</v>
      </c>
      <c r="AU126" s="148" t="s">
        <v>82</v>
      </c>
      <c r="AY126" s="17" t="s">
        <v>163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7" t="s">
        <v>80</v>
      </c>
      <c r="BK126" s="149">
        <f t="shared" si="9"/>
        <v>0</v>
      </c>
      <c r="BL126" s="17" t="s">
        <v>170</v>
      </c>
      <c r="BM126" s="148" t="s">
        <v>185</v>
      </c>
    </row>
    <row r="127" spans="2:65" s="1" customFormat="1" ht="16.5" customHeight="1">
      <c r="B127" s="136"/>
      <c r="C127" s="137" t="s">
        <v>170</v>
      </c>
      <c r="D127" s="137" t="s">
        <v>165</v>
      </c>
      <c r="E127" s="138" t="s">
        <v>994</v>
      </c>
      <c r="F127" s="139" t="s">
        <v>995</v>
      </c>
      <c r="G127" s="140" t="s">
        <v>204</v>
      </c>
      <c r="H127" s="141">
        <v>145.69999999999999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38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170</v>
      </c>
      <c r="AT127" s="148" t="s">
        <v>165</v>
      </c>
      <c r="AU127" s="148" t="s">
        <v>82</v>
      </c>
      <c r="AY127" s="17" t="s">
        <v>163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80</v>
      </c>
      <c r="BK127" s="149">
        <f t="shared" si="9"/>
        <v>0</v>
      </c>
      <c r="BL127" s="17" t="s">
        <v>170</v>
      </c>
      <c r="BM127" s="148" t="s">
        <v>189</v>
      </c>
    </row>
    <row r="128" spans="2:65" s="1" customFormat="1" ht="16.5" customHeight="1">
      <c r="B128" s="136"/>
      <c r="C128" s="137" t="s">
        <v>186</v>
      </c>
      <c r="D128" s="137" t="s">
        <v>165</v>
      </c>
      <c r="E128" s="138" t="s">
        <v>2061</v>
      </c>
      <c r="F128" s="139" t="s">
        <v>2062</v>
      </c>
      <c r="G128" s="140" t="s">
        <v>196</v>
      </c>
      <c r="H128" s="141">
        <v>1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38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170</v>
      </c>
      <c r="AT128" s="148" t="s">
        <v>165</v>
      </c>
      <c r="AU128" s="148" t="s">
        <v>82</v>
      </c>
      <c r="AY128" s="17" t="s">
        <v>163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80</v>
      </c>
      <c r="BK128" s="149">
        <f t="shared" si="9"/>
        <v>0</v>
      </c>
      <c r="BL128" s="17" t="s">
        <v>170</v>
      </c>
      <c r="BM128" s="148" t="s">
        <v>192</v>
      </c>
    </row>
    <row r="129" spans="2:65" s="1" customFormat="1" ht="16.5" customHeight="1">
      <c r="B129" s="136"/>
      <c r="C129" s="137" t="s">
        <v>185</v>
      </c>
      <c r="D129" s="137" t="s">
        <v>165</v>
      </c>
      <c r="E129" s="138" t="s">
        <v>2061</v>
      </c>
      <c r="F129" s="139" t="s">
        <v>2062</v>
      </c>
      <c r="G129" s="140" t="s">
        <v>196</v>
      </c>
      <c r="H129" s="141">
        <v>2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80</v>
      </c>
      <c r="BK129" s="149">
        <f t="shared" si="9"/>
        <v>0</v>
      </c>
      <c r="BL129" s="17" t="s">
        <v>170</v>
      </c>
      <c r="BM129" s="148" t="s">
        <v>197</v>
      </c>
    </row>
    <row r="130" spans="2:65" s="1" customFormat="1" ht="24.2" customHeight="1">
      <c r="B130" s="136"/>
      <c r="C130" s="137" t="s">
        <v>193</v>
      </c>
      <c r="D130" s="137" t="s">
        <v>165</v>
      </c>
      <c r="E130" s="138" t="s">
        <v>996</v>
      </c>
      <c r="F130" s="139" t="s">
        <v>997</v>
      </c>
      <c r="G130" s="140" t="s">
        <v>204</v>
      </c>
      <c r="H130" s="141">
        <v>16.600000000000001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170</v>
      </c>
      <c r="AT130" s="148" t="s">
        <v>165</v>
      </c>
      <c r="AU130" s="148" t="s">
        <v>82</v>
      </c>
      <c r="AY130" s="17" t="s">
        <v>163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80</v>
      </c>
      <c r="BK130" s="149">
        <f t="shared" si="9"/>
        <v>0</v>
      </c>
      <c r="BL130" s="17" t="s">
        <v>170</v>
      </c>
      <c r="BM130" s="148" t="s">
        <v>236</v>
      </c>
    </row>
    <row r="131" spans="2:65" s="1" customFormat="1" ht="21.75" customHeight="1">
      <c r="B131" s="136"/>
      <c r="C131" s="137" t="s">
        <v>189</v>
      </c>
      <c r="D131" s="137" t="s">
        <v>165</v>
      </c>
      <c r="E131" s="138" t="s">
        <v>982</v>
      </c>
      <c r="F131" s="139" t="s">
        <v>2063</v>
      </c>
      <c r="G131" s="140" t="s">
        <v>168</v>
      </c>
      <c r="H131" s="141">
        <v>24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170</v>
      </c>
      <c r="AT131" s="148" t="s">
        <v>165</v>
      </c>
      <c r="AU131" s="148" t="s">
        <v>82</v>
      </c>
      <c r="AY131" s="17" t="s">
        <v>163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80</v>
      </c>
      <c r="BK131" s="149">
        <f t="shared" si="9"/>
        <v>0</v>
      </c>
      <c r="BL131" s="17" t="s">
        <v>170</v>
      </c>
      <c r="BM131" s="148" t="s">
        <v>249</v>
      </c>
    </row>
    <row r="132" spans="2:65" s="1" customFormat="1" ht="21.75" customHeight="1">
      <c r="B132" s="136"/>
      <c r="C132" s="137" t="s">
        <v>201</v>
      </c>
      <c r="D132" s="137" t="s">
        <v>165</v>
      </c>
      <c r="E132" s="138" t="s">
        <v>2064</v>
      </c>
      <c r="F132" s="139" t="s">
        <v>2065</v>
      </c>
      <c r="G132" s="140" t="s">
        <v>168</v>
      </c>
      <c r="H132" s="141">
        <v>286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80</v>
      </c>
      <c r="BK132" s="149">
        <f t="shared" si="9"/>
        <v>0</v>
      </c>
      <c r="BL132" s="17" t="s">
        <v>170</v>
      </c>
      <c r="BM132" s="148" t="s">
        <v>261</v>
      </c>
    </row>
    <row r="133" spans="2:65" s="1" customFormat="1" ht="21.75" customHeight="1">
      <c r="B133" s="136"/>
      <c r="C133" s="137" t="s">
        <v>192</v>
      </c>
      <c r="D133" s="137" t="s">
        <v>165</v>
      </c>
      <c r="E133" s="138" t="s">
        <v>986</v>
      </c>
      <c r="F133" s="139" t="s">
        <v>2066</v>
      </c>
      <c r="G133" s="140" t="s">
        <v>168</v>
      </c>
      <c r="H133" s="141">
        <v>24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170</v>
      </c>
      <c r="AT133" s="148" t="s">
        <v>165</v>
      </c>
      <c r="AU133" s="148" t="s">
        <v>82</v>
      </c>
      <c r="AY133" s="17" t="s">
        <v>163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80</v>
      </c>
      <c r="BK133" s="149">
        <f t="shared" si="9"/>
        <v>0</v>
      </c>
      <c r="BL133" s="17" t="s">
        <v>170</v>
      </c>
      <c r="BM133" s="148" t="s">
        <v>280</v>
      </c>
    </row>
    <row r="134" spans="2:65" s="1" customFormat="1" ht="21.75" customHeight="1">
      <c r="B134" s="136"/>
      <c r="C134" s="137" t="s">
        <v>219</v>
      </c>
      <c r="D134" s="137" t="s">
        <v>165</v>
      </c>
      <c r="E134" s="138" t="s">
        <v>2067</v>
      </c>
      <c r="F134" s="139" t="s">
        <v>2068</v>
      </c>
      <c r="G134" s="140" t="s">
        <v>168</v>
      </c>
      <c r="H134" s="141">
        <v>286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170</v>
      </c>
      <c r="AT134" s="148" t="s">
        <v>165</v>
      </c>
      <c r="AU134" s="148" t="s">
        <v>82</v>
      </c>
      <c r="AY134" s="17" t="s">
        <v>163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80</v>
      </c>
      <c r="BK134" s="149">
        <f t="shared" si="9"/>
        <v>0</v>
      </c>
      <c r="BL134" s="17" t="s">
        <v>170</v>
      </c>
      <c r="BM134" s="148" t="s">
        <v>291</v>
      </c>
    </row>
    <row r="135" spans="2:65" s="1" customFormat="1" ht="21.75" customHeight="1">
      <c r="B135" s="136"/>
      <c r="C135" s="137" t="s">
        <v>197</v>
      </c>
      <c r="D135" s="137" t="s">
        <v>165</v>
      </c>
      <c r="E135" s="138" t="s">
        <v>990</v>
      </c>
      <c r="F135" s="139" t="s">
        <v>2034</v>
      </c>
      <c r="G135" s="140" t="s">
        <v>204</v>
      </c>
      <c r="H135" s="141">
        <v>74.099999999999994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170</v>
      </c>
      <c r="AT135" s="148" t="s">
        <v>165</v>
      </c>
      <c r="AU135" s="148" t="s">
        <v>82</v>
      </c>
      <c r="AY135" s="17" t="s">
        <v>163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80</v>
      </c>
      <c r="BK135" s="149">
        <f t="shared" si="9"/>
        <v>0</v>
      </c>
      <c r="BL135" s="17" t="s">
        <v>170</v>
      </c>
      <c r="BM135" s="148" t="s">
        <v>297</v>
      </c>
    </row>
    <row r="136" spans="2:65" s="1" customFormat="1" ht="16.5" customHeight="1">
      <c r="B136" s="136"/>
      <c r="C136" s="137" t="s">
        <v>231</v>
      </c>
      <c r="D136" s="137" t="s">
        <v>165</v>
      </c>
      <c r="E136" s="138" t="s">
        <v>998</v>
      </c>
      <c r="F136" s="139" t="s">
        <v>999</v>
      </c>
      <c r="G136" s="140" t="s">
        <v>204</v>
      </c>
      <c r="H136" s="141">
        <v>74.099999999999994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170</v>
      </c>
      <c r="AT136" s="148" t="s">
        <v>165</v>
      </c>
      <c r="AU136" s="148" t="s">
        <v>82</v>
      </c>
      <c r="AY136" s="17" t="s">
        <v>163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80</v>
      </c>
      <c r="BK136" s="149">
        <f t="shared" si="9"/>
        <v>0</v>
      </c>
      <c r="BL136" s="17" t="s">
        <v>170</v>
      </c>
      <c r="BM136" s="148" t="s">
        <v>306</v>
      </c>
    </row>
    <row r="137" spans="2:65" s="1" customFormat="1" ht="21.75" customHeight="1">
      <c r="B137" s="136"/>
      <c r="C137" s="137" t="s">
        <v>236</v>
      </c>
      <c r="D137" s="137" t="s">
        <v>165</v>
      </c>
      <c r="E137" s="138" t="s">
        <v>2069</v>
      </c>
      <c r="F137" s="139" t="s">
        <v>2070</v>
      </c>
      <c r="G137" s="140" t="s">
        <v>2071</v>
      </c>
      <c r="H137" s="141">
        <v>168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170</v>
      </c>
      <c r="AT137" s="148" t="s">
        <v>165</v>
      </c>
      <c r="AU137" s="148" t="s">
        <v>82</v>
      </c>
      <c r="AY137" s="17" t="s">
        <v>163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80</v>
      </c>
      <c r="BK137" s="149">
        <f t="shared" si="9"/>
        <v>0</v>
      </c>
      <c r="BL137" s="17" t="s">
        <v>170</v>
      </c>
      <c r="BM137" s="148" t="s">
        <v>315</v>
      </c>
    </row>
    <row r="138" spans="2:65" s="11" customFormat="1" ht="22.9" customHeight="1">
      <c r="B138" s="124"/>
      <c r="D138" s="125" t="s">
        <v>72</v>
      </c>
      <c r="E138" s="134" t="s">
        <v>175</v>
      </c>
      <c r="F138" s="134" t="s">
        <v>450</v>
      </c>
      <c r="I138" s="127"/>
      <c r="J138" s="135">
        <f>BK138</f>
        <v>0</v>
      </c>
      <c r="L138" s="124"/>
      <c r="M138" s="129"/>
      <c r="P138" s="130">
        <f>SUM(P139:P141)</f>
        <v>0</v>
      </c>
      <c r="R138" s="130">
        <f>SUM(R139:R141)</f>
        <v>0</v>
      </c>
      <c r="T138" s="131">
        <f>SUM(T139:T141)</f>
        <v>0</v>
      </c>
      <c r="AR138" s="125" t="s">
        <v>80</v>
      </c>
      <c r="AT138" s="132" t="s">
        <v>72</v>
      </c>
      <c r="AU138" s="132" t="s">
        <v>80</v>
      </c>
      <c r="AY138" s="125" t="s">
        <v>163</v>
      </c>
      <c r="BK138" s="133">
        <f>SUM(BK139:BK141)</f>
        <v>0</v>
      </c>
    </row>
    <row r="139" spans="2:65" s="1" customFormat="1" ht="24.2" customHeight="1">
      <c r="B139" s="136"/>
      <c r="C139" s="137" t="s">
        <v>8</v>
      </c>
      <c r="D139" s="137" t="s">
        <v>165</v>
      </c>
      <c r="E139" s="138" t="s">
        <v>2072</v>
      </c>
      <c r="F139" s="139" t="s">
        <v>2073</v>
      </c>
      <c r="G139" s="140" t="s">
        <v>204</v>
      </c>
      <c r="H139" s="141">
        <v>8</v>
      </c>
      <c r="I139" s="142"/>
      <c r="J139" s="143">
        <f>ROUND(I139*H139,2)</f>
        <v>0</v>
      </c>
      <c r="K139" s="139" t="s">
        <v>1</v>
      </c>
      <c r="L139" s="32"/>
      <c r="M139" s="144" t="s">
        <v>1</v>
      </c>
      <c r="N139" s="145" t="s">
        <v>38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170</v>
      </c>
      <c r="AT139" s="148" t="s">
        <v>165</v>
      </c>
      <c r="AU139" s="148" t="s">
        <v>82</v>
      </c>
      <c r="AY139" s="17" t="s">
        <v>163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80</v>
      </c>
      <c r="BK139" s="149">
        <f>ROUND(I139*H139,2)</f>
        <v>0</v>
      </c>
      <c r="BL139" s="17" t="s">
        <v>170</v>
      </c>
      <c r="BM139" s="148" t="s">
        <v>325</v>
      </c>
    </row>
    <row r="140" spans="2:65" s="1" customFormat="1" ht="24.2" customHeight="1">
      <c r="B140" s="136"/>
      <c r="C140" s="137" t="s">
        <v>249</v>
      </c>
      <c r="D140" s="137" t="s">
        <v>165</v>
      </c>
      <c r="E140" s="138" t="s">
        <v>2074</v>
      </c>
      <c r="F140" s="139" t="s">
        <v>2075</v>
      </c>
      <c r="G140" s="140" t="s">
        <v>168</v>
      </c>
      <c r="H140" s="141">
        <v>3</v>
      </c>
      <c r="I140" s="142"/>
      <c r="J140" s="143">
        <f>ROUND(I140*H140,2)</f>
        <v>0</v>
      </c>
      <c r="K140" s="139" t="s">
        <v>1</v>
      </c>
      <c r="L140" s="32"/>
      <c r="M140" s="144" t="s">
        <v>1</v>
      </c>
      <c r="N140" s="145" t="s">
        <v>38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170</v>
      </c>
      <c r="AT140" s="148" t="s">
        <v>165</v>
      </c>
      <c r="AU140" s="148" t="s">
        <v>82</v>
      </c>
      <c r="AY140" s="17" t="s">
        <v>163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80</v>
      </c>
      <c r="BK140" s="149">
        <f>ROUND(I140*H140,2)</f>
        <v>0</v>
      </c>
      <c r="BL140" s="17" t="s">
        <v>170</v>
      </c>
      <c r="BM140" s="148" t="s">
        <v>337</v>
      </c>
    </row>
    <row r="141" spans="2:65" s="1" customFormat="1" ht="24.2" customHeight="1">
      <c r="B141" s="136"/>
      <c r="C141" s="137" t="s">
        <v>255</v>
      </c>
      <c r="D141" s="137" t="s">
        <v>165</v>
      </c>
      <c r="E141" s="138" t="s">
        <v>2076</v>
      </c>
      <c r="F141" s="139" t="s">
        <v>2077</v>
      </c>
      <c r="G141" s="140" t="s">
        <v>168</v>
      </c>
      <c r="H141" s="141">
        <v>25</v>
      </c>
      <c r="I141" s="142"/>
      <c r="J141" s="143">
        <f>ROUND(I141*H141,2)</f>
        <v>0</v>
      </c>
      <c r="K141" s="139" t="s">
        <v>1</v>
      </c>
      <c r="L141" s="32"/>
      <c r="M141" s="144" t="s">
        <v>1</v>
      </c>
      <c r="N141" s="145" t="s">
        <v>38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170</v>
      </c>
      <c r="AT141" s="148" t="s">
        <v>165</v>
      </c>
      <c r="AU141" s="148" t="s">
        <v>82</v>
      </c>
      <c r="AY141" s="17" t="s">
        <v>163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80</v>
      </c>
      <c r="BK141" s="149">
        <f>ROUND(I141*H141,2)</f>
        <v>0</v>
      </c>
      <c r="BL141" s="17" t="s">
        <v>170</v>
      </c>
      <c r="BM141" s="148" t="s">
        <v>347</v>
      </c>
    </row>
    <row r="142" spans="2:65" s="11" customFormat="1" ht="22.9" customHeight="1">
      <c r="B142" s="124"/>
      <c r="D142" s="125" t="s">
        <v>72</v>
      </c>
      <c r="E142" s="134" t="s">
        <v>170</v>
      </c>
      <c r="F142" s="134" t="s">
        <v>519</v>
      </c>
      <c r="I142" s="127"/>
      <c r="J142" s="135">
        <f>BK142</f>
        <v>0</v>
      </c>
      <c r="L142" s="124"/>
      <c r="M142" s="129"/>
      <c r="P142" s="130">
        <f>P143</f>
        <v>0</v>
      </c>
      <c r="R142" s="130">
        <f>R143</f>
        <v>0</v>
      </c>
      <c r="T142" s="131">
        <f>T143</f>
        <v>0</v>
      </c>
      <c r="AR142" s="125" t="s">
        <v>80</v>
      </c>
      <c r="AT142" s="132" t="s">
        <v>72</v>
      </c>
      <c r="AU142" s="132" t="s">
        <v>80</v>
      </c>
      <c r="AY142" s="125" t="s">
        <v>163</v>
      </c>
      <c r="BK142" s="133">
        <f>BK143</f>
        <v>0</v>
      </c>
    </row>
    <row r="143" spans="2:65" s="1" customFormat="1" ht="21.75" customHeight="1">
      <c r="B143" s="136"/>
      <c r="C143" s="137" t="s">
        <v>261</v>
      </c>
      <c r="D143" s="137" t="s">
        <v>165</v>
      </c>
      <c r="E143" s="138" t="s">
        <v>2035</v>
      </c>
      <c r="F143" s="139" t="s">
        <v>2036</v>
      </c>
      <c r="G143" s="140" t="s">
        <v>204</v>
      </c>
      <c r="H143" s="141">
        <v>3.8</v>
      </c>
      <c r="I143" s="142"/>
      <c r="J143" s="143">
        <f>ROUND(I143*H143,2)</f>
        <v>0</v>
      </c>
      <c r="K143" s="139" t="s">
        <v>1</v>
      </c>
      <c r="L143" s="32"/>
      <c r="M143" s="144" t="s">
        <v>1</v>
      </c>
      <c r="N143" s="145" t="s">
        <v>38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170</v>
      </c>
      <c r="AT143" s="148" t="s">
        <v>165</v>
      </c>
      <c r="AU143" s="148" t="s">
        <v>82</v>
      </c>
      <c r="AY143" s="17" t="s">
        <v>163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80</v>
      </c>
      <c r="BK143" s="149">
        <f>ROUND(I143*H143,2)</f>
        <v>0</v>
      </c>
      <c r="BL143" s="17" t="s">
        <v>170</v>
      </c>
      <c r="BM143" s="148" t="s">
        <v>361</v>
      </c>
    </row>
    <row r="144" spans="2:65" s="11" customFormat="1" ht="22.9" customHeight="1">
      <c r="B144" s="124"/>
      <c r="D144" s="125" t="s">
        <v>72</v>
      </c>
      <c r="E144" s="134" t="s">
        <v>189</v>
      </c>
      <c r="F144" s="134" t="s">
        <v>2037</v>
      </c>
      <c r="I144" s="127"/>
      <c r="J144" s="135">
        <f>BK144</f>
        <v>0</v>
      </c>
      <c r="L144" s="124"/>
      <c r="M144" s="129"/>
      <c r="P144" s="130">
        <f>SUM(P145:P154)</f>
        <v>0</v>
      </c>
      <c r="R144" s="130">
        <f>SUM(R145:R154)</f>
        <v>0</v>
      </c>
      <c r="T144" s="131">
        <f>SUM(T145:T154)</f>
        <v>0</v>
      </c>
      <c r="AR144" s="125" t="s">
        <v>80</v>
      </c>
      <c r="AT144" s="132" t="s">
        <v>72</v>
      </c>
      <c r="AU144" s="132" t="s">
        <v>80</v>
      </c>
      <c r="AY144" s="125" t="s">
        <v>163</v>
      </c>
      <c r="BK144" s="133">
        <f>SUM(BK145:BK154)</f>
        <v>0</v>
      </c>
    </row>
    <row r="145" spans="2:65" s="1" customFormat="1" ht="16.5" customHeight="1">
      <c r="B145" s="136"/>
      <c r="C145" s="137" t="s">
        <v>267</v>
      </c>
      <c r="D145" s="137" t="s">
        <v>165</v>
      </c>
      <c r="E145" s="138" t="s">
        <v>2078</v>
      </c>
      <c r="F145" s="139" t="s">
        <v>2079</v>
      </c>
      <c r="G145" s="140" t="s">
        <v>196</v>
      </c>
      <c r="H145" s="141">
        <v>46</v>
      </c>
      <c r="I145" s="142"/>
      <c r="J145" s="143">
        <f t="shared" ref="J145:J154" si="10">ROUND(I145*H145,2)</f>
        <v>0</v>
      </c>
      <c r="K145" s="139" t="s">
        <v>1</v>
      </c>
      <c r="L145" s="32"/>
      <c r="M145" s="144" t="s">
        <v>1</v>
      </c>
      <c r="N145" s="145" t="s">
        <v>38</v>
      </c>
      <c r="P145" s="146">
        <f t="shared" ref="P145:P154" si="11">O145*H145</f>
        <v>0</v>
      </c>
      <c r="Q145" s="146">
        <v>0</v>
      </c>
      <c r="R145" s="146">
        <f t="shared" ref="R145:R154" si="12">Q145*H145</f>
        <v>0</v>
      </c>
      <c r="S145" s="146">
        <v>0</v>
      </c>
      <c r="T145" s="147">
        <f t="shared" ref="T145:T154" si="13">S145*H145</f>
        <v>0</v>
      </c>
      <c r="AR145" s="148" t="s">
        <v>170</v>
      </c>
      <c r="AT145" s="148" t="s">
        <v>165</v>
      </c>
      <c r="AU145" s="148" t="s">
        <v>82</v>
      </c>
      <c r="AY145" s="17" t="s">
        <v>163</v>
      </c>
      <c r="BE145" s="149">
        <f t="shared" ref="BE145:BE154" si="14">IF(N145="základní",J145,0)</f>
        <v>0</v>
      </c>
      <c r="BF145" s="149">
        <f t="shared" ref="BF145:BF154" si="15">IF(N145="snížená",J145,0)</f>
        <v>0</v>
      </c>
      <c r="BG145" s="149">
        <f t="shared" ref="BG145:BG154" si="16">IF(N145="zákl. přenesená",J145,0)</f>
        <v>0</v>
      </c>
      <c r="BH145" s="149">
        <f t="shared" ref="BH145:BH154" si="17">IF(N145="sníž. přenesená",J145,0)</f>
        <v>0</v>
      </c>
      <c r="BI145" s="149">
        <f t="shared" ref="BI145:BI154" si="18">IF(N145="nulová",J145,0)</f>
        <v>0</v>
      </c>
      <c r="BJ145" s="17" t="s">
        <v>80</v>
      </c>
      <c r="BK145" s="149">
        <f t="shared" ref="BK145:BK154" si="19">ROUND(I145*H145,2)</f>
        <v>0</v>
      </c>
      <c r="BL145" s="17" t="s">
        <v>170</v>
      </c>
      <c r="BM145" s="148" t="s">
        <v>372</v>
      </c>
    </row>
    <row r="146" spans="2:65" s="1" customFormat="1" ht="16.5" customHeight="1">
      <c r="B146" s="136"/>
      <c r="C146" s="137" t="s">
        <v>280</v>
      </c>
      <c r="D146" s="137" t="s">
        <v>165</v>
      </c>
      <c r="E146" s="138" t="s">
        <v>2080</v>
      </c>
      <c r="F146" s="139" t="s">
        <v>2081</v>
      </c>
      <c r="G146" s="140" t="s">
        <v>1021</v>
      </c>
      <c r="H146" s="141">
        <v>1</v>
      </c>
      <c r="I146" s="142"/>
      <c r="J146" s="143">
        <f t="shared" si="10"/>
        <v>0</v>
      </c>
      <c r="K146" s="139" t="s">
        <v>1</v>
      </c>
      <c r="L146" s="32"/>
      <c r="M146" s="144" t="s">
        <v>1</v>
      </c>
      <c r="N146" s="145" t="s">
        <v>38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170</v>
      </c>
      <c r="AT146" s="148" t="s">
        <v>165</v>
      </c>
      <c r="AU146" s="148" t="s">
        <v>82</v>
      </c>
      <c r="AY146" s="17" t="s">
        <v>163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7" t="s">
        <v>80</v>
      </c>
      <c r="BK146" s="149">
        <f t="shared" si="19"/>
        <v>0</v>
      </c>
      <c r="BL146" s="17" t="s">
        <v>170</v>
      </c>
      <c r="BM146" s="148" t="s">
        <v>258</v>
      </c>
    </row>
    <row r="147" spans="2:65" s="1" customFormat="1" ht="16.5" customHeight="1">
      <c r="B147" s="136"/>
      <c r="C147" s="137" t="s">
        <v>7</v>
      </c>
      <c r="D147" s="137" t="s">
        <v>165</v>
      </c>
      <c r="E147" s="138" t="s">
        <v>2082</v>
      </c>
      <c r="F147" s="139" t="s">
        <v>2083</v>
      </c>
      <c r="G147" s="140" t="s">
        <v>1021</v>
      </c>
      <c r="H147" s="141">
        <v>1</v>
      </c>
      <c r="I147" s="142"/>
      <c r="J147" s="143">
        <f t="shared" si="10"/>
        <v>0</v>
      </c>
      <c r="K147" s="139" t="s">
        <v>1</v>
      </c>
      <c r="L147" s="32"/>
      <c r="M147" s="144" t="s">
        <v>1</v>
      </c>
      <c r="N147" s="145" t="s">
        <v>38</v>
      </c>
      <c r="P147" s="146">
        <f t="shared" si="11"/>
        <v>0</v>
      </c>
      <c r="Q147" s="146">
        <v>0</v>
      </c>
      <c r="R147" s="146">
        <f t="shared" si="12"/>
        <v>0</v>
      </c>
      <c r="S147" s="146">
        <v>0</v>
      </c>
      <c r="T147" s="147">
        <f t="shared" si="13"/>
        <v>0</v>
      </c>
      <c r="AR147" s="148" t="s">
        <v>170</v>
      </c>
      <c r="AT147" s="148" t="s">
        <v>165</v>
      </c>
      <c r="AU147" s="148" t="s">
        <v>82</v>
      </c>
      <c r="AY147" s="17" t="s">
        <v>163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7" t="s">
        <v>80</v>
      </c>
      <c r="BK147" s="149">
        <f t="shared" si="19"/>
        <v>0</v>
      </c>
      <c r="BL147" s="17" t="s">
        <v>170</v>
      </c>
      <c r="BM147" s="148" t="s">
        <v>395</v>
      </c>
    </row>
    <row r="148" spans="2:65" s="1" customFormat="1" ht="16.5" customHeight="1">
      <c r="B148" s="136"/>
      <c r="C148" s="137" t="s">
        <v>291</v>
      </c>
      <c r="D148" s="137" t="s">
        <v>165</v>
      </c>
      <c r="E148" s="138" t="s">
        <v>2084</v>
      </c>
      <c r="F148" s="139" t="s">
        <v>2085</v>
      </c>
      <c r="G148" s="140" t="s">
        <v>1021</v>
      </c>
      <c r="H148" s="141">
        <v>1</v>
      </c>
      <c r="I148" s="142"/>
      <c r="J148" s="143">
        <f t="shared" si="10"/>
        <v>0</v>
      </c>
      <c r="K148" s="139" t="s">
        <v>1</v>
      </c>
      <c r="L148" s="32"/>
      <c r="M148" s="144" t="s">
        <v>1</v>
      </c>
      <c r="N148" s="145" t="s">
        <v>38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170</v>
      </c>
      <c r="AT148" s="148" t="s">
        <v>165</v>
      </c>
      <c r="AU148" s="148" t="s">
        <v>82</v>
      </c>
      <c r="AY148" s="17" t="s">
        <v>163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7" t="s">
        <v>80</v>
      </c>
      <c r="BK148" s="149">
        <f t="shared" si="19"/>
        <v>0</v>
      </c>
      <c r="BL148" s="17" t="s">
        <v>170</v>
      </c>
      <c r="BM148" s="148" t="s">
        <v>270</v>
      </c>
    </row>
    <row r="149" spans="2:65" s="1" customFormat="1" ht="16.5" customHeight="1">
      <c r="B149" s="136"/>
      <c r="C149" s="137" t="s">
        <v>293</v>
      </c>
      <c r="D149" s="137" t="s">
        <v>165</v>
      </c>
      <c r="E149" s="138" t="s">
        <v>2086</v>
      </c>
      <c r="F149" s="139" t="s">
        <v>2087</v>
      </c>
      <c r="G149" s="140" t="s">
        <v>1021</v>
      </c>
      <c r="H149" s="141">
        <v>1</v>
      </c>
      <c r="I149" s="142"/>
      <c r="J149" s="143">
        <f t="shared" si="10"/>
        <v>0</v>
      </c>
      <c r="K149" s="139" t="s">
        <v>1</v>
      </c>
      <c r="L149" s="32"/>
      <c r="M149" s="144" t="s">
        <v>1</v>
      </c>
      <c r="N149" s="145" t="s">
        <v>38</v>
      </c>
      <c r="P149" s="146">
        <f t="shared" si="11"/>
        <v>0</v>
      </c>
      <c r="Q149" s="146">
        <v>0</v>
      </c>
      <c r="R149" s="146">
        <f t="shared" si="12"/>
        <v>0</v>
      </c>
      <c r="S149" s="146">
        <v>0</v>
      </c>
      <c r="T149" s="147">
        <f t="shared" si="13"/>
        <v>0</v>
      </c>
      <c r="AR149" s="148" t="s">
        <v>170</v>
      </c>
      <c r="AT149" s="148" t="s">
        <v>165</v>
      </c>
      <c r="AU149" s="148" t="s">
        <v>82</v>
      </c>
      <c r="AY149" s="17" t="s">
        <v>163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7" t="s">
        <v>80</v>
      </c>
      <c r="BK149" s="149">
        <f t="shared" si="19"/>
        <v>0</v>
      </c>
      <c r="BL149" s="17" t="s">
        <v>170</v>
      </c>
      <c r="BM149" s="148" t="s">
        <v>411</v>
      </c>
    </row>
    <row r="150" spans="2:65" s="1" customFormat="1" ht="16.5" customHeight="1">
      <c r="B150" s="136"/>
      <c r="C150" s="137" t="s">
        <v>297</v>
      </c>
      <c r="D150" s="137" t="s">
        <v>165</v>
      </c>
      <c r="E150" s="138" t="s">
        <v>2088</v>
      </c>
      <c r="F150" s="139" t="s">
        <v>2089</v>
      </c>
      <c r="G150" s="140" t="s">
        <v>1021</v>
      </c>
      <c r="H150" s="141">
        <v>1</v>
      </c>
      <c r="I150" s="142"/>
      <c r="J150" s="143">
        <f t="shared" si="10"/>
        <v>0</v>
      </c>
      <c r="K150" s="139" t="s">
        <v>1</v>
      </c>
      <c r="L150" s="32"/>
      <c r="M150" s="144" t="s">
        <v>1</v>
      </c>
      <c r="N150" s="145" t="s">
        <v>38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170</v>
      </c>
      <c r="AT150" s="148" t="s">
        <v>165</v>
      </c>
      <c r="AU150" s="148" t="s">
        <v>82</v>
      </c>
      <c r="AY150" s="17" t="s">
        <v>163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80</v>
      </c>
      <c r="BK150" s="149">
        <f t="shared" si="19"/>
        <v>0</v>
      </c>
      <c r="BL150" s="17" t="s">
        <v>170</v>
      </c>
      <c r="BM150" s="148" t="s">
        <v>421</v>
      </c>
    </row>
    <row r="151" spans="2:65" s="1" customFormat="1" ht="33" customHeight="1">
      <c r="B151" s="136"/>
      <c r="C151" s="137" t="s">
        <v>303</v>
      </c>
      <c r="D151" s="137" t="s">
        <v>165</v>
      </c>
      <c r="E151" s="138" t="s">
        <v>2090</v>
      </c>
      <c r="F151" s="139" t="s">
        <v>2091</v>
      </c>
      <c r="G151" s="140" t="s">
        <v>1021</v>
      </c>
      <c r="H151" s="141">
        <v>1</v>
      </c>
      <c r="I151" s="142"/>
      <c r="J151" s="143">
        <f t="shared" si="10"/>
        <v>0</v>
      </c>
      <c r="K151" s="139" t="s">
        <v>1</v>
      </c>
      <c r="L151" s="32"/>
      <c r="M151" s="144" t="s">
        <v>1</v>
      </c>
      <c r="N151" s="145" t="s">
        <v>38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170</v>
      </c>
      <c r="AT151" s="148" t="s">
        <v>165</v>
      </c>
      <c r="AU151" s="148" t="s">
        <v>82</v>
      </c>
      <c r="AY151" s="17" t="s">
        <v>163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80</v>
      </c>
      <c r="BK151" s="149">
        <f t="shared" si="19"/>
        <v>0</v>
      </c>
      <c r="BL151" s="17" t="s">
        <v>170</v>
      </c>
      <c r="BM151" s="148" t="s">
        <v>434</v>
      </c>
    </row>
    <row r="152" spans="2:65" s="1" customFormat="1" ht="16.5" customHeight="1">
      <c r="B152" s="136"/>
      <c r="C152" s="137" t="s">
        <v>306</v>
      </c>
      <c r="D152" s="137" t="s">
        <v>165</v>
      </c>
      <c r="E152" s="138" t="s">
        <v>2092</v>
      </c>
      <c r="F152" s="139" t="s">
        <v>2093</v>
      </c>
      <c r="G152" s="140" t="s">
        <v>1021</v>
      </c>
      <c r="H152" s="141">
        <v>1</v>
      </c>
      <c r="I152" s="142"/>
      <c r="J152" s="143">
        <f t="shared" si="10"/>
        <v>0</v>
      </c>
      <c r="K152" s="139" t="s">
        <v>1</v>
      </c>
      <c r="L152" s="32"/>
      <c r="M152" s="144" t="s">
        <v>1</v>
      </c>
      <c r="N152" s="145" t="s">
        <v>38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170</v>
      </c>
      <c r="AT152" s="148" t="s">
        <v>165</v>
      </c>
      <c r="AU152" s="148" t="s">
        <v>82</v>
      </c>
      <c r="AY152" s="17" t="s">
        <v>163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80</v>
      </c>
      <c r="BK152" s="149">
        <f t="shared" si="19"/>
        <v>0</v>
      </c>
      <c r="BL152" s="17" t="s">
        <v>170</v>
      </c>
      <c r="BM152" s="148" t="s">
        <v>445</v>
      </c>
    </row>
    <row r="153" spans="2:65" s="1" customFormat="1" ht="16.5" customHeight="1">
      <c r="B153" s="136"/>
      <c r="C153" s="137" t="s">
        <v>310</v>
      </c>
      <c r="D153" s="137" t="s">
        <v>165</v>
      </c>
      <c r="E153" s="138" t="s">
        <v>2094</v>
      </c>
      <c r="F153" s="139" t="s">
        <v>2095</v>
      </c>
      <c r="G153" s="140" t="s">
        <v>196</v>
      </c>
      <c r="H153" s="141">
        <v>46</v>
      </c>
      <c r="I153" s="142"/>
      <c r="J153" s="143">
        <f t="shared" si="10"/>
        <v>0</v>
      </c>
      <c r="K153" s="139" t="s">
        <v>1</v>
      </c>
      <c r="L153" s="32"/>
      <c r="M153" s="144" t="s">
        <v>1</v>
      </c>
      <c r="N153" s="145" t="s">
        <v>38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170</v>
      </c>
      <c r="AT153" s="148" t="s">
        <v>165</v>
      </c>
      <c r="AU153" s="148" t="s">
        <v>82</v>
      </c>
      <c r="AY153" s="17" t="s">
        <v>163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80</v>
      </c>
      <c r="BK153" s="149">
        <f t="shared" si="19"/>
        <v>0</v>
      </c>
      <c r="BL153" s="17" t="s">
        <v>170</v>
      </c>
      <c r="BM153" s="148" t="s">
        <v>466</v>
      </c>
    </row>
    <row r="154" spans="2:65" s="1" customFormat="1" ht="16.5" customHeight="1">
      <c r="B154" s="136"/>
      <c r="C154" s="137" t="s">
        <v>315</v>
      </c>
      <c r="D154" s="137" t="s">
        <v>165</v>
      </c>
      <c r="E154" s="138" t="s">
        <v>2096</v>
      </c>
      <c r="F154" s="139" t="s">
        <v>780</v>
      </c>
      <c r="G154" s="140" t="s">
        <v>2097</v>
      </c>
      <c r="H154" s="141">
        <v>24</v>
      </c>
      <c r="I154" s="142"/>
      <c r="J154" s="143">
        <f t="shared" si="10"/>
        <v>0</v>
      </c>
      <c r="K154" s="139" t="s">
        <v>1</v>
      </c>
      <c r="L154" s="32"/>
      <c r="M154" s="194" t="s">
        <v>1</v>
      </c>
      <c r="N154" s="195" t="s">
        <v>38</v>
      </c>
      <c r="O154" s="196"/>
      <c r="P154" s="197">
        <f t="shared" si="11"/>
        <v>0</v>
      </c>
      <c r="Q154" s="197">
        <v>0</v>
      </c>
      <c r="R154" s="197">
        <f t="shared" si="12"/>
        <v>0</v>
      </c>
      <c r="S154" s="197">
        <v>0</v>
      </c>
      <c r="T154" s="198">
        <f t="shared" si="13"/>
        <v>0</v>
      </c>
      <c r="AR154" s="148" t="s">
        <v>170</v>
      </c>
      <c r="AT154" s="148" t="s">
        <v>165</v>
      </c>
      <c r="AU154" s="148" t="s">
        <v>82</v>
      </c>
      <c r="AY154" s="17" t="s">
        <v>163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80</v>
      </c>
      <c r="BK154" s="149">
        <f t="shared" si="19"/>
        <v>0</v>
      </c>
      <c r="BL154" s="17" t="s">
        <v>170</v>
      </c>
      <c r="BM154" s="148" t="s">
        <v>487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20:K154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2098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ROUND((SUM(BE123:BE224)),  2)</f>
        <v>0</v>
      </c>
      <c r="I33" s="96">
        <v>0.21</v>
      </c>
      <c r="J33" s="86">
        <f>ROUND(((SUM(BE123:BE224))*I33),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ROUND((SUM(BF123:BF224)),  2)</f>
        <v>0</v>
      </c>
      <c r="I34" s="96">
        <v>0.15</v>
      </c>
      <c r="J34" s="86">
        <f>ROUND(((SUM(BF123:BF224))*I34),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ROUND((SUM(BG123:BG224)),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ROUND((SUM(BH123:BH224)),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ROUND((SUM(BI123:BI224)),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501.1 - SO501.1 - Komunikace pojížděné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J123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128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9" customFormat="1" ht="19.899999999999999" customHeight="1">
      <c r="B98" s="112"/>
      <c r="D98" s="113" t="s">
        <v>129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2:12" s="9" customFormat="1" ht="19.899999999999999" customHeight="1">
      <c r="B99" s="112"/>
      <c r="D99" s="113" t="s">
        <v>130</v>
      </c>
      <c r="E99" s="114"/>
      <c r="F99" s="114"/>
      <c r="G99" s="114"/>
      <c r="H99" s="114"/>
      <c r="I99" s="114"/>
      <c r="J99" s="115">
        <f>J142</f>
        <v>0</v>
      </c>
      <c r="L99" s="112"/>
    </row>
    <row r="100" spans="2:12" s="9" customFormat="1" ht="19.899999999999999" customHeight="1">
      <c r="B100" s="112"/>
      <c r="D100" s="113" t="s">
        <v>131</v>
      </c>
      <c r="E100" s="114"/>
      <c r="F100" s="114"/>
      <c r="G100" s="114"/>
      <c r="H100" s="114"/>
      <c r="I100" s="114"/>
      <c r="J100" s="115">
        <f>J160</f>
        <v>0</v>
      </c>
      <c r="L100" s="112"/>
    </row>
    <row r="101" spans="2:12" s="9" customFormat="1" ht="19.899999999999999" customHeight="1">
      <c r="B101" s="112"/>
      <c r="D101" s="113" t="s">
        <v>134</v>
      </c>
      <c r="E101" s="114"/>
      <c r="F101" s="114"/>
      <c r="G101" s="114"/>
      <c r="H101" s="114"/>
      <c r="I101" s="114"/>
      <c r="J101" s="115">
        <f>J164</f>
        <v>0</v>
      </c>
      <c r="L101" s="112"/>
    </row>
    <row r="102" spans="2:12" s="9" customFormat="1" ht="19.899999999999999" customHeight="1">
      <c r="B102" s="112"/>
      <c r="D102" s="113" t="s">
        <v>136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2:12" s="9" customFormat="1" ht="19.899999999999999" customHeight="1">
      <c r="B103" s="112"/>
      <c r="D103" s="113" t="s">
        <v>139</v>
      </c>
      <c r="E103" s="114"/>
      <c r="F103" s="114"/>
      <c r="G103" s="114"/>
      <c r="H103" s="114"/>
      <c r="I103" s="114"/>
      <c r="J103" s="115">
        <f>J223</f>
        <v>0</v>
      </c>
      <c r="L103" s="112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148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2" t="str">
        <f>E7</f>
        <v>Parkovací dům, Gagarinova, Šumperk-cú2021-revize</v>
      </c>
      <c r="F113" s="243"/>
      <c r="G113" s="243"/>
      <c r="H113" s="243"/>
      <c r="L113" s="32"/>
    </row>
    <row r="114" spans="2:65" s="1" customFormat="1" ht="12" customHeight="1">
      <c r="B114" s="32"/>
      <c r="C114" s="27" t="s">
        <v>119</v>
      </c>
      <c r="L114" s="32"/>
    </row>
    <row r="115" spans="2:65" s="1" customFormat="1" ht="16.5" customHeight="1">
      <c r="B115" s="32"/>
      <c r="E115" s="204" t="str">
        <f>E9</f>
        <v>501.1 - SO501.1 - Komunikace pojížděné</v>
      </c>
      <c r="F115" s="244"/>
      <c r="G115" s="244"/>
      <c r="H115" s="244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6. 4. 2021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29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27</v>
      </c>
      <c r="F120" s="25" t="str">
        <f>IF(E18="","",E18)</f>
        <v>Vyplň údaj</v>
      </c>
      <c r="I120" s="27" t="s">
        <v>31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149</v>
      </c>
      <c r="D122" s="118" t="s">
        <v>58</v>
      </c>
      <c r="E122" s="118" t="s">
        <v>54</v>
      </c>
      <c r="F122" s="118" t="s">
        <v>55</v>
      </c>
      <c r="G122" s="118" t="s">
        <v>150</v>
      </c>
      <c r="H122" s="118" t="s">
        <v>151</v>
      </c>
      <c r="I122" s="118" t="s">
        <v>152</v>
      </c>
      <c r="J122" s="118" t="s">
        <v>125</v>
      </c>
      <c r="K122" s="119" t="s">
        <v>153</v>
      </c>
      <c r="L122" s="116"/>
      <c r="M122" s="59" t="s">
        <v>1</v>
      </c>
      <c r="N122" s="60" t="s">
        <v>37</v>
      </c>
      <c r="O122" s="60" t="s">
        <v>154</v>
      </c>
      <c r="P122" s="60" t="s">
        <v>155</v>
      </c>
      <c r="Q122" s="60" t="s">
        <v>156</v>
      </c>
      <c r="R122" s="60" t="s">
        <v>157</v>
      </c>
      <c r="S122" s="60" t="s">
        <v>158</v>
      </c>
      <c r="T122" s="61" t="s">
        <v>159</v>
      </c>
    </row>
    <row r="123" spans="2:65" s="1" customFormat="1" ht="22.9" customHeight="1">
      <c r="B123" s="32"/>
      <c r="C123" s="64" t="s">
        <v>160</v>
      </c>
      <c r="J123" s="120">
        <f>BK123</f>
        <v>0</v>
      </c>
      <c r="L123" s="32"/>
      <c r="M123" s="62"/>
      <c r="N123" s="53"/>
      <c r="O123" s="53"/>
      <c r="P123" s="121">
        <f>P124</f>
        <v>0</v>
      </c>
      <c r="Q123" s="53"/>
      <c r="R123" s="121">
        <f>R124</f>
        <v>262.32343341999996</v>
      </c>
      <c r="S123" s="53"/>
      <c r="T123" s="122">
        <f>T124</f>
        <v>0</v>
      </c>
      <c r="AT123" s="17" t="s">
        <v>72</v>
      </c>
      <c r="AU123" s="17" t="s">
        <v>127</v>
      </c>
      <c r="BK123" s="123">
        <f>BK124</f>
        <v>0</v>
      </c>
    </row>
    <row r="124" spans="2:65" s="11" customFormat="1" ht="25.9" customHeight="1">
      <c r="B124" s="124"/>
      <c r="D124" s="125" t="s">
        <v>72</v>
      </c>
      <c r="E124" s="126" t="s">
        <v>161</v>
      </c>
      <c r="F124" s="126" t="s">
        <v>162</v>
      </c>
      <c r="I124" s="127"/>
      <c r="J124" s="128">
        <f>BK124</f>
        <v>0</v>
      </c>
      <c r="L124" s="124"/>
      <c r="M124" s="129"/>
      <c r="P124" s="130">
        <f>P125+P142+P160+P164+P186+P223</f>
        <v>0</v>
      </c>
      <c r="R124" s="130">
        <f>R125+R142+R160+R164+R186+R223</f>
        <v>262.32343341999996</v>
      </c>
      <c r="T124" s="131">
        <f>T125+T142+T160+T164+T186+T223</f>
        <v>0</v>
      </c>
      <c r="AR124" s="125" t="s">
        <v>80</v>
      </c>
      <c r="AT124" s="132" t="s">
        <v>72</v>
      </c>
      <c r="AU124" s="132" t="s">
        <v>73</v>
      </c>
      <c r="AY124" s="125" t="s">
        <v>163</v>
      </c>
      <c r="BK124" s="133">
        <f>BK125+BK142+BK160+BK164+BK186+BK223</f>
        <v>0</v>
      </c>
    </row>
    <row r="125" spans="2:65" s="11" customFormat="1" ht="22.9" customHeight="1">
      <c r="B125" s="124"/>
      <c r="D125" s="125" t="s">
        <v>72</v>
      </c>
      <c r="E125" s="134" t="s">
        <v>80</v>
      </c>
      <c r="F125" s="134" t="s">
        <v>164</v>
      </c>
      <c r="I125" s="127"/>
      <c r="J125" s="135">
        <f>BK125</f>
        <v>0</v>
      </c>
      <c r="L125" s="124"/>
      <c r="M125" s="129"/>
      <c r="P125" s="130">
        <f>SUM(P126:P141)</f>
        <v>0</v>
      </c>
      <c r="R125" s="130">
        <f>SUM(R126:R141)</f>
        <v>0</v>
      </c>
      <c r="T125" s="131">
        <f>SUM(T126:T141)</f>
        <v>0</v>
      </c>
      <c r="AR125" s="125" t="s">
        <v>80</v>
      </c>
      <c r="AT125" s="132" t="s">
        <v>72</v>
      </c>
      <c r="AU125" s="132" t="s">
        <v>80</v>
      </c>
      <c r="AY125" s="125" t="s">
        <v>163</v>
      </c>
      <c r="BK125" s="133">
        <f>SUM(BK126:BK141)</f>
        <v>0</v>
      </c>
    </row>
    <row r="126" spans="2:65" s="1" customFormat="1" ht="33" customHeight="1">
      <c r="B126" s="136"/>
      <c r="C126" s="137" t="s">
        <v>80</v>
      </c>
      <c r="D126" s="137" t="s">
        <v>165</v>
      </c>
      <c r="E126" s="138" t="s">
        <v>2099</v>
      </c>
      <c r="F126" s="139" t="s">
        <v>2100</v>
      </c>
      <c r="G126" s="140" t="s">
        <v>204</v>
      </c>
      <c r="H126" s="141">
        <v>55.2</v>
      </c>
      <c r="I126" s="142"/>
      <c r="J126" s="143">
        <f>ROUND(I126*H126,2)</f>
        <v>0</v>
      </c>
      <c r="K126" s="139" t="s">
        <v>169</v>
      </c>
      <c r="L126" s="32"/>
      <c r="M126" s="144" t="s">
        <v>1</v>
      </c>
      <c r="N126" s="145" t="s">
        <v>38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170</v>
      </c>
      <c r="AT126" s="148" t="s">
        <v>165</v>
      </c>
      <c r="AU126" s="148" t="s">
        <v>82</v>
      </c>
      <c r="AY126" s="17" t="s">
        <v>163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80</v>
      </c>
      <c r="BK126" s="149">
        <f>ROUND(I126*H126,2)</f>
        <v>0</v>
      </c>
      <c r="BL126" s="17" t="s">
        <v>170</v>
      </c>
      <c r="BM126" s="148" t="s">
        <v>2101</v>
      </c>
    </row>
    <row r="127" spans="2:65" s="13" customFormat="1" ht="11.25">
      <c r="B127" s="157"/>
      <c r="D127" s="151" t="s">
        <v>180</v>
      </c>
      <c r="E127" s="158" t="s">
        <v>1</v>
      </c>
      <c r="F127" s="159" t="s">
        <v>2102</v>
      </c>
      <c r="H127" s="160">
        <v>55.2</v>
      </c>
      <c r="I127" s="161"/>
      <c r="L127" s="157"/>
      <c r="M127" s="162"/>
      <c r="T127" s="163"/>
      <c r="AT127" s="158" t="s">
        <v>180</v>
      </c>
      <c r="AU127" s="158" t="s">
        <v>82</v>
      </c>
      <c r="AV127" s="13" t="s">
        <v>82</v>
      </c>
      <c r="AW127" s="13" t="s">
        <v>30</v>
      </c>
      <c r="AX127" s="13" t="s">
        <v>73</v>
      </c>
      <c r="AY127" s="158" t="s">
        <v>163</v>
      </c>
    </row>
    <row r="128" spans="2:65" s="14" customFormat="1" ht="11.25">
      <c r="B128" s="164"/>
      <c r="D128" s="151" t="s">
        <v>180</v>
      </c>
      <c r="E128" s="165" t="s">
        <v>1</v>
      </c>
      <c r="F128" s="166" t="s">
        <v>218</v>
      </c>
      <c r="H128" s="167">
        <v>55.2</v>
      </c>
      <c r="I128" s="168"/>
      <c r="L128" s="164"/>
      <c r="M128" s="169"/>
      <c r="T128" s="170"/>
      <c r="AT128" s="165" t="s">
        <v>180</v>
      </c>
      <c r="AU128" s="165" t="s">
        <v>82</v>
      </c>
      <c r="AV128" s="14" t="s">
        <v>170</v>
      </c>
      <c r="AW128" s="14" t="s">
        <v>30</v>
      </c>
      <c r="AX128" s="14" t="s">
        <v>80</v>
      </c>
      <c r="AY128" s="165" t="s">
        <v>163</v>
      </c>
    </row>
    <row r="129" spans="2:65" s="1" customFormat="1" ht="24.2" customHeight="1">
      <c r="B129" s="136"/>
      <c r="C129" s="137" t="s">
        <v>82</v>
      </c>
      <c r="D129" s="137" t="s">
        <v>165</v>
      </c>
      <c r="E129" s="138" t="s">
        <v>2103</v>
      </c>
      <c r="F129" s="139" t="s">
        <v>2104</v>
      </c>
      <c r="G129" s="140" t="s">
        <v>204</v>
      </c>
      <c r="H129" s="141">
        <v>0.13500000000000001</v>
      </c>
      <c r="I129" s="142"/>
      <c r="J129" s="143">
        <f>ROUND(I129*H129,2)</f>
        <v>0</v>
      </c>
      <c r="K129" s="139" t="s">
        <v>169</v>
      </c>
      <c r="L129" s="32"/>
      <c r="M129" s="144" t="s">
        <v>1</v>
      </c>
      <c r="N129" s="145" t="s">
        <v>38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80</v>
      </c>
      <c r="BK129" s="149">
        <f>ROUND(I129*H129,2)</f>
        <v>0</v>
      </c>
      <c r="BL129" s="17" t="s">
        <v>170</v>
      </c>
      <c r="BM129" s="148" t="s">
        <v>2105</v>
      </c>
    </row>
    <row r="130" spans="2:65" s="13" customFormat="1" ht="11.25">
      <c r="B130" s="157"/>
      <c r="D130" s="151" t="s">
        <v>180</v>
      </c>
      <c r="E130" s="158" t="s">
        <v>1</v>
      </c>
      <c r="F130" s="159" t="s">
        <v>2106</v>
      </c>
      <c r="H130" s="160">
        <v>0.13500000000000001</v>
      </c>
      <c r="I130" s="161"/>
      <c r="L130" s="157"/>
      <c r="M130" s="162"/>
      <c r="T130" s="163"/>
      <c r="AT130" s="158" t="s">
        <v>180</v>
      </c>
      <c r="AU130" s="158" t="s">
        <v>82</v>
      </c>
      <c r="AV130" s="13" t="s">
        <v>82</v>
      </c>
      <c r="AW130" s="13" t="s">
        <v>30</v>
      </c>
      <c r="AX130" s="13" t="s">
        <v>73</v>
      </c>
      <c r="AY130" s="158" t="s">
        <v>163</v>
      </c>
    </row>
    <row r="131" spans="2:65" s="14" customFormat="1" ht="11.25">
      <c r="B131" s="164"/>
      <c r="D131" s="151" t="s">
        <v>180</v>
      </c>
      <c r="E131" s="165" t="s">
        <v>1</v>
      </c>
      <c r="F131" s="166" t="s">
        <v>218</v>
      </c>
      <c r="H131" s="167">
        <v>0.13500000000000001</v>
      </c>
      <c r="I131" s="168"/>
      <c r="L131" s="164"/>
      <c r="M131" s="169"/>
      <c r="T131" s="170"/>
      <c r="AT131" s="165" t="s">
        <v>180</v>
      </c>
      <c r="AU131" s="165" t="s">
        <v>82</v>
      </c>
      <c r="AV131" s="14" t="s">
        <v>170</v>
      </c>
      <c r="AW131" s="14" t="s">
        <v>30</v>
      </c>
      <c r="AX131" s="14" t="s">
        <v>80</v>
      </c>
      <c r="AY131" s="165" t="s">
        <v>163</v>
      </c>
    </row>
    <row r="132" spans="2:65" s="1" customFormat="1" ht="62.65" customHeight="1">
      <c r="B132" s="136"/>
      <c r="C132" s="137" t="s">
        <v>175</v>
      </c>
      <c r="D132" s="137" t="s">
        <v>165</v>
      </c>
      <c r="E132" s="138" t="s">
        <v>237</v>
      </c>
      <c r="F132" s="139" t="s">
        <v>238</v>
      </c>
      <c r="G132" s="140" t="s">
        <v>204</v>
      </c>
      <c r="H132" s="141">
        <v>55.335000000000001</v>
      </c>
      <c r="I132" s="142"/>
      <c r="J132" s="143">
        <f>ROUND(I132*H132,2)</f>
        <v>0</v>
      </c>
      <c r="K132" s="139" t="s">
        <v>169</v>
      </c>
      <c r="L132" s="32"/>
      <c r="M132" s="144" t="s">
        <v>1</v>
      </c>
      <c r="N132" s="145" t="s">
        <v>38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80</v>
      </c>
      <c r="BK132" s="149">
        <f>ROUND(I132*H132,2)</f>
        <v>0</v>
      </c>
      <c r="BL132" s="17" t="s">
        <v>170</v>
      </c>
      <c r="BM132" s="148" t="s">
        <v>2107</v>
      </c>
    </row>
    <row r="133" spans="2:65" s="13" customFormat="1" ht="11.25">
      <c r="B133" s="157"/>
      <c r="D133" s="151" t="s">
        <v>180</v>
      </c>
      <c r="E133" s="158" t="s">
        <v>1</v>
      </c>
      <c r="F133" s="159" t="s">
        <v>2108</v>
      </c>
      <c r="H133" s="160">
        <v>55.335000000000001</v>
      </c>
      <c r="I133" s="161"/>
      <c r="L133" s="157"/>
      <c r="M133" s="162"/>
      <c r="T133" s="163"/>
      <c r="AT133" s="158" t="s">
        <v>180</v>
      </c>
      <c r="AU133" s="158" t="s">
        <v>82</v>
      </c>
      <c r="AV133" s="13" t="s">
        <v>82</v>
      </c>
      <c r="AW133" s="13" t="s">
        <v>30</v>
      </c>
      <c r="AX133" s="13" t="s">
        <v>73</v>
      </c>
      <c r="AY133" s="158" t="s">
        <v>163</v>
      </c>
    </row>
    <row r="134" spans="2:65" s="14" customFormat="1" ht="11.25">
      <c r="B134" s="164"/>
      <c r="D134" s="151" t="s">
        <v>180</v>
      </c>
      <c r="E134" s="165" t="s">
        <v>1</v>
      </c>
      <c r="F134" s="166" t="s">
        <v>218</v>
      </c>
      <c r="H134" s="167">
        <v>55.335000000000001</v>
      </c>
      <c r="I134" s="168"/>
      <c r="L134" s="164"/>
      <c r="M134" s="169"/>
      <c r="T134" s="170"/>
      <c r="AT134" s="165" t="s">
        <v>180</v>
      </c>
      <c r="AU134" s="165" t="s">
        <v>82</v>
      </c>
      <c r="AV134" s="14" t="s">
        <v>170</v>
      </c>
      <c r="AW134" s="14" t="s">
        <v>30</v>
      </c>
      <c r="AX134" s="14" t="s">
        <v>80</v>
      </c>
      <c r="AY134" s="165" t="s">
        <v>163</v>
      </c>
    </row>
    <row r="135" spans="2:65" s="1" customFormat="1" ht="44.25" customHeight="1">
      <c r="B135" s="136"/>
      <c r="C135" s="137" t="s">
        <v>170</v>
      </c>
      <c r="D135" s="137" t="s">
        <v>165</v>
      </c>
      <c r="E135" s="138" t="s">
        <v>262</v>
      </c>
      <c r="F135" s="139" t="s">
        <v>263</v>
      </c>
      <c r="G135" s="140" t="s">
        <v>264</v>
      </c>
      <c r="H135" s="141">
        <v>99.602999999999994</v>
      </c>
      <c r="I135" s="142"/>
      <c r="J135" s="143">
        <f>ROUND(I135*H135,2)</f>
        <v>0</v>
      </c>
      <c r="K135" s="139" t="s">
        <v>169</v>
      </c>
      <c r="L135" s="32"/>
      <c r="M135" s="144" t="s">
        <v>1</v>
      </c>
      <c r="N135" s="145" t="s">
        <v>38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170</v>
      </c>
      <c r="AT135" s="148" t="s">
        <v>165</v>
      </c>
      <c r="AU135" s="148" t="s">
        <v>82</v>
      </c>
      <c r="AY135" s="17" t="s">
        <v>163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80</v>
      </c>
      <c r="BK135" s="149">
        <f>ROUND(I135*H135,2)</f>
        <v>0</v>
      </c>
      <c r="BL135" s="17" t="s">
        <v>170</v>
      </c>
      <c r="BM135" s="148" t="s">
        <v>2109</v>
      </c>
    </row>
    <row r="136" spans="2:65" s="13" customFormat="1" ht="11.25">
      <c r="B136" s="157"/>
      <c r="D136" s="151" t="s">
        <v>180</v>
      </c>
      <c r="E136" s="158" t="s">
        <v>1</v>
      </c>
      <c r="F136" s="159" t="s">
        <v>2110</v>
      </c>
      <c r="H136" s="160">
        <v>99.602999999999994</v>
      </c>
      <c r="I136" s="161"/>
      <c r="L136" s="157"/>
      <c r="M136" s="162"/>
      <c r="T136" s="163"/>
      <c r="AT136" s="158" t="s">
        <v>180</v>
      </c>
      <c r="AU136" s="158" t="s">
        <v>82</v>
      </c>
      <c r="AV136" s="13" t="s">
        <v>82</v>
      </c>
      <c r="AW136" s="13" t="s">
        <v>30</v>
      </c>
      <c r="AX136" s="13" t="s">
        <v>73</v>
      </c>
      <c r="AY136" s="158" t="s">
        <v>163</v>
      </c>
    </row>
    <row r="137" spans="2:65" s="14" customFormat="1" ht="11.25">
      <c r="B137" s="164"/>
      <c r="D137" s="151" t="s">
        <v>180</v>
      </c>
      <c r="E137" s="165" t="s">
        <v>1</v>
      </c>
      <c r="F137" s="166" t="s">
        <v>218</v>
      </c>
      <c r="H137" s="167">
        <v>99.602999999999994</v>
      </c>
      <c r="I137" s="168"/>
      <c r="L137" s="164"/>
      <c r="M137" s="169"/>
      <c r="T137" s="170"/>
      <c r="AT137" s="165" t="s">
        <v>180</v>
      </c>
      <c r="AU137" s="165" t="s">
        <v>82</v>
      </c>
      <c r="AV137" s="14" t="s">
        <v>170</v>
      </c>
      <c r="AW137" s="14" t="s">
        <v>30</v>
      </c>
      <c r="AX137" s="14" t="s">
        <v>80</v>
      </c>
      <c r="AY137" s="165" t="s">
        <v>163</v>
      </c>
    </row>
    <row r="138" spans="2:65" s="1" customFormat="1" ht="33" customHeight="1">
      <c r="B138" s="136"/>
      <c r="C138" s="137" t="s">
        <v>186</v>
      </c>
      <c r="D138" s="137" t="s">
        <v>165</v>
      </c>
      <c r="E138" s="138" t="s">
        <v>281</v>
      </c>
      <c r="F138" s="139" t="s">
        <v>282</v>
      </c>
      <c r="G138" s="140" t="s">
        <v>168</v>
      </c>
      <c r="H138" s="141">
        <v>256</v>
      </c>
      <c r="I138" s="142"/>
      <c r="J138" s="143">
        <f>ROUND(I138*H138,2)</f>
        <v>0</v>
      </c>
      <c r="K138" s="139" t="s">
        <v>169</v>
      </c>
      <c r="L138" s="32"/>
      <c r="M138" s="144" t="s">
        <v>1</v>
      </c>
      <c r="N138" s="145" t="s">
        <v>38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80</v>
      </c>
      <c r="BK138" s="149">
        <f>ROUND(I138*H138,2)</f>
        <v>0</v>
      </c>
      <c r="BL138" s="17" t="s">
        <v>170</v>
      </c>
      <c r="BM138" s="148" t="s">
        <v>2111</v>
      </c>
    </row>
    <row r="139" spans="2:65" s="12" customFormat="1" ht="11.25">
      <c r="B139" s="150"/>
      <c r="D139" s="151" t="s">
        <v>180</v>
      </c>
      <c r="E139" s="152" t="s">
        <v>1</v>
      </c>
      <c r="F139" s="153" t="s">
        <v>284</v>
      </c>
      <c r="H139" s="152" t="s">
        <v>1</v>
      </c>
      <c r="I139" s="154"/>
      <c r="L139" s="150"/>
      <c r="M139" s="155"/>
      <c r="T139" s="156"/>
      <c r="AT139" s="152" t="s">
        <v>180</v>
      </c>
      <c r="AU139" s="152" t="s">
        <v>82</v>
      </c>
      <c r="AV139" s="12" t="s">
        <v>80</v>
      </c>
      <c r="AW139" s="12" t="s">
        <v>30</v>
      </c>
      <c r="AX139" s="12" t="s">
        <v>73</v>
      </c>
      <c r="AY139" s="152" t="s">
        <v>163</v>
      </c>
    </row>
    <row r="140" spans="2:65" s="13" customFormat="1" ht="11.25">
      <c r="B140" s="157"/>
      <c r="D140" s="151" t="s">
        <v>180</v>
      </c>
      <c r="E140" s="158" t="s">
        <v>1</v>
      </c>
      <c r="F140" s="159" t="s">
        <v>2112</v>
      </c>
      <c r="H140" s="160">
        <v>256</v>
      </c>
      <c r="I140" s="161"/>
      <c r="L140" s="157"/>
      <c r="M140" s="162"/>
      <c r="T140" s="163"/>
      <c r="AT140" s="158" t="s">
        <v>180</v>
      </c>
      <c r="AU140" s="158" t="s">
        <v>82</v>
      </c>
      <c r="AV140" s="13" t="s">
        <v>82</v>
      </c>
      <c r="AW140" s="13" t="s">
        <v>30</v>
      </c>
      <c r="AX140" s="13" t="s">
        <v>73</v>
      </c>
      <c r="AY140" s="158" t="s">
        <v>163</v>
      </c>
    </row>
    <row r="141" spans="2:65" s="14" customFormat="1" ht="11.25">
      <c r="B141" s="164"/>
      <c r="D141" s="151" t="s">
        <v>180</v>
      </c>
      <c r="E141" s="165" t="s">
        <v>1</v>
      </c>
      <c r="F141" s="166" t="s">
        <v>218</v>
      </c>
      <c r="H141" s="167">
        <v>256</v>
      </c>
      <c r="I141" s="168"/>
      <c r="L141" s="164"/>
      <c r="M141" s="169"/>
      <c r="T141" s="170"/>
      <c r="AT141" s="165" t="s">
        <v>180</v>
      </c>
      <c r="AU141" s="165" t="s">
        <v>82</v>
      </c>
      <c r="AV141" s="14" t="s">
        <v>170</v>
      </c>
      <c r="AW141" s="14" t="s">
        <v>30</v>
      </c>
      <c r="AX141" s="14" t="s">
        <v>80</v>
      </c>
      <c r="AY141" s="165" t="s">
        <v>163</v>
      </c>
    </row>
    <row r="142" spans="2:65" s="11" customFormat="1" ht="22.9" customHeight="1">
      <c r="B142" s="124"/>
      <c r="D142" s="125" t="s">
        <v>72</v>
      </c>
      <c r="E142" s="134" t="s">
        <v>255</v>
      </c>
      <c r="F142" s="134" t="s">
        <v>286</v>
      </c>
      <c r="I142" s="127"/>
      <c r="J142" s="135">
        <f>BK142</f>
        <v>0</v>
      </c>
      <c r="L142" s="124"/>
      <c r="M142" s="129"/>
      <c r="P142" s="130">
        <f>SUM(P143:P159)</f>
        <v>0</v>
      </c>
      <c r="R142" s="130">
        <f>SUM(R143:R159)</f>
        <v>0</v>
      </c>
      <c r="T142" s="131">
        <f>SUM(T143:T159)</f>
        <v>0</v>
      </c>
      <c r="AR142" s="125" t="s">
        <v>80</v>
      </c>
      <c r="AT142" s="132" t="s">
        <v>72</v>
      </c>
      <c r="AU142" s="132" t="s">
        <v>80</v>
      </c>
      <c r="AY142" s="125" t="s">
        <v>163</v>
      </c>
      <c r="BK142" s="133">
        <f>SUM(BK143:BK159)</f>
        <v>0</v>
      </c>
    </row>
    <row r="143" spans="2:65" s="1" customFormat="1" ht="33" customHeight="1">
      <c r="B143" s="136"/>
      <c r="C143" s="137" t="s">
        <v>185</v>
      </c>
      <c r="D143" s="137" t="s">
        <v>165</v>
      </c>
      <c r="E143" s="138" t="s">
        <v>2099</v>
      </c>
      <c r="F143" s="139" t="s">
        <v>2100</v>
      </c>
      <c r="G143" s="140" t="s">
        <v>204</v>
      </c>
      <c r="H143" s="141">
        <v>103.2</v>
      </c>
      <c r="I143" s="142"/>
      <c r="J143" s="143">
        <f>ROUND(I143*H143,2)</f>
        <v>0</v>
      </c>
      <c r="K143" s="139" t="s">
        <v>169</v>
      </c>
      <c r="L143" s="32"/>
      <c r="M143" s="144" t="s">
        <v>1</v>
      </c>
      <c r="N143" s="145" t="s">
        <v>38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170</v>
      </c>
      <c r="AT143" s="148" t="s">
        <v>165</v>
      </c>
      <c r="AU143" s="148" t="s">
        <v>82</v>
      </c>
      <c r="AY143" s="17" t="s">
        <v>163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80</v>
      </c>
      <c r="BK143" s="149">
        <f>ROUND(I143*H143,2)</f>
        <v>0</v>
      </c>
      <c r="BL143" s="17" t="s">
        <v>170</v>
      </c>
      <c r="BM143" s="148" t="s">
        <v>2113</v>
      </c>
    </row>
    <row r="144" spans="2:65" s="13" customFormat="1" ht="11.25">
      <c r="B144" s="157"/>
      <c r="D144" s="151" t="s">
        <v>180</v>
      </c>
      <c r="E144" s="158" t="s">
        <v>1</v>
      </c>
      <c r="F144" s="159" t="s">
        <v>2114</v>
      </c>
      <c r="H144" s="160">
        <v>103.2</v>
      </c>
      <c r="I144" s="161"/>
      <c r="L144" s="157"/>
      <c r="M144" s="162"/>
      <c r="T144" s="163"/>
      <c r="AT144" s="158" t="s">
        <v>180</v>
      </c>
      <c r="AU144" s="158" t="s">
        <v>82</v>
      </c>
      <c r="AV144" s="13" t="s">
        <v>82</v>
      </c>
      <c r="AW144" s="13" t="s">
        <v>30</v>
      </c>
      <c r="AX144" s="13" t="s">
        <v>73</v>
      </c>
      <c r="AY144" s="158" t="s">
        <v>163</v>
      </c>
    </row>
    <row r="145" spans="2:65" s="14" customFormat="1" ht="11.25">
      <c r="B145" s="164"/>
      <c r="D145" s="151" t="s">
        <v>180</v>
      </c>
      <c r="E145" s="165" t="s">
        <v>1</v>
      </c>
      <c r="F145" s="166" t="s">
        <v>218</v>
      </c>
      <c r="H145" s="167">
        <v>103.2</v>
      </c>
      <c r="I145" s="168"/>
      <c r="L145" s="164"/>
      <c r="M145" s="169"/>
      <c r="T145" s="170"/>
      <c r="AT145" s="165" t="s">
        <v>180</v>
      </c>
      <c r="AU145" s="165" t="s">
        <v>82</v>
      </c>
      <c r="AV145" s="14" t="s">
        <v>170</v>
      </c>
      <c r="AW145" s="14" t="s">
        <v>30</v>
      </c>
      <c r="AX145" s="14" t="s">
        <v>80</v>
      </c>
      <c r="AY145" s="165" t="s">
        <v>163</v>
      </c>
    </row>
    <row r="146" spans="2:65" s="1" customFormat="1" ht="62.65" customHeight="1">
      <c r="B146" s="136"/>
      <c r="C146" s="137" t="s">
        <v>193</v>
      </c>
      <c r="D146" s="137" t="s">
        <v>165</v>
      </c>
      <c r="E146" s="138" t="s">
        <v>237</v>
      </c>
      <c r="F146" s="139" t="s">
        <v>238</v>
      </c>
      <c r="G146" s="140" t="s">
        <v>204</v>
      </c>
      <c r="H146" s="141">
        <v>103.2</v>
      </c>
      <c r="I146" s="142"/>
      <c r="J146" s="143">
        <f>ROUND(I146*H146,2)</f>
        <v>0</v>
      </c>
      <c r="K146" s="139" t="s">
        <v>169</v>
      </c>
      <c r="L146" s="32"/>
      <c r="M146" s="144" t="s">
        <v>1</v>
      </c>
      <c r="N146" s="145" t="s">
        <v>38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170</v>
      </c>
      <c r="AT146" s="148" t="s">
        <v>165</v>
      </c>
      <c r="AU146" s="148" t="s">
        <v>82</v>
      </c>
      <c r="AY146" s="17" t="s">
        <v>163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80</v>
      </c>
      <c r="BK146" s="149">
        <f>ROUND(I146*H146,2)</f>
        <v>0</v>
      </c>
      <c r="BL146" s="17" t="s">
        <v>170</v>
      </c>
      <c r="BM146" s="148" t="s">
        <v>2115</v>
      </c>
    </row>
    <row r="147" spans="2:65" s="1" customFormat="1" ht="44.25" customHeight="1">
      <c r="B147" s="136"/>
      <c r="C147" s="137" t="s">
        <v>189</v>
      </c>
      <c r="D147" s="137" t="s">
        <v>165</v>
      </c>
      <c r="E147" s="138" t="s">
        <v>294</v>
      </c>
      <c r="F147" s="139" t="s">
        <v>295</v>
      </c>
      <c r="G147" s="140" t="s">
        <v>204</v>
      </c>
      <c r="H147" s="141">
        <v>103.2</v>
      </c>
      <c r="I147" s="142"/>
      <c r="J147" s="143">
        <f>ROUND(I147*H147,2)</f>
        <v>0</v>
      </c>
      <c r="K147" s="139" t="s">
        <v>178</v>
      </c>
      <c r="L147" s="32"/>
      <c r="M147" s="144" t="s">
        <v>1</v>
      </c>
      <c r="N147" s="145" t="s">
        <v>38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170</v>
      </c>
      <c r="AT147" s="148" t="s">
        <v>165</v>
      </c>
      <c r="AU147" s="148" t="s">
        <v>82</v>
      </c>
      <c r="AY147" s="17" t="s">
        <v>163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80</v>
      </c>
      <c r="BK147" s="149">
        <f>ROUND(I147*H147,2)</f>
        <v>0</v>
      </c>
      <c r="BL147" s="17" t="s">
        <v>170</v>
      </c>
      <c r="BM147" s="148" t="s">
        <v>2116</v>
      </c>
    </row>
    <row r="148" spans="2:65" s="13" customFormat="1" ht="11.25">
      <c r="B148" s="157"/>
      <c r="D148" s="151" t="s">
        <v>180</v>
      </c>
      <c r="E148" s="158" t="s">
        <v>1</v>
      </c>
      <c r="F148" s="159" t="s">
        <v>2114</v>
      </c>
      <c r="H148" s="160">
        <v>103.2</v>
      </c>
      <c r="I148" s="161"/>
      <c r="L148" s="157"/>
      <c r="M148" s="162"/>
      <c r="T148" s="163"/>
      <c r="AT148" s="158" t="s">
        <v>180</v>
      </c>
      <c r="AU148" s="158" t="s">
        <v>82</v>
      </c>
      <c r="AV148" s="13" t="s">
        <v>82</v>
      </c>
      <c r="AW148" s="13" t="s">
        <v>30</v>
      </c>
      <c r="AX148" s="13" t="s">
        <v>73</v>
      </c>
      <c r="AY148" s="158" t="s">
        <v>163</v>
      </c>
    </row>
    <row r="149" spans="2:65" s="14" customFormat="1" ht="11.25">
      <c r="B149" s="164"/>
      <c r="D149" s="151" t="s">
        <v>180</v>
      </c>
      <c r="E149" s="165" t="s">
        <v>1</v>
      </c>
      <c r="F149" s="166" t="s">
        <v>218</v>
      </c>
      <c r="H149" s="167">
        <v>103.2</v>
      </c>
      <c r="I149" s="168"/>
      <c r="L149" s="164"/>
      <c r="M149" s="169"/>
      <c r="T149" s="170"/>
      <c r="AT149" s="165" t="s">
        <v>180</v>
      </c>
      <c r="AU149" s="165" t="s">
        <v>82</v>
      </c>
      <c r="AV149" s="14" t="s">
        <v>170</v>
      </c>
      <c r="AW149" s="14" t="s">
        <v>30</v>
      </c>
      <c r="AX149" s="14" t="s">
        <v>80</v>
      </c>
      <c r="AY149" s="165" t="s">
        <v>163</v>
      </c>
    </row>
    <row r="150" spans="2:65" s="1" customFormat="1" ht="16.5" customHeight="1">
      <c r="B150" s="136"/>
      <c r="C150" s="171" t="s">
        <v>201</v>
      </c>
      <c r="D150" s="171" t="s">
        <v>298</v>
      </c>
      <c r="E150" s="172" t="s">
        <v>299</v>
      </c>
      <c r="F150" s="173" t="s">
        <v>300</v>
      </c>
      <c r="G150" s="174" t="s">
        <v>264</v>
      </c>
      <c r="H150" s="175">
        <v>206.4</v>
      </c>
      <c r="I150" s="176"/>
      <c r="J150" s="177">
        <f>ROUND(I150*H150,2)</f>
        <v>0</v>
      </c>
      <c r="K150" s="173" t="s">
        <v>1</v>
      </c>
      <c r="L150" s="178"/>
      <c r="M150" s="179" t="s">
        <v>1</v>
      </c>
      <c r="N150" s="180" t="s">
        <v>38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189</v>
      </c>
      <c r="AT150" s="148" t="s">
        <v>298</v>
      </c>
      <c r="AU150" s="148" t="s">
        <v>82</v>
      </c>
      <c r="AY150" s="17" t="s">
        <v>163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80</v>
      </c>
      <c r="BK150" s="149">
        <f>ROUND(I150*H150,2)</f>
        <v>0</v>
      </c>
      <c r="BL150" s="17" t="s">
        <v>170</v>
      </c>
      <c r="BM150" s="148" t="s">
        <v>291</v>
      </c>
    </row>
    <row r="151" spans="2:65" s="13" customFormat="1" ht="11.25">
      <c r="B151" s="157"/>
      <c r="D151" s="151" t="s">
        <v>180</v>
      </c>
      <c r="E151" s="158" t="s">
        <v>1</v>
      </c>
      <c r="F151" s="159" t="s">
        <v>2117</v>
      </c>
      <c r="H151" s="160">
        <v>206.4</v>
      </c>
      <c r="I151" s="161"/>
      <c r="L151" s="157"/>
      <c r="M151" s="162"/>
      <c r="T151" s="163"/>
      <c r="AT151" s="158" t="s">
        <v>180</v>
      </c>
      <c r="AU151" s="158" t="s">
        <v>82</v>
      </c>
      <c r="AV151" s="13" t="s">
        <v>82</v>
      </c>
      <c r="AW151" s="13" t="s">
        <v>30</v>
      </c>
      <c r="AX151" s="13" t="s">
        <v>73</v>
      </c>
      <c r="AY151" s="158" t="s">
        <v>163</v>
      </c>
    </row>
    <row r="152" spans="2:65" s="14" customFormat="1" ht="11.25">
      <c r="B152" s="164"/>
      <c r="D152" s="151" t="s">
        <v>180</v>
      </c>
      <c r="E152" s="165" t="s">
        <v>1</v>
      </c>
      <c r="F152" s="166" t="s">
        <v>218</v>
      </c>
      <c r="H152" s="167">
        <v>206.4</v>
      </c>
      <c r="I152" s="168"/>
      <c r="L152" s="164"/>
      <c r="M152" s="169"/>
      <c r="T152" s="170"/>
      <c r="AT152" s="165" t="s">
        <v>180</v>
      </c>
      <c r="AU152" s="165" t="s">
        <v>82</v>
      </c>
      <c r="AV152" s="14" t="s">
        <v>170</v>
      </c>
      <c r="AW152" s="14" t="s">
        <v>30</v>
      </c>
      <c r="AX152" s="14" t="s">
        <v>80</v>
      </c>
      <c r="AY152" s="165" t="s">
        <v>163</v>
      </c>
    </row>
    <row r="153" spans="2:65" s="1" customFormat="1" ht="44.25" customHeight="1">
      <c r="B153" s="136"/>
      <c r="C153" s="137" t="s">
        <v>192</v>
      </c>
      <c r="D153" s="137" t="s">
        <v>165</v>
      </c>
      <c r="E153" s="138" t="s">
        <v>262</v>
      </c>
      <c r="F153" s="139" t="s">
        <v>263</v>
      </c>
      <c r="G153" s="140" t="s">
        <v>264</v>
      </c>
      <c r="H153" s="141">
        <v>185.76</v>
      </c>
      <c r="I153" s="142"/>
      <c r="J153" s="143">
        <f>ROUND(I153*H153,2)</f>
        <v>0</v>
      </c>
      <c r="K153" s="139" t="s">
        <v>169</v>
      </c>
      <c r="L153" s="32"/>
      <c r="M153" s="144" t="s">
        <v>1</v>
      </c>
      <c r="N153" s="145" t="s">
        <v>38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170</v>
      </c>
      <c r="AT153" s="148" t="s">
        <v>165</v>
      </c>
      <c r="AU153" s="148" t="s">
        <v>82</v>
      </c>
      <c r="AY153" s="17" t="s">
        <v>163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80</v>
      </c>
      <c r="BK153" s="149">
        <f>ROUND(I153*H153,2)</f>
        <v>0</v>
      </c>
      <c r="BL153" s="17" t="s">
        <v>170</v>
      </c>
      <c r="BM153" s="148" t="s">
        <v>2118</v>
      </c>
    </row>
    <row r="154" spans="2:65" s="13" customFormat="1" ht="11.25">
      <c r="B154" s="157"/>
      <c r="D154" s="151" t="s">
        <v>180</v>
      </c>
      <c r="E154" s="158" t="s">
        <v>1</v>
      </c>
      <c r="F154" s="159" t="s">
        <v>2119</v>
      </c>
      <c r="H154" s="160">
        <v>185.76</v>
      </c>
      <c r="I154" s="161"/>
      <c r="L154" s="157"/>
      <c r="M154" s="162"/>
      <c r="T154" s="163"/>
      <c r="AT154" s="158" t="s">
        <v>180</v>
      </c>
      <c r="AU154" s="158" t="s">
        <v>82</v>
      </c>
      <c r="AV154" s="13" t="s">
        <v>82</v>
      </c>
      <c r="AW154" s="13" t="s">
        <v>30</v>
      </c>
      <c r="AX154" s="13" t="s">
        <v>73</v>
      </c>
      <c r="AY154" s="158" t="s">
        <v>163</v>
      </c>
    </row>
    <row r="155" spans="2:65" s="14" customFormat="1" ht="11.25">
      <c r="B155" s="164"/>
      <c r="D155" s="151" t="s">
        <v>180</v>
      </c>
      <c r="E155" s="165" t="s">
        <v>1</v>
      </c>
      <c r="F155" s="166" t="s">
        <v>218</v>
      </c>
      <c r="H155" s="167">
        <v>185.76</v>
      </c>
      <c r="I155" s="168"/>
      <c r="L155" s="164"/>
      <c r="M155" s="169"/>
      <c r="T155" s="170"/>
      <c r="AT155" s="165" t="s">
        <v>180</v>
      </c>
      <c r="AU155" s="165" t="s">
        <v>82</v>
      </c>
      <c r="AV155" s="14" t="s">
        <v>170</v>
      </c>
      <c r="AW155" s="14" t="s">
        <v>30</v>
      </c>
      <c r="AX155" s="14" t="s">
        <v>80</v>
      </c>
      <c r="AY155" s="165" t="s">
        <v>163</v>
      </c>
    </row>
    <row r="156" spans="2:65" s="1" customFormat="1" ht="33" customHeight="1">
      <c r="B156" s="136"/>
      <c r="C156" s="137" t="s">
        <v>219</v>
      </c>
      <c r="D156" s="137" t="s">
        <v>165</v>
      </c>
      <c r="E156" s="138" t="s">
        <v>281</v>
      </c>
      <c r="F156" s="139" t="s">
        <v>282</v>
      </c>
      <c r="G156" s="140" t="s">
        <v>168</v>
      </c>
      <c r="H156" s="141">
        <v>258</v>
      </c>
      <c r="I156" s="142"/>
      <c r="J156" s="143">
        <f>ROUND(I156*H156,2)</f>
        <v>0</v>
      </c>
      <c r="K156" s="139" t="s">
        <v>169</v>
      </c>
      <c r="L156" s="32"/>
      <c r="M156" s="144" t="s">
        <v>1</v>
      </c>
      <c r="N156" s="145" t="s">
        <v>38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170</v>
      </c>
      <c r="AT156" s="148" t="s">
        <v>165</v>
      </c>
      <c r="AU156" s="148" t="s">
        <v>82</v>
      </c>
      <c r="AY156" s="17" t="s">
        <v>163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80</v>
      </c>
      <c r="BK156" s="149">
        <f>ROUND(I156*H156,2)</f>
        <v>0</v>
      </c>
      <c r="BL156" s="17" t="s">
        <v>170</v>
      </c>
      <c r="BM156" s="148" t="s">
        <v>2120</v>
      </c>
    </row>
    <row r="157" spans="2:65" s="12" customFormat="1" ht="11.25">
      <c r="B157" s="150"/>
      <c r="D157" s="151" t="s">
        <v>180</v>
      </c>
      <c r="E157" s="152" t="s">
        <v>1</v>
      </c>
      <c r="F157" s="153" t="s">
        <v>284</v>
      </c>
      <c r="H157" s="152" t="s">
        <v>1</v>
      </c>
      <c r="I157" s="154"/>
      <c r="L157" s="150"/>
      <c r="M157" s="155"/>
      <c r="T157" s="156"/>
      <c r="AT157" s="152" t="s">
        <v>180</v>
      </c>
      <c r="AU157" s="152" t="s">
        <v>82</v>
      </c>
      <c r="AV157" s="12" t="s">
        <v>80</v>
      </c>
      <c r="AW157" s="12" t="s">
        <v>30</v>
      </c>
      <c r="AX157" s="12" t="s">
        <v>73</v>
      </c>
      <c r="AY157" s="152" t="s">
        <v>163</v>
      </c>
    </row>
    <row r="158" spans="2:65" s="13" customFormat="1" ht="11.25">
      <c r="B158" s="157"/>
      <c r="D158" s="151" t="s">
        <v>180</v>
      </c>
      <c r="E158" s="158" t="s">
        <v>1</v>
      </c>
      <c r="F158" s="159" t="s">
        <v>2121</v>
      </c>
      <c r="H158" s="160">
        <v>258</v>
      </c>
      <c r="I158" s="161"/>
      <c r="L158" s="157"/>
      <c r="M158" s="162"/>
      <c r="T158" s="163"/>
      <c r="AT158" s="158" t="s">
        <v>180</v>
      </c>
      <c r="AU158" s="158" t="s">
        <v>82</v>
      </c>
      <c r="AV158" s="13" t="s">
        <v>82</v>
      </c>
      <c r="AW158" s="13" t="s">
        <v>30</v>
      </c>
      <c r="AX158" s="13" t="s">
        <v>73</v>
      </c>
      <c r="AY158" s="158" t="s">
        <v>163</v>
      </c>
    </row>
    <row r="159" spans="2:65" s="14" customFormat="1" ht="11.25">
      <c r="B159" s="164"/>
      <c r="D159" s="151" t="s">
        <v>180</v>
      </c>
      <c r="E159" s="165" t="s">
        <v>1</v>
      </c>
      <c r="F159" s="166" t="s">
        <v>218</v>
      </c>
      <c r="H159" s="167">
        <v>258</v>
      </c>
      <c r="I159" s="168"/>
      <c r="L159" s="164"/>
      <c r="M159" s="169"/>
      <c r="T159" s="170"/>
      <c r="AT159" s="165" t="s">
        <v>180</v>
      </c>
      <c r="AU159" s="165" t="s">
        <v>82</v>
      </c>
      <c r="AV159" s="14" t="s">
        <v>170</v>
      </c>
      <c r="AW159" s="14" t="s">
        <v>30</v>
      </c>
      <c r="AX159" s="14" t="s">
        <v>80</v>
      </c>
      <c r="AY159" s="165" t="s">
        <v>163</v>
      </c>
    </row>
    <row r="160" spans="2:65" s="11" customFormat="1" ht="22.9" customHeight="1">
      <c r="B160" s="124"/>
      <c r="D160" s="125" t="s">
        <v>72</v>
      </c>
      <c r="E160" s="134" t="s">
        <v>82</v>
      </c>
      <c r="F160" s="134" t="s">
        <v>309</v>
      </c>
      <c r="I160" s="127"/>
      <c r="J160" s="135">
        <f>BK160</f>
        <v>0</v>
      </c>
      <c r="L160" s="124"/>
      <c r="M160" s="129"/>
      <c r="P160" s="130">
        <f>SUM(P161:P163)</f>
        <v>0</v>
      </c>
      <c r="R160" s="130">
        <f>SUM(R161:R163)</f>
        <v>0.30460589999999999</v>
      </c>
      <c r="T160" s="131">
        <f>SUM(T161:T163)</f>
        <v>0</v>
      </c>
      <c r="AR160" s="125" t="s">
        <v>80</v>
      </c>
      <c r="AT160" s="132" t="s">
        <v>72</v>
      </c>
      <c r="AU160" s="132" t="s">
        <v>80</v>
      </c>
      <c r="AY160" s="125" t="s">
        <v>163</v>
      </c>
      <c r="BK160" s="133">
        <f>SUM(BK161:BK163)</f>
        <v>0</v>
      </c>
    </row>
    <row r="161" spans="2:65" s="1" customFormat="1" ht="24.2" customHeight="1">
      <c r="B161" s="136"/>
      <c r="C161" s="137" t="s">
        <v>197</v>
      </c>
      <c r="D161" s="137" t="s">
        <v>165</v>
      </c>
      <c r="E161" s="138" t="s">
        <v>2122</v>
      </c>
      <c r="F161" s="139" t="s">
        <v>2123</v>
      </c>
      <c r="G161" s="140" t="s">
        <v>204</v>
      </c>
      <c r="H161" s="141">
        <v>0.13500000000000001</v>
      </c>
      <c r="I161" s="142"/>
      <c r="J161" s="143">
        <f>ROUND(I161*H161,2)</f>
        <v>0</v>
      </c>
      <c r="K161" s="139" t="s">
        <v>169</v>
      </c>
      <c r="L161" s="32"/>
      <c r="M161" s="144" t="s">
        <v>1</v>
      </c>
      <c r="N161" s="145" t="s">
        <v>38</v>
      </c>
      <c r="P161" s="146">
        <f>O161*H161</f>
        <v>0</v>
      </c>
      <c r="Q161" s="146">
        <v>2.2563399999999998</v>
      </c>
      <c r="R161" s="146">
        <f>Q161*H161</f>
        <v>0.30460589999999999</v>
      </c>
      <c r="S161" s="146">
        <v>0</v>
      </c>
      <c r="T161" s="147">
        <f>S161*H161</f>
        <v>0</v>
      </c>
      <c r="AR161" s="148" t="s">
        <v>170</v>
      </c>
      <c r="AT161" s="148" t="s">
        <v>165</v>
      </c>
      <c r="AU161" s="148" t="s">
        <v>82</v>
      </c>
      <c r="AY161" s="17" t="s">
        <v>163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80</v>
      </c>
      <c r="BK161" s="149">
        <f>ROUND(I161*H161,2)</f>
        <v>0</v>
      </c>
      <c r="BL161" s="17" t="s">
        <v>170</v>
      </c>
      <c r="BM161" s="148" t="s">
        <v>315</v>
      </c>
    </row>
    <row r="162" spans="2:65" s="13" customFormat="1" ht="11.25">
      <c r="B162" s="157"/>
      <c r="D162" s="151" t="s">
        <v>180</v>
      </c>
      <c r="E162" s="158" t="s">
        <v>1</v>
      </c>
      <c r="F162" s="159" t="s">
        <v>2106</v>
      </c>
      <c r="H162" s="160">
        <v>0.13500000000000001</v>
      </c>
      <c r="I162" s="161"/>
      <c r="L162" s="157"/>
      <c r="M162" s="162"/>
      <c r="T162" s="163"/>
      <c r="AT162" s="158" t="s">
        <v>180</v>
      </c>
      <c r="AU162" s="158" t="s">
        <v>82</v>
      </c>
      <c r="AV162" s="13" t="s">
        <v>82</v>
      </c>
      <c r="AW162" s="13" t="s">
        <v>30</v>
      </c>
      <c r="AX162" s="13" t="s">
        <v>73</v>
      </c>
      <c r="AY162" s="158" t="s">
        <v>163</v>
      </c>
    </row>
    <row r="163" spans="2:65" s="14" customFormat="1" ht="11.25">
      <c r="B163" s="164"/>
      <c r="D163" s="151" t="s">
        <v>180</v>
      </c>
      <c r="E163" s="165" t="s">
        <v>1</v>
      </c>
      <c r="F163" s="166" t="s">
        <v>218</v>
      </c>
      <c r="H163" s="167">
        <v>0.13500000000000001</v>
      </c>
      <c r="I163" s="168"/>
      <c r="L163" s="164"/>
      <c r="M163" s="169"/>
      <c r="T163" s="170"/>
      <c r="AT163" s="165" t="s">
        <v>180</v>
      </c>
      <c r="AU163" s="165" t="s">
        <v>82</v>
      </c>
      <c r="AV163" s="14" t="s">
        <v>170</v>
      </c>
      <c r="AW163" s="14" t="s">
        <v>30</v>
      </c>
      <c r="AX163" s="14" t="s">
        <v>80</v>
      </c>
      <c r="AY163" s="165" t="s">
        <v>163</v>
      </c>
    </row>
    <row r="164" spans="2:65" s="11" customFormat="1" ht="22.9" customHeight="1">
      <c r="B164" s="124"/>
      <c r="D164" s="125" t="s">
        <v>72</v>
      </c>
      <c r="E164" s="134" t="s">
        <v>186</v>
      </c>
      <c r="F164" s="134" t="s">
        <v>603</v>
      </c>
      <c r="I164" s="127"/>
      <c r="J164" s="135">
        <f>BK164</f>
        <v>0</v>
      </c>
      <c r="L164" s="124"/>
      <c r="M164" s="129"/>
      <c r="P164" s="130">
        <f>SUM(P165:P185)</f>
        <v>0</v>
      </c>
      <c r="R164" s="130">
        <f>SUM(R165:R185)</f>
        <v>236.81631999999996</v>
      </c>
      <c r="T164" s="131">
        <f>SUM(T165:T185)</f>
        <v>0</v>
      </c>
      <c r="AR164" s="125" t="s">
        <v>80</v>
      </c>
      <c r="AT164" s="132" t="s">
        <v>72</v>
      </c>
      <c r="AU164" s="132" t="s">
        <v>80</v>
      </c>
      <c r="AY164" s="125" t="s">
        <v>163</v>
      </c>
      <c r="BK164" s="133">
        <f>SUM(BK165:BK185)</f>
        <v>0</v>
      </c>
    </row>
    <row r="165" spans="2:65" s="1" customFormat="1" ht="24.2" customHeight="1">
      <c r="B165" s="136"/>
      <c r="C165" s="137" t="s">
        <v>231</v>
      </c>
      <c r="D165" s="137" t="s">
        <v>165</v>
      </c>
      <c r="E165" s="138" t="s">
        <v>605</v>
      </c>
      <c r="F165" s="139" t="s">
        <v>606</v>
      </c>
      <c r="G165" s="140" t="s">
        <v>168</v>
      </c>
      <c r="H165" s="141">
        <v>502.9</v>
      </c>
      <c r="I165" s="142"/>
      <c r="J165" s="143">
        <f>ROUND(I165*H165,2)</f>
        <v>0</v>
      </c>
      <c r="K165" s="139" t="s">
        <v>169</v>
      </c>
      <c r="L165" s="32"/>
      <c r="M165" s="144" t="s">
        <v>1</v>
      </c>
      <c r="N165" s="145" t="s">
        <v>38</v>
      </c>
      <c r="P165" s="146">
        <f>O165*H165</f>
        <v>0</v>
      </c>
      <c r="Q165" s="146">
        <v>0.34499999999999997</v>
      </c>
      <c r="R165" s="146">
        <f>Q165*H165</f>
        <v>173.50049999999999</v>
      </c>
      <c r="S165" s="146">
        <v>0</v>
      </c>
      <c r="T165" s="147">
        <f>S165*H165</f>
        <v>0</v>
      </c>
      <c r="AR165" s="148" t="s">
        <v>170</v>
      </c>
      <c r="AT165" s="148" t="s">
        <v>165</v>
      </c>
      <c r="AU165" s="148" t="s">
        <v>82</v>
      </c>
      <c r="AY165" s="17" t="s">
        <v>163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80</v>
      </c>
      <c r="BK165" s="149">
        <f>ROUND(I165*H165,2)</f>
        <v>0</v>
      </c>
      <c r="BL165" s="17" t="s">
        <v>170</v>
      </c>
      <c r="BM165" s="148" t="s">
        <v>325</v>
      </c>
    </row>
    <row r="166" spans="2:65" s="12" customFormat="1" ht="11.25">
      <c r="B166" s="150"/>
      <c r="D166" s="151" t="s">
        <v>180</v>
      </c>
      <c r="E166" s="152" t="s">
        <v>1</v>
      </c>
      <c r="F166" s="153" t="s">
        <v>2124</v>
      </c>
      <c r="H166" s="152" t="s">
        <v>1</v>
      </c>
      <c r="I166" s="154"/>
      <c r="L166" s="150"/>
      <c r="M166" s="155"/>
      <c r="T166" s="156"/>
      <c r="AT166" s="152" t="s">
        <v>180</v>
      </c>
      <c r="AU166" s="152" t="s">
        <v>82</v>
      </c>
      <c r="AV166" s="12" t="s">
        <v>80</v>
      </c>
      <c r="AW166" s="12" t="s">
        <v>30</v>
      </c>
      <c r="AX166" s="12" t="s">
        <v>73</v>
      </c>
      <c r="AY166" s="152" t="s">
        <v>163</v>
      </c>
    </row>
    <row r="167" spans="2:65" s="13" customFormat="1" ht="11.25">
      <c r="B167" s="157"/>
      <c r="D167" s="151" t="s">
        <v>180</v>
      </c>
      <c r="E167" s="158" t="s">
        <v>1</v>
      </c>
      <c r="F167" s="159" t="s">
        <v>2125</v>
      </c>
      <c r="H167" s="160">
        <v>227</v>
      </c>
      <c r="I167" s="161"/>
      <c r="L167" s="157"/>
      <c r="M167" s="162"/>
      <c r="T167" s="163"/>
      <c r="AT167" s="158" t="s">
        <v>180</v>
      </c>
      <c r="AU167" s="158" t="s">
        <v>82</v>
      </c>
      <c r="AV167" s="13" t="s">
        <v>82</v>
      </c>
      <c r="AW167" s="13" t="s">
        <v>30</v>
      </c>
      <c r="AX167" s="13" t="s">
        <v>73</v>
      </c>
      <c r="AY167" s="158" t="s">
        <v>163</v>
      </c>
    </row>
    <row r="168" spans="2:65" s="13" customFormat="1" ht="11.25">
      <c r="B168" s="157"/>
      <c r="D168" s="151" t="s">
        <v>180</v>
      </c>
      <c r="E168" s="158" t="s">
        <v>1</v>
      </c>
      <c r="F168" s="159" t="s">
        <v>2126</v>
      </c>
      <c r="H168" s="160">
        <v>22.95</v>
      </c>
      <c r="I168" s="161"/>
      <c r="L168" s="157"/>
      <c r="M168" s="162"/>
      <c r="T168" s="163"/>
      <c r="AT168" s="158" t="s">
        <v>180</v>
      </c>
      <c r="AU168" s="158" t="s">
        <v>82</v>
      </c>
      <c r="AV168" s="13" t="s">
        <v>82</v>
      </c>
      <c r="AW168" s="13" t="s">
        <v>30</v>
      </c>
      <c r="AX168" s="13" t="s">
        <v>73</v>
      </c>
      <c r="AY168" s="158" t="s">
        <v>163</v>
      </c>
    </row>
    <row r="169" spans="2:65" s="15" customFormat="1" ht="11.25">
      <c r="B169" s="184"/>
      <c r="D169" s="151" t="s">
        <v>180</v>
      </c>
      <c r="E169" s="185" t="s">
        <v>1</v>
      </c>
      <c r="F169" s="186" t="s">
        <v>963</v>
      </c>
      <c r="H169" s="187">
        <v>249.95</v>
      </c>
      <c r="I169" s="188"/>
      <c r="L169" s="184"/>
      <c r="M169" s="189"/>
      <c r="T169" s="190"/>
      <c r="AT169" s="185" t="s">
        <v>180</v>
      </c>
      <c r="AU169" s="185" t="s">
        <v>82</v>
      </c>
      <c r="AV169" s="15" t="s">
        <v>175</v>
      </c>
      <c r="AW169" s="15" t="s">
        <v>30</v>
      </c>
      <c r="AX169" s="15" t="s">
        <v>73</v>
      </c>
      <c r="AY169" s="185" t="s">
        <v>163</v>
      </c>
    </row>
    <row r="170" spans="2:65" s="12" customFormat="1" ht="11.25">
      <c r="B170" s="150"/>
      <c r="D170" s="151" t="s">
        <v>180</v>
      </c>
      <c r="E170" s="152" t="s">
        <v>1</v>
      </c>
      <c r="F170" s="153" t="s">
        <v>2127</v>
      </c>
      <c r="H170" s="152" t="s">
        <v>1</v>
      </c>
      <c r="I170" s="154"/>
      <c r="L170" s="150"/>
      <c r="M170" s="155"/>
      <c r="T170" s="156"/>
      <c r="AT170" s="152" t="s">
        <v>180</v>
      </c>
      <c r="AU170" s="152" t="s">
        <v>82</v>
      </c>
      <c r="AV170" s="12" t="s">
        <v>80</v>
      </c>
      <c r="AW170" s="12" t="s">
        <v>30</v>
      </c>
      <c r="AX170" s="12" t="s">
        <v>73</v>
      </c>
      <c r="AY170" s="152" t="s">
        <v>163</v>
      </c>
    </row>
    <row r="171" spans="2:65" s="13" customFormat="1" ht="11.25">
      <c r="B171" s="157"/>
      <c r="D171" s="151" t="s">
        <v>180</v>
      </c>
      <c r="E171" s="158" t="s">
        <v>1</v>
      </c>
      <c r="F171" s="159" t="s">
        <v>2128</v>
      </c>
      <c r="H171" s="160">
        <v>230</v>
      </c>
      <c r="I171" s="161"/>
      <c r="L171" s="157"/>
      <c r="M171" s="162"/>
      <c r="T171" s="163"/>
      <c r="AT171" s="158" t="s">
        <v>180</v>
      </c>
      <c r="AU171" s="158" t="s">
        <v>82</v>
      </c>
      <c r="AV171" s="13" t="s">
        <v>82</v>
      </c>
      <c r="AW171" s="13" t="s">
        <v>30</v>
      </c>
      <c r="AX171" s="13" t="s">
        <v>73</v>
      </c>
      <c r="AY171" s="158" t="s">
        <v>163</v>
      </c>
    </row>
    <row r="172" spans="2:65" s="13" customFormat="1" ht="11.25">
      <c r="B172" s="157"/>
      <c r="D172" s="151" t="s">
        <v>180</v>
      </c>
      <c r="E172" s="158" t="s">
        <v>1</v>
      </c>
      <c r="F172" s="159" t="s">
        <v>2126</v>
      </c>
      <c r="H172" s="160">
        <v>22.95</v>
      </c>
      <c r="I172" s="161"/>
      <c r="L172" s="157"/>
      <c r="M172" s="162"/>
      <c r="T172" s="163"/>
      <c r="AT172" s="158" t="s">
        <v>180</v>
      </c>
      <c r="AU172" s="158" t="s">
        <v>82</v>
      </c>
      <c r="AV172" s="13" t="s">
        <v>82</v>
      </c>
      <c r="AW172" s="13" t="s">
        <v>30</v>
      </c>
      <c r="AX172" s="13" t="s">
        <v>73</v>
      </c>
      <c r="AY172" s="158" t="s">
        <v>163</v>
      </c>
    </row>
    <row r="173" spans="2:65" s="15" customFormat="1" ht="11.25">
      <c r="B173" s="184"/>
      <c r="D173" s="151" t="s">
        <v>180</v>
      </c>
      <c r="E173" s="185" t="s">
        <v>1</v>
      </c>
      <c r="F173" s="186" t="s">
        <v>963</v>
      </c>
      <c r="H173" s="187">
        <v>252.95</v>
      </c>
      <c r="I173" s="188"/>
      <c r="L173" s="184"/>
      <c r="M173" s="189"/>
      <c r="T173" s="190"/>
      <c r="AT173" s="185" t="s">
        <v>180</v>
      </c>
      <c r="AU173" s="185" t="s">
        <v>82</v>
      </c>
      <c r="AV173" s="15" t="s">
        <v>175</v>
      </c>
      <c r="AW173" s="15" t="s">
        <v>30</v>
      </c>
      <c r="AX173" s="15" t="s">
        <v>73</v>
      </c>
      <c r="AY173" s="185" t="s">
        <v>163</v>
      </c>
    </row>
    <row r="174" spans="2:65" s="14" customFormat="1" ht="11.25">
      <c r="B174" s="164"/>
      <c r="D174" s="151" t="s">
        <v>180</v>
      </c>
      <c r="E174" s="165" t="s">
        <v>1</v>
      </c>
      <c r="F174" s="166" t="s">
        <v>218</v>
      </c>
      <c r="H174" s="167">
        <v>502.9</v>
      </c>
      <c r="I174" s="168"/>
      <c r="L174" s="164"/>
      <c r="M174" s="169"/>
      <c r="T174" s="170"/>
      <c r="AT174" s="165" t="s">
        <v>180</v>
      </c>
      <c r="AU174" s="165" t="s">
        <v>82</v>
      </c>
      <c r="AV174" s="14" t="s">
        <v>170</v>
      </c>
      <c r="AW174" s="14" t="s">
        <v>30</v>
      </c>
      <c r="AX174" s="14" t="s">
        <v>80</v>
      </c>
      <c r="AY174" s="165" t="s">
        <v>163</v>
      </c>
    </row>
    <row r="175" spans="2:65" s="1" customFormat="1" ht="24.2" customHeight="1">
      <c r="B175" s="136"/>
      <c r="C175" s="137" t="s">
        <v>236</v>
      </c>
      <c r="D175" s="137" t="s">
        <v>165</v>
      </c>
      <c r="E175" s="138" t="s">
        <v>2129</v>
      </c>
      <c r="F175" s="139" t="s">
        <v>2130</v>
      </c>
      <c r="G175" s="140" t="s">
        <v>168</v>
      </c>
      <c r="H175" s="141">
        <v>10</v>
      </c>
      <c r="I175" s="142"/>
      <c r="J175" s="143">
        <f>ROUND(I175*H175,2)</f>
        <v>0</v>
      </c>
      <c r="K175" s="139" t="s">
        <v>169</v>
      </c>
      <c r="L175" s="32"/>
      <c r="M175" s="144" t="s">
        <v>1</v>
      </c>
      <c r="N175" s="145" t="s">
        <v>38</v>
      </c>
      <c r="P175" s="146">
        <f>O175*H175</f>
        <v>0</v>
      </c>
      <c r="Q175" s="146">
        <v>0.46</v>
      </c>
      <c r="R175" s="146">
        <f>Q175*H175</f>
        <v>4.6000000000000005</v>
      </c>
      <c r="S175" s="146">
        <v>0</v>
      </c>
      <c r="T175" s="147">
        <f>S175*H175</f>
        <v>0</v>
      </c>
      <c r="AR175" s="148" t="s">
        <v>170</v>
      </c>
      <c r="AT175" s="148" t="s">
        <v>165</v>
      </c>
      <c r="AU175" s="148" t="s">
        <v>82</v>
      </c>
      <c r="AY175" s="17" t="s">
        <v>163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80</v>
      </c>
      <c r="BK175" s="149">
        <f>ROUND(I175*H175,2)</f>
        <v>0</v>
      </c>
      <c r="BL175" s="17" t="s">
        <v>170</v>
      </c>
      <c r="BM175" s="148" t="s">
        <v>337</v>
      </c>
    </row>
    <row r="176" spans="2:65" s="12" customFormat="1" ht="11.25">
      <c r="B176" s="150"/>
      <c r="D176" s="151" t="s">
        <v>180</v>
      </c>
      <c r="E176" s="152" t="s">
        <v>1</v>
      </c>
      <c r="F176" s="153" t="s">
        <v>2127</v>
      </c>
      <c r="H176" s="152" t="s">
        <v>1</v>
      </c>
      <c r="I176" s="154"/>
      <c r="L176" s="150"/>
      <c r="M176" s="155"/>
      <c r="T176" s="156"/>
      <c r="AT176" s="152" t="s">
        <v>180</v>
      </c>
      <c r="AU176" s="152" t="s">
        <v>82</v>
      </c>
      <c r="AV176" s="12" t="s">
        <v>80</v>
      </c>
      <c r="AW176" s="12" t="s">
        <v>30</v>
      </c>
      <c r="AX176" s="12" t="s">
        <v>73</v>
      </c>
      <c r="AY176" s="152" t="s">
        <v>163</v>
      </c>
    </row>
    <row r="177" spans="2:65" s="13" customFormat="1" ht="11.25">
      <c r="B177" s="157"/>
      <c r="D177" s="151" t="s">
        <v>180</v>
      </c>
      <c r="E177" s="158" t="s">
        <v>1</v>
      </c>
      <c r="F177" s="159" t="s">
        <v>2131</v>
      </c>
      <c r="H177" s="160">
        <v>10</v>
      </c>
      <c r="I177" s="161"/>
      <c r="L177" s="157"/>
      <c r="M177" s="162"/>
      <c r="T177" s="163"/>
      <c r="AT177" s="158" t="s">
        <v>180</v>
      </c>
      <c r="AU177" s="158" t="s">
        <v>82</v>
      </c>
      <c r="AV177" s="13" t="s">
        <v>82</v>
      </c>
      <c r="AW177" s="13" t="s">
        <v>30</v>
      </c>
      <c r="AX177" s="13" t="s">
        <v>73</v>
      </c>
      <c r="AY177" s="158" t="s">
        <v>163</v>
      </c>
    </row>
    <row r="178" spans="2:65" s="14" customFormat="1" ht="11.25">
      <c r="B178" s="164"/>
      <c r="D178" s="151" t="s">
        <v>180</v>
      </c>
      <c r="E178" s="165" t="s">
        <v>1</v>
      </c>
      <c r="F178" s="166" t="s">
        <v>218</v>
      </c>
      <c r="H178" s="167">
        <v>10</v>
      </c>
      <c r="I178" s="168"/>
      <c r="L178" s="164"/>
      <c r="M178" s="169"/>
      <c r="T178" s="170"/>
      <c r="AT178" s="165" t="s">
        <v>180</v>
      </c>
      <c r="AU178" s="165" t="s">
        <v>82</v>
      </c>
      <c r="AV178" s="14" t="s">
        <v>170</v>
      </c>
      <c r="AW178" s="14" t="s">
        <v>30</v>
      </c>
      <c r="AX178" s="14" t="s">
        <v>80</v>
      </c>
      <c r="AY178" s="165" t="s">
        <v>163</v>
      </c>
    </row>
    <row r="179" spans="2:65" s="1" customFormat="1" ht="78" customHeight="1">
      <c r="B179" s="136"/>
      <c r="C179" s="137" t="s">
        <v>8</v>
      </c>
      <c r="D179" s="137" t="s">
        <v>165</v>
      </c>
      <c r="E179" s="138" t="s">
        <v>614</v>
      </c>
      <c r="F179" s="139" t="s">
        <v>615</v>
      </c>
      <c r="G179" s="140" t="s">
        <v>168</v>
      </c>
      <c r="H179" s="141">
        <v>227</v>
      </c>
      <c r="I179" s="142"/>
      <c r="J179" s="143">
        <f>ROUND(I179*H179,2)</f>
        <v>0</v>
      </c>
      <c r="K179" s="139" t="s">
        <v>169</v>
      </c>
      <c r="L179" s="32"/>
      <c r="M179" s="144" t="s">
        <v>1</v>
      </c>
      <c r="N179" s="145" t="s">
        <v>38</v>
      </c>
      <c r="P179" s="146">
        <f>O179*H179</f>
        <v>0</v>
      </c>
      <c r="Q179" s="146">
        <v>0.10362</v>
      </c>
      <c r="R179" s="146">
        <f>Q179*H179</f>
        <v>23.521740000000001</v>
      </c>
      <c r="S179" s="146">
        <v>0</v>
      </c>
      <c r="T179" s="147">
        <f>S179*H179</f>
        <v>0</v>
      </c>
      <c r="AR179" s="148" t="s">
        <v>170</v>
      </c>
      <c r="AT179" s="148" t="s">
        <v>165</v>
      </c>
      <c r="AU179" s="148" t="s">
        <v>82</v>
      </c>
      <c r="AY179" s="17" t="s">
        <v>163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80</v>
      </c>
      <c r="BK179" s="149">
        <f>ROUND(I179*H179,2)</f>
        <v>0</v>
      </c>
      <c r="BL179" s="17" t="s">
        <v>170</v>
      </c>
      <c r="BM179" s="148" t="s">
        <v>347</v>
      </c>
    </row>
    <row r="180" spans="2:65" s="13" customFormat="1" ht="11.25">
      <c r="B180" s="157"/>
      <c r="D180" s="151" t="s">
        <v>180</v>
      </c>
      <c r="E180" s="158" t="s">
        <v>1</v>
      </c>
      <c r="F180" s="159" t="s">
        <v>2132</v>
      </c>
      <c r="H180" s="160">
        <v>220</v>
      </c>
      <c r="I180" s="161"/>
      <c r="L180" s="157"/>
      <c r="M180" s="162"/>
      <c r="T180" s="163"/>
      <c r="AT180" s="158" t="s">
        <v>180</v>
      </c>
      <c r="AU180" s="158" t="s">
        <v>82</v>
      </c>
      <c r="AV180" s="13" t="s">
        <v>82</v>
      </c>
      <c r="AW180" s="13" t="s">
        <v>30</v>
      </c>
      <c r="AX180" s="13" t="s">
        <v>73</v>
      </c>
      <c r="AY180" s="158" t="s">
        <v>163</v>
      </c>
    </row>
    <row r="181" spans="2:65" s="13" customFormat="1" ht="11.25">
      <c r="B181" s="157"/>
      <c r="D181" s="151" t="s">
        <v>180</v>
      </c>
      <c r="E181" s="158" t="s">
        <v>1</v>
      </c>
      <c r="F181" s="159" t="s">
        <v>2133</v>
      </c>
      <c r="H181" s="160">
        <v>7</v>
      </c>
      <c r="I181" s="161"/>
      <c r="L181" s="157"/>
      <c r="M181" s="162"/>
      <c r="T181" s="163"/>
      <c r="AT181" s="158" t="s">
        <v>180</v>
      </c>
      <c r="AU181" s="158" t="s">
        <v>82</v>
      </c>
      <c r="AV181" s="13" t="s">
        <v>82</v>
      </c>
      <c r="AW181" s="13" t="s">
        <v>30</v>
      </c>
      <c r="AX181" s="13" t="s">
        <v>73</v>
      </c>
      <c r="AY181" s="158" t="s">
        <v>163</v>
      </c>
    </row>
    <row r="182" spans="2:65" s="14" customFormat="1" ht="11.25">
      <c r="B182" s="164"/>
      <c r="D182" s="151" t="s">
        <v>180</v>
      </c>
      <c r="E182" s="165" t="s">
        <v>1</v>
      </c>
      <c r="F182" s="166" t="s">
        <v>218</v>
      </c>
      <c r="H182" s="167">
        <v>227</v>
      </c>
      <c r="I182" s="168"/>
      <c r="L182" s="164"/>
      <c r="M182" s="169"/>
      <c r="T182" s="170"/>
      <c r="AT182" s="165" t="s">
        <v>180</v>
      </c>
      <c r="AU182" s="165" t="s">
        <v>82</v>
      </c>
      <c r="AV182" s="14" t="s">
        <v>170</v>
      </c>
      <c r="AW182" s="14" t="s">
        <v>30</v>
      </c>
      <c r="AX182" s="14" t="s">
        <v>80</v>
      </c>
      <c r="AY182" s="165" t="s">
        <v>163</v>
      </c>
    </row>
    <row r="183" spans="2:65" s="1" customFormat="1" ht="16.5" customHeight="1">
      <c r="B183" s="136"/>
      <c r="C183" s="171" t="s">
        <v>249</v>
      </c>
      <c r="D183" s="171" t="s">
        <v>298</v>
      </c>
      <c r="E183" s="172" t="s">
        <v>2134</v>
      </c>
      <c r="F183" s="173" t="s">
        <v>2135</v>
      </c>
      <c r="G183" s="174" t="s">
        <v>168</v>
      </c>
      <c r="H183" s="175">
        <v>231.54</v>
      </c>
      <c r="I183" s="176"/>
      <c r="J183" s="177">
        <f>ROUND(I183*H183,2)</f>
        <v>0</v>
      </c>
      <c r="K183" s="173" t="s">
        <v>169</v>
      </c>
      <c r="L183" s="178"/>
      <c r="M183" s="179" t="s">
        <v>1</v>
      </c>
      <c r="N183" s="180" t="s">
        <v>38</v>
      </c>
      <c r="P183" s="146">
        <f>O183*H183</f>
        <v>0</v>
      </c>
      <c r="Q183" s="146">
        <v>0.152</v>
      </c>
      <c r="R183" s="146">
        <f>Q183*H183</f>
        <v>35.19408</v>
      </c>
      <c r="S183" s="146">
        <v>0</v>
      </c>
      <c r="T183" s="147">
        <f>S183*H183</f>
        <v>0</v>
      </c>
      <c r="AR183" s="148" t="s">
        <v>189</v>
      </c>
      <c r="AT183" s="148" t="s">
        <v>298</v>
      </c>
      <c r="AU183" s="148" t="s">
        <v>82</v>
      </c>
      <c r="AY183" s="17" t="s">
        <v>163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80</v>
      </c>
      <c r="BK183" s="149">
        <f>ROUND(I183*H183,2)</f>
        <v>0</v>
      </c>
      <c r="BL183" s="17" t="s">
        <v>170</v>
      </c>
      <c r="BM183" s="148" t="s">
        <v>361</v>
      </c>
    </row>
    <row r="184" spans="2:65" s="13" customFormat="1" ht="11.25">
      <c r="B184" s="157"/>
      <c r="D184" s="151" t="s">
        <v>180</v>
      </c>
      <c r="E184" s="158" t="s">
        <v>1</v>
      </c>
      <c r="F184" s="159" t="s">
        <v>2136</v>
      </c>
      <c r="H184" s="160">
        <v>231.54</v>
      </c>
      <c r="I184" s="161"/>
      <c r="L184" s="157"/>
      <c r="M184" s="162"/>
      <c r="T184" s="163"/>
      <c r="AT184" s="158" t="s">
        <v>180</v>
      </c>
      <c r="AU184" s="158" t="s">
        <v>82</v>
      </c>
      <c r="AV184" s="13" t="s">
        <v>82</v>
      </c>
      <c r="AW184" s="13" t="s">
        <v>30</v>
      </c>
      <c r="AX184" s="13" t="s">
        <v>73</v>
      </c>
      <c r="AY184" s="158" t="s">
        <v>163</v>
      </c>
    </row>
    <row r="185" spans="2:65" s="14" customFormat="1" ht="11.25">
      <c r="B185" s="164"/>
      <c r="D185" s="151" t="s">
        <v>180</v>
      </c>
      <c r="E185" s="165" t="s">
        <v>1</v>
      </c>
      <c r="F185" s="166" t="s">
        <v>218</v>
      </c>
      <c r="H185" s="167">
        <v>231.54</v>
      </c>
      <c r="I185" s="168"/>
      <c r="L185" s="164"/>
      <c r="M185" s="169"/>
      <c r="T185" s="170"/>
      <c r="AT185" s="165" t="s">
        <v>180</v>
      </c>
      <c r="AU185" s="165" t="s">
        <v>82</v>
      </c>
      <c r="AV185" s="14" t="s">
        <v>170</v>
      </c>
      <c r="AW185" s="14" t="s">
        <v>30</v>
      </c>
      <c r="AX185" s="14" t="s">
        <v>80</v>
      </c>
      <c r="AY185" s="165" t="s">
        <v>163</v>
      </c>
    </row>
    <row r="186" spans="2:65" s="11" customFormat="1" ht="22.9" customHeight="1">
      <c r="B186" s="124"/>
      <c r="D186" s="125" t="s">
        <v>72</v>
      </c>
      <c r="E186" s="134" t="s">
        <v>201</v>
      </c>
      <c r="F186" s="134" t="s">
        <v>664</v>
      </c>
      <c r="I186" s="127"/>
      <c r="J186" s="135">
        <f>BK186</f>
        <v>0</v>
      </c>
      <c r="L186" s="124"/>
      <c r="M186" s="129"/>
      <c r="P186" s="130">
        <f>SUM(P187:P222)</f>
        <v>0</v>
      </c>
      <c r="R186" s="130">
        <f>SUM(R187:R222)</f>
        <v>25.202507519999997</v>
      </c>
      <c r="T186" s="131">
        <f>SUM(T187:T222)</f>
        <v>0</v>
      </c>
      <c r="AR186" s="125" t="s">
        <v>80</v>
      </c>
      <c r="AT186" s="132" t="s">
        <v>72</v>
      </c>
      <c r="AU186" s="132" t="s">
        <v>80</v>
      </c>
      <c r="AY186" s="125" t="s">
        <v>163</v>
      </c>
      <c r="BK186" s="133">
        <f>SUM(BK187:BK222)</f>
        <v>0</v>
      </c>
    </row>
    <row r="187" spans="2:65" s="1" customFormat="1" ht="24.2" customHeight="1">
      <c r="B187" s="136"/>
      <c r="C187" s="137" t="s">
        <v>255</v>
      </c>
      <c r="D187" s="137" t="s">
        <v>165</v>
      </c>
      <c r="E187" s="138" t="s">
        <v>2137</v>
      </c>
      <c r="F187" s="139" t="s">
        <v>2138</v>
      </c>
      <c r="G187" s="140" t="s">
        <v>313</v>
      </c>
      <c r="H187" s="141">
        <v>7</v>
      </c>
      <c r="I187" s="142"/>
      <c r="J187" s="143">
        <f>ROUND(I187*H187,2)</f>
        <v>0</v>
      </c>
      <c r="K187" s="139" t="s">
        <v>169</v>
      </c>
      <c r="L187" s="32"/>
      <c r="M187" s="144" t="s">
        <v>1</v>
      </c>
      <c r="N187" s="145" t="s">
        <v>38</v>
      </c>
      <c r="P187" s="146">
        <f>O187*H187</f>
        <v>0</v>
      </c>
      <c r="Q187" s="146">
        <v>1.0000000000000001E-5</v>
      </c>
      <c r="R187" s="146">
        <f>Q187*H187</f>
        <v>7.0000000000000007E-5</v>
      </c>
      <c r="S187" s="146">
        <v>0</v>
      </c>
      <c r="T187" s="147">
        <f>S187*H187</f>
        <v>0</v>
      </c>
      <c r="AR187" s="148" t="s">
        <v>170</v>
      </c>
      <c r="AT187" s="148" t="s">
        <v>165</v>
      </c>
      <c r="AU187" s="148" t="s">
        <v>82</v>
      </c>
      <c r="AY187" s="17" t="s">
        <v>163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80</v>
      </c>
      <c r="BK187" s="149">
        <f>ROUND(I187*H187,2)</f>
        <v>0</v>
      </c>
      <c r="BL187" s="17" t="s">
        <v>170</v>
      </c>
      <c r="BM187" s="148" t="s">
        <v>372</v>
      </c>
    </row>
    <row r="188" spans="2:65" s="1" customFormat="1" ht="16.5" customHeight="1">
      <c r="B188" s="136"/>
      <c r="C188" s="171" t="s">
        <v>261</v>
      </c>
      <c r="D188" s="171" t="s">
        <v>298</v>
      </c>
      <c r="E188" s="172" t="s">
        <v>2139</v>
      </c>
      <c r="F188" s="173" t="s">
        <v>2140</v>
      </c>
      <c r="G188" s="174" t="s">
        <v>313</v>
      </c>
      <c r="H188" s="175">
        <v>1</v>
      </c>
      <c r="I188" s="176"/>
      <c r="J188" s="177">
        <f>ROUND(I188*H188,2)</f>
        <v>0</v>
      </c>
      <c r="K188" s="173" t="s">
        <v>169</v>
      </c>
      <c r="L188" s="178"/>
      <c r="M188" s="179" t="s">
        <v>1</v>
      </c>
      <c r="N188" s="180" t="s">
        <v>38</v>
      </c>
      <c r="P188" s="146">
        <f>O188*H188</f>
        <v>0</v>
      </c>
      <c r="Q188" s="146">
        <v>4.0000000000000001E-3</v>
      </c>
      <c r="R188" s="146">
        <f>Q188*H188</f>
        <v>4.0000000000000001E-3</v>
      </c>
      <c r="S188" s="146">
        <v>0</v>
      </c>
      <c r="T188" s="147">
        <f>S188*H188</f>
        <v>0</v>
      </c>
      <c r="AR188" s="148" t="s">
        <v>189</v>
      </c>
      <c r="AT188" s="148" t="s">
        <v>298</v>
      </c>
      <c r="AU188" s="148" t="s">
        <v>82</v>
      </c>
      <c r="AY188" s="17" t="s">
        <v>163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80</v>
      </c>
      <c r="BK188" s="149">
        <f>ROUND(I188*H188,2)</f>
        <v>0</v>
      </c>
      <c r="BL188" s="17" t="s">
        <v>170</v>
      </c>
      <c r="BM188" s="148" t="s">
        <v>258</v>
      </c>
    </row>
    <row r="189" spans="2:65" s="13" customFormat="1" ht="11.25">
      <c r="B189" s="157"/>
      <c r="D189" s="151" t="s">
        <v>180</v>
      </c>
      <c r="E189" s="158" t="s">
        <v>1</v>
      </c>
      <c r="F189" s="159" t="s">
        <v>2141</v>
      </c>
      <c r="H189" s="160">
        <v>1</v>
      </c>
      <c r="I189" s="161"/>
      <c r="L189" s="157"/>
      <c r="M189" s="162"/>
      <c r="T189" s="163"/>
      <c r="AT189" s="158" t="s">
        <v>180</v>
      </c>
      <c r="AU189" s="158" t="s">
        <v>82</v>
      </c>
      <c r="AV189" s="13" t="s">
        <v>82</v>
      </c>
      <c r="AW189" s="13" t="s">
        <v>30</v>
      </c>
      <c r="AX189" s="13" t="s">
        <v>73</v>
      </c>
      <c r="AY189" s="158" t="s">
        <v>163</v>
      </c>
    </row>
    <row r="190" spans="2:65" s="14" customFormat="1" ht="11.25">
      <c r="B190" s="164"/>
      <c r="D190" s="151" t="s">
        <v>180</v>
      </c>
      <c r="E190" s="165" t="s">
        <v>1</v>
      </c>
      <c r="F190" s="166" t="s">
        <v>218</v>
      </c>
      <c r="H190" s="167">
        <v>1</v>
      </c>
      <c r="I190" s="168"/>
      <c r="L190" s="164"/>
      <c r="M190" s="169"/>
      <c r="T190" s="170"/>
      <c r="AT190" s="165" t="s">
        <v>180</v>
      </c>
      <c r="AU190" s="165" t="s">
        <v>82</v>
      </c>
      <c r="AV190" s="14" t="s">
        <v>170</v>
      </c>
      <c r="AW190" s="14" t="s">
        <v>30</v>
      </c>
      <c r="AX190" s="14" t="s">
        <v>80</v>
      </c>
      <c r="AY190" s="165" t="s">
        <v>163</v>
      </c>
    </row>
    <row r="191" spans="2:65" s="1" customFormat="1" ht="24.2" customHeight="1">
      <c r="B191" s="136"/>
      <c r="C191" s="171" t="s">
        <v>267</v>
      </c>
      <c r="D191" s="171" t="s">
        <v>298</v>
      </c>
      <c r="E191" s="172" t="s">
        <v>2142</v>
      </c>
      <c r="F191" s="173" t="s">
        <v>2143</v>
      </c>
      <c r="G191" s="174" t="s">
        <v>313</v>
      </c>
      <c r="H191" s="175">
        <v>3</v>
      </c>
      <c r="I191" s="176"/>
      <c r="J191" s="177">
        <f>ROUND(I191*H191,2)</f>
        <v>0</v>
      </c>
      <c r="K191" s="173" t="s">
        <v>169</v>
      </c>
      <c r="L191" s="178"/>
      <c r="M191" s="179" t="s">
        <v>1</v>
      </c>
      <c r="N191" s="180" t="s">
        <v>38</v>
      </c>
      <c r="P191" s="146">
        <f>O191*H191</f>
        <v>0</v>
      </c>
      <c r="Q191" s="146">
        <v>3.5000000000000001E-3</v>
      </c>
      <c r="R191" s="146">
        <f>Q191*H191</f>
        <v>1.0500000000000001E-2</v>
      </c>
      <c r="S191" s="146">
        <v>0</v>
      </c>
      <c r="T191" s="147">
        <f>S191*H191</f>
        <v>0</v>
      </c>
      <c r="AR191" s="148" t="s">
        <v>189</v>
      </c>
      <c r="AT191" s="148" t="s">
        <v>298</v>
      </c>
      <c r="AU191" s="148" t="s">
        <v>82</v>
      </c>
      <c r="AY191" s="17" t="s">
        <v>163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80</v>
      </c>
      <c r="BK191" s="149">
        <f>ROUND(I191*H191,2)</f>
        <v>0</v>
      </c>
      <c r="BL191" s="17" t="s">
        <v>170</v>
      </c>
      <c r="BM191" s="148" t="s">
        <v>395</v>
      </c>
    </row>
    <row r="192" spans="2:65" s="13" customFormat="1" ht="11.25">
      <c r="B192" s="157"/>
      <c r="D192" s="151" t="s">
        <v>180</v>
      </c>
      <c r="E192" s="158" t="s">
        <v>1</v>
      </c>
      <c r="F192" s="159" t="s">
        <v>2144</v>
      </c>
      <c r="H192" s="160">
        <v>1</v>
      </c>
      <c r="I192" s="161"/>
      <c r="L192" s="157"/>
      <c r="M192" s="162"/>
      <c r="T192" s="163"/>
      <c r="AT192" s="158" t="s">
        <v>180</v>
      </c>
      <c r="AU192" s="158" t="s">
        <v>82</v>
      </c>
      <c r="AV192" s="13" t="s">
        <v>82</v>
      </c>
      <c r="AW192" s="13" t="s">
        <v>30</v>
      </c>
      <c r="AX192" s="13" t="s">
        <v>73</v>
      </c>
      <c r="AY192" s="158" t="s">
        <v>163</v>
      </c>
    </row>
    <row r="193" spans="2:65" s="13" customFormat="1" ht="11.25">
      <c r="B193" s="157"/>
      <c r="D193" s="151" t="s">
        <v>180</v>
      </c>
      <c r="E193" s="158" t="s">
        <v>1</v>
      </c>
      <c r="F193" s="159" t="s">
        <v>2145</v>
      </c>
      <c r="H193" s="160">
        <v>2</v>
      </c>
      <c r="I193" s="161"/>
      <c r="L193" s="157"/>
      <c r="M193" s="162"/>
      <c r="T193" s="163"/>
      <c r="AT193" s="158" t="s">
        <v>180</v>
      </c>
      <c r="AU193" s="158" t="s">
        <v>82</v>
      </c>
      <c r="AV193" s="13" t="s">
        <v>82</v>
      </c>
      <c r="AW193" s="13" t="s">
        <v>30</v>
      </c>
      <c r="AX193" s="13" t="s">
        <v>73</v>
      </c>
      <c r="AY193" s="158" t="s">
        <v>163</v>
      </c>
    </row>
    <row r="194" spans="2:65" s="14" customFormat="1" ht="11.25">
      <c r="B194" s="164"/>
      <c r="D194" s="151" t="s">
        <v>180</v>
      </c>
      <c r="E194" s="165" t="s">
        <v>1</v>
      </c>
      <c r="F194" s="166" t="s">
        <v>218</v>
      </c>
      <c r="H194" s="167">
        <v>3</v>
      </c>
      <c r="I194" s="168"/>
      <c r="L194" s="164"/>
      <c r="M194" s="169"/>
      <c r="T194" s="170"/>
      <c r="AT194" s="165" t="s">
        <v>180</v>
      </c>
      <c r="AU194" s="165" t="s">
        <v>82</v>
      </c>
      <c r="AV194" s="14" t="s">
        <v>170</v>
      </c>
      <c r="AW194" s="14" t="s">
        <v>30</v>
      </c>
      <c r="AX194" s="14" t="s">
        <v>80</v>
      </c>
      <c r="AY194" s="165" t="s">
        <v>163</v>
      </c>
    </row>
    <row r="195" spans="2:65" s="1" customFormat="1" ht="24.2" customHeight="1">
      <c r="B195" s="136"/>
      <c r="C195" s="171" t="s">
        <v>280</v>
      </c>
      <c r="D195" s="171" t="s">
        <v>298</v>
      </c>
      <c r="E195" s="172" t="s">
        <v>2146</v>
      </c>
      <c r="F195" s="173" t="s">
        <v>2147</v>
      </c>
      <c r="G195" s="174" t="s">
        <v>313</v>
      </c>
      <c r="H195" s="175">
        <v>2</v>
      </c>
      <c r="I195" s="176"/>
      <c r="J195" s="177">
        <f>ROUND(I195*H195,2)</f>
        <v>0</v>
      </c>
      <c r="K195" s="173" t="s">
        <v>169</v>
      </c>
      <c r="L195" s="178"/>
      <c r="M195" s="179" t="s">
        <v>1</v>
      </c>
      <c r="N195" s="180" t="s">
        <v>38</v>
      </c>
      <c r="P195" s="146">
        <f>O195*H195</f>
        <v>0</v>
      </c>
      <c r="Q195" s="146">
        <v>2.5000000000000001E-3</v>
      </c>
      <c r="R195" s="146">
        <f>Q195*H195</f>
        <v>5.0000000000000001E-3</v>
      </c>
      <c r="S195" s="146">
        <v>0</v>
      </c>
      <c r="T195" s="147">
        <f>S195*H195</f>
        <v>0</v>
      </c>
      <c r="AR195" s="148" t="s">
        <v>189</v>
      </c>
      <c r="AT195" s="148" t="s">
        <v>298</v>
      </c>
      <c r="AU195" s="148" t="s">
        <v>82</v>
      </c>
      <c r="AY195" s="17" t="s">
        <v>163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80</v>
      </c>
      <c r="BK195" s="149">
        <f>ROUND(I195*H195,2)</f>
        <v>0</v>
      </c>
      <c r="BL195" s="17" t="s">
        <v>170</v>
      </c>
      <c r="BM195" s="148" t="s">
        <v>270</v>
      </c>
    </row>
    <row r="196" spans="2:65" s="13" customFormat="1" ht="11.25">
      <c r="B196" s="157"/>
      <c r="D196" s="151" t="s">
        <v>180</v>
      </c>
      <c r="E196" s="158" t="s">
        <v>1</v>
      </c>
      <c r="F196" s="159" t="s">
        <v>2148</v>
      </c>
      <c r="H196" s="160">
        <v>2</v>
      </c>
      <c r="I196" s="161"/>
      <c r="L196" s="157"/>
      <c r="M196" s="162"/>
      <c r="T196" s="163"/>
      <c r="AT196" s="158" t="s">
        <v>180</v>
      </c>
      <c r="AU196" s="158" t="s">
        <v>82</v>
      </c>
      <c r="AV196" s="13" t="s">
        <v>82</v>
      </c>
      <c r="AW196" s="13" t="s">
        <v>30</v>
      </c>
      <c r="AX196" s="13" t="s">
        <v>73</v>
      </c>
      <c r="AY196" s="158" t="s">
        <v>163</v>
      </c>
    </row>
    <row r="197" spans="2:65" s="14" customFormat="1" ht="11.25">
      <c r="B197" s="164"/>
      <c r="D197" s="151" t="s">
        <v>180</v>
      </c>
      <c r="E197" s="165" t="s">
        <v>1</v>
      </c>
      <c r="F197" s="166" t="s">
        <v>218</v>
      </c>
      <c r="H197" s="167">
        <v>2</v>
      </c>
      <c r="I197" s="168"/>
      <c r="L197" s="164"/>
      <c r="M197" s="169"/>
      <c r="T197" s="170"/>
      <c r="AT197" s="165" t="s">
        <v>180</v>
      </c>
      <c r="AU197" s="165" t="s">
        <v>82</v>
      </c>
      <c r="AV197" s="14" t="s">
        <v>170</v>
      </c>
      <c r="AW197" s="14" t="s">
        <v>30</v>
      </c>
      <c r="AX197" s="14" t="s">
        <v>80</v>
      </c>
      <c r="AY197" s="165" t="s">
        <v>163</v>
      </c>
    </row>
    <row r="198" spans="2:65" s="1" customFormat="1" ht="24.2" customHeight="1">
      <c r="B198" s="136"/>
      <c r="C198" s="171" t="s">
        <v>7</v>
      </c>
      <c r="D198" s="171" t="s">
        <v>298</v>
      </c>
      <c r="E198" s="172" t="s">
        <v>2149</v>
      </c>
      <c r="F198" s="173" t="s">
        <v>2150</v>
      </c>
      <c r="G198" s="174" t="s">
        <v>313</v>
      </c>
      <c r="H198" s="175">
        <v>1</v>
      </c>
      <c r="I198" s="176"/>
      <c r="J198" s="177">
        <f>ROUND(I198*H198,2)</f>
        <v>0</v>
      </c>
      <c r="K198" s="173" t="s">
        <v>169</v>
      </c>
      <c r="L198" s="178"/>
      <c r="M198" s="179" t="s">
        <v>1</v>
      </c>
      <c r="N198" s="180" t="s">
        <v>38</v>
      </c>
      <c r="P198" s="146">
        <f>O198*H198</f>
        <v>0</v>
      </c>
      <c r="Q198" s="146">
        <v>2.5000000000000001E-3</v>
      </c>
      <c r="R198" s="146">
        <f>Q198*H198</f>
        <v>2.5000000000000001E-3</v>
      </c>
      <c r="S198" s="146">
        <v>0</v>
      </c>
      <c r="T198" s="147">
        <f>S198*H198</f>
        <v>0</v>
      </c>
      <c r="AR198" s="148" t="s">
        <v>189</v>
      </c>
      <c r="AT198" s="148" t="s">
        <v>298</v>
      </c>
      <c r="AU198" s="148" t="s">
        <v>82</v>
      </c>
      <c r="AY198" s="17" t="s">
        <v>163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80</v>
      </c>
      <c r="BK198" s="149">
        <f>ROUND(I198*H198,2)</f>
        <v>0</v>
      </c>
      <c r="BL198" s="17" t="s">
        <v>170</v>
      </c>
      <c r="BM198" s="148" t="s">
        <v>411</v>
      </c>
    </row>
    <row r="199" spans="2:65" s="13" customFormat="1" ht="11.25">
      <c r="B199" s="157"/>
      <c r="D199" s="151" t="s">
        <v>180</v>
      </c>
      <c r="E199" s="158" t="s">
        <v>1</v>
      </c>
      <c r="F199" s="159" t="s">
        <v>2151</v>
      </c>
      <c r="H199" s="160">
        <v>1</v>
      </c>
      <c r="I199" s="161"/>
      <c r="L199" s="157"/>
      <c r="M199" s="162"/>
      <c r="T199" s="163"/>
      <c r="AT199" s="158" t="s">
        <v>180</v>
      </c>
      <c r="AU199" s="158" t="s">
        <v>82</v>
      </c>
      <c r="AV199" s="13" t="s">
        <v>82</v>
      </c>
      <c r="AW199" s="13" t="s">
        <v>30</v>
      </c>
      <c r="AX199" s="13" t="s">
        <v>73</v>
      </c>
      <c r="AY199" s="158" t="s">
        <v>163</v>
      </c>
    </row>
    <row r="200" spans="2:65" s="14" customFormat="1" ht="11.25">
      <c r="B200" s="164"/>
      <c r="D200" s="151" t="s">
        <v>180</v>
      </c>
      <c r="E200" s="165" t="s">
        <v>1</v>
      </c>
      <c r="F200" s="166" t="s">
        <v>218</v>
      </c>
      <c r="H200" s="167">
        <v>1</v>
      </c>
      <c r="I200" s="168"/>
      <c r="L200" s="164"/>
      <c r="M200" s="169"/>
      <c r="T200" s="170"/>
      <c r="AT200" s="165" t="s">
        <v>180</v>
      </c>
      <c r="AU200" s="165" t="s">
        <v>82</v>
      </c>
      <c r="AV200" s="14" t="s">
        <v>170</v>
      </c>
      <c r="AW200" s="14" t="s">
        <v>30</v>
      </c>
      <c r="AX200" s="14" t="s">
        <v>80</v>
      </c>
      <c r="AY200" s="165" t="s">
        <v>163</v>
      </c>
    </row>
    <row r="201" spans="2:65" s="1" customFormat="1" ht="24.2" customHeight="1">
      <c r="B201" s="136"/>
      <c r="C201" s="137" t="s">
        <v>291</v>
      </c>
      <c r="D201" s="137" t="s">
        <v>165</v>
      </c>
      <c r="E201" s="138" t="s">
        <v>2152</v>
      </c>
      <c r="F201" s="139" t="s">
        <v>2153</v>
      </c>
      <c r="G201" s="140" t="s">
        <v>313</v>
      </c>
      <c r="H201" s="141">
        <v>3</v>
      </c>
      <c r="I201" s="142"/>
      <c r="J201" s="143">
        <f>ROUND(I201*H201,2)</f>
        <v>0</v>
      </c>
      <c r="K201" s="139" t="s">
        <v>169</v>
      </c>
      <c r="L201" s="32"/>
      <c r="M201" s="144" t="s">
        <v>1</v>
      </c>
      <c r="N201" s="145" t="s">
        <v>38</v>
      </c>
      <c r="P201" s="146">
        <f>O201*H201</f>
        <v>0</v>
      </c>
      <c r="Q201" s="146">
        <v>0.10940999999999999</v>
      </c>
      <c r="R201" s="146">
        <f>Q201*H201</f>
        <v>0.32822999999999997</v>
      </c>
      <c r="S201" s="146">
        <v>0</v>
      </c>
      <c r="T201" s="147">
        <f>S201*H201</f>
        <v>0</v>
      </c>
      <c r="AR201" s="148" t="s">
        <v>170</v>
      </c>
      <c r="AT201" s="148" t="s">
        <v>165</v>
      </c>
      <c r="AU201" s="148" t="s">
        <v>82</v>
      </c>
      <c r="AY201" s="17" t="s">
        <v>163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80</v>
      </c>
      <c r="BK201" s="149">
        <f>ROUND(I201*H201,2)</f>
        <v>0</v>
      </c>
      <c r="BL201" s="17" t="s">
        <v>170</v>
      </c>
      <c r="BM201" s="148" t="s">
        <v>421</v>
      </c>
    </row>
    <row r="202" spans="2:65" s="1" customFormat="1" ht="21.75" customHeight="1">
      <c r="B202" s="136"/>
      <c r="C202" s="171" t="s">
        <v>293</v>
      </c>
      <c r="D202" s="171" t="s">
        <v>298</v>
      </c>
      <c r="E202" s="172" t="s">
        <v>2154</v>
      </c>
      <c r="F202" s="173" t="s">
        <v>2155</v>
      </c>
      <c r="G202" s="174" t="s">
        <v>313</v>
      </c>
      <c r="H202" s="175">
        <v>3</v>
      </c>
      <c r="I202" s="176"/>
      <c r="J202" s="177">
        <f>ROUND(I202*H202,2)</f>
        <v>0</v>
      </c>
      <c r="K202" s="173" t="s">
        <v>169</v>
      </c>
      <c r="L202" s="178"/>
      <c r="M202" s="179" t="s">
        <v>1</v>
      </c>
      <c r="N202" s="180" t="s">
        <v>38</v>
      </c>
      <c r="P202" s="146">
        <f>O202*H202</f>
        <v>0</v>
      </c>
      <c r="Q202" s="146">
        <v>6.4999999999999997E-3</v>
      </c>
      <c r="R202" s="146">
        <f>Q202*H202</f>
        <v>1.95E-2</v>
      </c>
      <c r="S202" s="146">
        <v>0</v>
      </c>
      <c r="T202" s="147">
        <f>S202*H202</f>
        <v>0</v>
      </c>
      <c r="AR202" s="148" t="s">
        <v>189</v>
      </c>
      <c r="AT202" s="148" t="s">
        <v>298</v>
      </c>
      <c r="AU202" s="148" t="s">
        <v>82</v>
      </c>
      <c r="AY202" s="17" t="s">
        <v>163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80</v>
      </c>
      <c r="BK202" s="149">
        <f>ROUND(I202*H202,2)</f>
        <v>0</v>
      </c>
      <c r="BL202" s="17" t="s">
        <v>170</v>
      </c>
      <c r="BM202" s="148" t="s">
        <v>434</v>
      </c>
    </row>
    <row r="203" spans="2:65" s="1" customFormat="1" ht="24.2" customHeight="1">
      <c r="B203" s="136"/>
      <c r="C203" s="137" t="s">
        <v>297</v>
      </c>
      <c r="D203" s="137" t="s">
        <v>165</v>
      </c>
      <c r="E203" s="138" t="s">
        <v>2156</v>
      </c>
      <c r="F203" s="139" t="s">
        <v>2157</v>
      </c>
      <c r="G203" s="140" t="s">
        <v>196</v>
      </c>
      <c r="H203" s="141">
        <v>300</v>
      </c>
      <c r="I203" s="142"/>
      <c r="J203" s="143">
        <f>ROUND(I203*H203,2)</f>
        <v>0</v>
      </c>
      <c r="K203" s="139" t="s">
        <v>169</v>
      </c>
      <c r="L203" s="32"/>
      <c r="M203" s="144" t="s">
        <v>1</v>
      </c>
      <c r="N203" s="145" t="s">
        <v>38</v>
      </c>
      <c r="P203" s="146">
        <f>O203*H203</f>
        <v>0</v>
      </c>
      <c r="Q203" s="146">
        <v>8.0000000000000007E-5</v>
      </c>
      <c r="R203" s="146">
        <f>Q203*H203</f>
        <v>2.4E-2</v>
      </c>
      <c r="S203" s="146">
        <v>0</v>
      </c>
      <c r="T203" s="147">
        <f>S203*H203</f>
        <v>0</v>
      </c>
      <c r="AR203" s="148" t="s">
        <v>170</v>
      </c>
      <c r="AT203" s="148" t="s">
        <v>165</v>
      </c>
      <c r="AU203" s="148" t="s">
        <v>82</v>
      </c>
      <c r="AY203" s="17" t="s">
        <v>163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80</v>
      </c>
      <c r="BK203" s="149">
        <f>ROUND(I203*H203,2)</f>
        <v>0</v>
      </c>
      <c r="BL203" s="17" t="s">
        <v>170</v>
      </c>
      <c r="BM203" s="148" t="s">
        <v>445</v>
      </c>
    </row>
    <row r="204" spans="2:65" s="1" customFormat="1" ht="49.15" customHeight="1">
      <c r="B204" s="136"/>
      <c r="C204" s="137" t="s">
        <v>303</v>
      </c>
      <c r="D204" s="137" t="s">
        <v>165</v>
      </c>
      <c r="E204" s="138" t="s">
        <v>2158</v>
      </c>
      <c r="F204" s="139" t="s">
        <v>2159</v>
      </c>
      <c r="G204" s="140" t="s">
        <v>196</v>
      </c>
      <c r="H204" s="141">
        <v>3.5</v>
      </c>
      <c r="I204" s="142"/>
      <c r="J204" s="143">
        <f>ROUND(I204*H204,2)</f>
        <v>0</v>
      </c>
      <c r="K204" s="139" t="s">
        <v>169</v>
      </c>
      <c r="L204" s="32"/>
      <c r="M204" s="144" t="s">
        <v>1</v>
      </c>
      <c r="N204" s="145" t="s">
        <v>38</v>
      </c>
      <c r="P204" s="146">
        <f>O204*H204</f>
        <v>0</v>
      </c>
      <c r="Q204" s="146">
        <v>0.20219000000000001</v>
      </c>
      <c r="R204" s="146">
        <f>Q204*H204</f>
        <v>0.70766499999999999</v>
      </c>
      <c r="S204" s="146">
        <v>0</v>
      </c>
      <c r="T204" s="147">
        <f>S204*H204</f>
        <v>0</v>
      </c>
      <c r="AR204" s="148" t="s">
        <v>170</v>
      </c>
      <c r="AT204" s="148" t="s">
        <v>165</v>
      </c>
      <c r="AU204" s="148" t="s">
        <v>82</v>
      </c>
      <c r="AY204" s="17" t="s">
        <v>163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80</v>
      </c>
      <c r="BK204" s="149">
        <f>ROUND(I204*H204,2)</f>
        <v>0</v>
      </c>
      <c r="BL204" s="17" t="s">
        <v>170</v>
      </c>
      <c r="BM204" s="148" t="s">
        <v>466</v>
      </c>
    </row>
    <row r="205" spans="2:65" s="1" customFormat="1" ht="49.15" customHeight="1">
      <c r="B205" s="136"/>
      <c r="C205" s="137" t="s">
        <v>306</v>
      </c>
      <c r="D205" s="137" t="s">
        <v>165</v>
      </c>
      <c r="E205" s="138" t="s">
        <v>666</v>
      </c>
      <c r="F205" s="139" t="s">
        <v>667</v>
      </c>
      <c r="G205" s="140" t="s">
        <v>196</v>
      </c>
      <c r="H205" s="141">
        <v>52</v>
      </c>
      <c r="I205" s="142"/>
      <c r="J205" s="143">
        <f>ROUND(I205*H205,2)</f>
        <v>0</v>
      </c>
      <c r="K205" s="139" t="s">
        <v>169</v>
      </c>
      <c r="L205" s="32"/>
      <c r="M205" s="144" t="s">
        <v>1</v>
      </c>
      <c r="N205" s="145" t="s">
        <v>38</v>
      </c>
      <c r="P205" s="146">
        <f>O205*H205</f>
        <v>0</v>
      </c>
      <c r="Q205" s="146">
        <v>0.15540000000000001</v>
      </c>
      <c r="R205" s="146">
        <f>Q205*H205</f>
        <v>8.0808</v>
      </c>
      <c r="S205" s="146">
        <v>0</v>
      </c>
      <c r="T205" s="147">
        <f>S205*H205</f>
        <v>0</v>
      </c>
      <c r="AR205" s="148" t="s">
        <v>170</v>
      </c>
      <c r="AT205" s="148" t="s">
        <v>165</v>
      </c>
      <c r="AU205" s="148" t="s">
        <v>82</v>
      </c>
      <c r="AY205" s="17" t="s">
        <v>163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80</v>
      </c>
      <c r="BK205" s="149">
        <f>ROUND(I205*H205,2)</f>
        <v>0</v>
      </c>
      <c r="BL205" s="17" t="s">
        <v>170</v>
      </c>
      <c r="BM205" s="148" t="s">
        <v>487</v>
      </c>
    </row>
    <row r="206" spans="2:65" s="13" customFormat="1" ht="11.25">
      <c r="B206" s="157"/>
      <c r="D206" s="151" t="s">
        <v>180</v>
      </c>
      <c r="E206" s="158" t="s">
        <v>1</v>
      </c>
      <c r="F206" s="159" t="s">
        <v>2160</v>
      </c>
      <c r="H206" s="160">
        <v>52</v>
      </c>
      <c r="I206" s="161"/>
      <c r="L206" s="157"/>
      <c r="M206" s="162"/>
      <c r="T206" s="163"/>
      <c r="AT206" s="158" t="s">
        <v>180</v>
      </c>
      <c r="AU206" s="158" t="s">
        <v>82</v>
      </c>
      <c r="AV206" s="13" t="s">
        <v>82</v>
      </c>
      <c r="AW206" s="13" t="s">
        <v>30</v>
      </c>
      <c r="AX206" s="13" t="s">
        <v>73</v>
      </c>
      <c r="AY206" s="158" t="s">
        <v>163</v>
      </c>
    </row>
    <row r="207" spans="2:65" s="14" customFormat="1" ht="11.25">
      <c r="B207" s="164"/>
      <c r="D207" s="151" t="s">
        <v>180</v>
      </c>
      <c r="E207" s="165" t="s">
        <v>1</v>
      </c>
      <c r="F207" s="166" t="s">
        <v>218</v>
      </c>
      <c r="H207" s="167">
        <v>52</v>
      </c>
      <c r="I207" s="168"/>
      <c r="L207" s="164"/>
      <c r="M207" s="169"/>
      <c r="T207" s="170"/>
      <c r="AT207" s="165" t="s">
        <v>180</v>
      </c>
      <c r="AU207" s="165" t="s">
        <v>82</v>
      </c>
      <c r="AV207" s="14" t="s">
        <v>170</v>
      </c>
      <c r="AW207" s="14" t="s">
        <v>30</v>
      </c>
      <c r="AX207" s="14" t="s">
        <v>80</v>
      </c>
      <c r="AY207" s="165" t="s">
        <v>163</v>
      </c>
    </row>
    <row r="208" spans="2:65" s="1" customFormat="1" ht="16.5" customHeight="1">
      <c r="B208" s="136"/>
      <c r="C208" s="171" t="s">
        <v>310</v>
      </c>
      <c r="D208" s="171" t="s">
        <v>298</v>
      </c>
      <c r="E208" s="172" t="s">
        <v>2161</v>
      </c>
      <c r="F208" s="173" t="s">
        <v>2162</v>
      </c>
      <c r="G208" s="174" t="s">
        <v>196</v>
      </c>
      <c r="H208" s="175">
        <v>51.005000000000003</v>
      </c>
      <c r="I208" s="176"/>
      <c r="J208" s="177">
        <f>ROUND(I208*H208,2)</f>
        <v>0</v>
      </c>
      <c r="K208" s="173" t="s">
        <v>169</v>
      </c>
      <c r="L208" s="178"/>
      <c r="M208" s="179" t="s">
        <v>1</v>
      </c>
      <c r="N208" s="180" t="s">
        <v>38</v>
      </c>
      <c r="P208" s="146">
        <f>O208*H208</f>
        <v>0</v>
      </c>
      <c r="Q208" s="146">
        <v>0.08</v>
      </c>
      <c r="R208" s="146">
        <f>Q208*H208</f>
        <v>4.0804</v>
      </c>
      <c r="S208" s="146">
        <v>0</v>
      </c>
      <c r="T208" s="147">
        <f>S208*H208</f>
        <v>0</v>
      </c>
      <c r="AR208" s="148" t="s">
        <v>189</v>
      </c>
      <c r="AT208" s="148" t="s">
        <v>298</v>
      </c>
      <c r="AU208" s="148" t="s">
        <v>82</v>
      </c>
      <c r="AY208" s="17" t="s">
        <v>163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80</v>
      </c>
      <c r="BK208" s="149">
        <f>ROUND(I208*H208,2)</f>
        <v>0</v>
      </c>
      <c r="BL208" s="17" t="s">
        <v>170</v>
      </c>
      <c r="BM208" s="148" t="s">
        <v>498</v>
      </c>
    </row>
    <row r="209" spans="2:65" s="13" customFormat="1" ht="11.25">
      <c r="B209" s="157"/>
      <c r="D209" s="151" t="s">
        <v>180</v>
      </c>
      <c r="E209" s="158" t="s">
        <v>1</v>
      </c>
      <c r="F209" s="159" t="s">
        <v>2163</v>
      </c>
      <c r="H209" s="160">
        <v>51.005000000000003</v>
      </c>
      <c r="I209" s="161"/>
      <c r="L209" s="157"/>
      <c r="M209" s="162"/>
      <c r="T209" s="163"/>
      <c r="AT209" s="158" t="s">
        <v>180</v>
      </c>
      <c r="AU209" s="158" t="s">
        <v>82</v>
      </c>
      <c r="AV209" s="13" t="s">
        <v>82</v>
      </c>
      <c r="AW209" s="13" t="s">
        <v>30</v>
      </c>
      <c r="AX209" s="13" t="s">
        <v>73</v>
      </c>
      <c r="AY209" s="158" t="s">
        <v>163</v>
      </c>
    </row>
    <row r="210" spans="2:65" s="14" customFormat="1" ht="11.25">
      <c r="B210" s="164"/>
      <c r="D210" s="151" t="s">
        <v>180</v>
      </c>
      <c r="E210" s="165" t="s">
        <v>1</v>
      </c>
      <c r="F210" s="166" t="s">
        <v>218</v>
      </c>
      <c r="H210" s="167">
        <v>51.005000000000003</v>
      </c>
      <c r="I210" s="168"/>
      <c r="L210" s="164"/>
      <c r="M210" s="169"/>
      <c r="T210" s="170"/>
      <c r="AT210" s="165" t="s">
        <v>180</v>
      </c>
      <c r="AU210" s="165" t="s">
        <v>82</v>
      </c>
      <c r="AV210" s="14" t="s">
        <v>170</v>
      </c>
      <c r="AW210" s="14" t="s">
        <v>30</v>
      </c>
      <c r="AX210" s="14" t="s">
        <v>80</v>
      </c>
      <c r="AY210" s="165" t="s">
        <v>163</v>
      </c>
    </row>
    <row r="211" spans="2:65" s="1" customFormat="1" ht="24.2" customHeight="1">
      <c r="B211" s="136"/>
      <c r="C211" s="171" t="s">
        <v>315</v>
      </c>
      <c r="D211" s="171" t="s">
        <v>298</v>
      </c>
      <c r="E211" s="172" t="s">
        <v>2164</v>
      </c>
      <c r="F211" s="173" t="s">
        <v>2165</v>
      </c>
      <c r="G211" s="174" t="s">
        <v>196</v>
      </c>
      <c r="H211" s="175">
        <v>4.04</v>
      </c>
      <c r="I211" s="176"/>
      <c r="J211" s="177">
        <f>ROUND(I211*H211,2)</f>
        <v>0</v>
      </c>
      <c r="K211" s="173" t="s">
        <v>169</v>
      </c>
      <c r="L211" s="178"/>
      <c r="M211" s="179" t="s">
        <v>1</v>
      </c>
      <c r="N211" s="180" t="s">
        <v>38</v>
      </c>
      <c r="P211" s="146">
        <f>O211*H211</f>
        <v>0</v>
      </c>
      <c r="Q211" s="146">
        <v>4.8300000000000003E-2</v>
      </c>
      <c r="R211" s="146">
        <f>Q211*H211</f>
        <v>0.195132</v>
      </c>
      <c r="S211" s="146">
        <v>0</v>
      </c>
      <c r="T211" s="147">
        <f>S211*H211</f>
        <v>0</v>
      </c>
      <c r="AR211" s="148" t="s">
        <v>189</v>
      </c>
      <c r="AT211" s="148" t="s">
        <v>298</v>
      </c>
      <c r="AU211" s="148" t="s">
        <v>82</v>
      </c>
      <c r="AY211" s="17" t="s">
        <v>163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80</v>
      </c>
      <c r="BK211" s="149">
        <f>ROUND(I211*H211,2)</f>
        <v>0</v>
      </c>
      <c r="BL211" s="17" t="s">
        <v>170</v>
      </c>
      <c r="BM211" s="148" t="s">
        <v>510</v>
      </c>
    </row>
    <row r="212" spans="2:65" s="1" customFormat="1" ht="24.2" customHeight="1">
      <c r="B212" s="136"/>
      <c r="C212" s="171" t="s">
        <v>320</v>
      </c>
      <c r="D212" s="171" t="s">
        <v>298</v>
      </c>
      <c r="E212" s="172" t="s">
        <v>2166</v>
      </c>
      <c r="F212" s="173" t="s">
        <v>2167</v>
      </c>
      <c r="G212" s="174" t="s">
        <v>196</v>
      </c>
      <c r="H212" s="175">
        <v>1.01</v>
      </c>
      <c r="I212" s="176"/>
      <c r="J212" s="177">
        <f>ROUND(I212*H212,2)</f>
        <v>0</v>
      </c>
      <c r="K212" s="173" t="s">
        <v>169</v>
      </c>
      <c r="L212" s="178"/>
      <c r="M212" s="179" t="s">
        <v>1</v>
      </c>
      <c r="N212" s="180" t="s">
        <v>38</v>
      </c>
      <c r="P212" s="146">
        <f>O212*H212</f>
        <v>0</v>
      </c>
      <c r="Q212" s="146">
        <v>6.5670000000000006E-2</v>
      </c>
      <c r="R212" s="146">
        <f>Q212*H212</f>
        <v>6.6326700000000002E-2</v>
      </c>
      <c r="S212" s="146">
        <v>0</v>
      </c>
      <c r="T212" s="147">
        <f>S212*H212</f>
        <v>0</v>
      </c>
      <c r="AR212" s="148" t="s">
        <v>189</v>
      </c>
      <c r="AT212" s="148" t="s">
        <v>298</v>
      </c>
      <c r="AU212" s="148" t="s">
        <v>82</v>
      </c>
      <c r="AY212" s="17" t="s">
        <v>163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80</v>
      </c>
      <c r="BK212" s="149">
        <f>ROUND(I212*H212,2)</f>
        <v>0</v>
      </c>
      <c r="BL212" s="17" t="s">
        <v>170</v>
      </c>
      <c r="BM212" s="148" t="s">
        <v>314</v>
      </c>
    </row>
    <row r="213" spans="2:65" s="1" customFormat="1" ht="49.15" customHeight="1">
      <c r="B213" s="136"/>
      <c r="C213" s="137" t="s">
        <v>325</v>
      </c>
      <c r="D213" s="137" t="s">
        <v>165</v>
      </c>
      <c r="E213" s="138" t="s">
        <v>2168</v>
      </c>
      <c r="F213" s="139" t="s">
        <v>2169</v>
      </c>
      <c r="G213" s="140" t="s">
        <v>196</v>
      </c>
      <c r="H213" s="141">
        <v>21</v>
      </c>
      <c r="I213" s="142"/>
      <c r="J213" s="143">
        <f>ROUND(I213*H213,2)</f>
        <v>0</v>
      </c>
      <c r="K213" s="139" t="s">
        <v>169</v>
      </c>
      <c r="L213" s="32"/>
      <c r="M213" s="144" t="s">
        <v>1</v>
      </c>
      <c r="N213" s="145" t="s">
        <v>38</v>
      </c>
      <c r="P213" s="146">
        <f>O213*H213</f>
        <v>0</v>
      </c>
      <c r="Q213" s="146">
        <v>0.1295</v>
      </c>
      <c r="R213" s="146">
        <f>Q213*H213</f>
        <v>2.7195</v>
      </c>
      <c r="S213" s="146">
        <v>0</v>
      </c>
      <c r="T213" s="147">
        <f>S213*H213</f>
        <v>0</v>
      </c>
      <c r="AR213" s="148" t="s">
        <v>170</v>
      </c>
      <c r="AT213" s="148" t="s">
        <v>165</v>
      </c>
      <c r="AU213" s="148" t="s">
        <v>82</v>
      </c>
      <c r="AY213" s="17" t="s">
        <v>163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80</v>
      </c>
      <c r="BK213" s="149">
        <f>ROUND(I213*H213,2)</f>
        <v>0</v>
      </c>
      <c r="BL213" s="17" t="s">
        <v>170</v>
      </c>
      <c r="BM213" s="148" t="s">
        <v>318</v>
      </c>
    </row>
    <row r="214" spans="2:65" s="1" customFormat="1" ht="16.5" customHeight="1">
      <c r="B214" s="136"/>
      <c r="C214" s="171" t="s">
        <v>332</v>
      </c>
      <c r="D214" s="171" t="s">
        <v>298</v>
      </c>
      <c r="E214" s="172" t="s">
        <v>669</v>
      </c>
      <c r="F214" s="173" t="s">
        <v>670</v>
      </c>
      <c r="G214" s="174" t="s">
        <v>196</v>
      </c>
      <c r="H214" s="175">
        <v>21.21</v>
      </c>
      <c r="I214" s="176"/>
      <c r="J214" s="177">
        <f>ROUND(I214*H214,2)</f>
        <v>0</v>
      </c>
      <c r="K214" s="173" t="s">
        <v>169</v>
      </c>
      <c r="L214" s="178"/>
      <c r="M214" s="179" t="s">
        <v>1</v>
      </c>
      <c r="N214" s="180" t="s">
        <v>38</v>
      </c>
      <c r="P214" s="146">
        <f>O214*H214</f>
        <v>0</v>
      </c>
      <c r="Q214" s="146">
        <v>5.6120000000000003E-2</v>
      </c>
      <c r="R214" s="146">
        <f>Q214*H214</f>
        <v>1.1903052000000001</v>
      </c>
      <c r="S214" s="146">
        <v>0</v>
      </c>
      <c r="T214" s="147">
        <f>S214*H214</f>
        <v>0</v>
      </c>
      <c r="AR214" s="148" t="s">
        <v>189</v>
      </c>
      <c r="AT214" s="148" t="s">
        <v>298</v>
      </c>
      <c r="AU214" s="148" t="s">
        <v>82</v>
      </c>
      <c r="AY214" s="17" t="s">
        <v>163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80</v>
      </c>
      <c r="BK214" s="149">
        <f>ROUND(I214*H214,2)</f>
        <v>0</v>
      </c>
      <c r="BL214" s="17" t="s">
        <v>170</v>
      </c>
      <c r="BM214" s="148" t="s">
        <v>323</v>
      </c>
    </row>
    <row r="215" spans="2:65" s="13" customFormat="1" ht="11.25">
      <c r="B215" s="157"/>
      <c r="D215" s="151" t="s">
        <v>180</v>
      </c>
      <c r="E215" s="158" t="s">
        <v>1</v>
      </c>
      <c r="F215" s="159" t="s">
        <v>2170</v>
      </c>
      <c r="H215" s="160">
        <v>21.21</v>
      </c>
      <c r="I215" s="161"/>
      <c r="L215" s="157"/>
      <c r="M215" s="162"/>
      <c r="T215" s="163"/>
      <c r="AT215" s="158" t="s">
        <v>180</v>
      </c>
      <c r="AU215" s="158" t="s">
        <v>82</v>
      </c>
      <c r="AV215" s="13" t="s">
        <v>82</v>
      </c>
      <c r="AW215" s="13" t="s">
        <v>30</v>
      </c>
      <c r="AX215" s="13" t="s">
        <v>73</v>
      </c>
      <c r="AY215" s="158" t="s">
        <v>163</v>
      </c>
    </row>
    <row r="216" spans="2:65" s="14" customFormat="1" ht="11.25">
      <c r="B216" s="164"/>
      <c r="D216" s="151" t="s">
        <v>180</v>
      </c>
      <c r="E216" s="165" t="s">
        <v>1</v>
      </c>
      <c r="F216" s="166" t="s">
        <v>218</v>
      </c>
      <c r="H216" s="167">
        <v>21.21</v>
      </c>
      <c r="I216" s="168"/>
      <c r="L216" s="164"/>
      <c r="M216" s="169"/>
      <c r="T216" s="170"/>
      <c r="AT216" s="165" t="s">
        <v>180</v>
      </c>
      <c r="AU216" s="165" t="s">
        <v>82</v>
      </c>
      <c r="AV216" s="14" t="s">
        <v>170</v>
      </c>
      <c r="AW216" s="14" t="s">
        <v>30</v>
      </c>
      <c r="AX216" s="14" t="s">
        <v>80</v>
      </c>
      <c r="AY216" s="165" t="s">
        <v>163</v>
      </c>
    </row>
    <row r="217" spans="2:65" s="1" customFormat="1" ht="37.9" customHeight="1">
      <c r="B217" s="136"/>
      <c r="C217" s="137" t="s">
        <v>337</v>
      </c>
      <c r="D217" s="137" t="s">
        <v>165</v>
      </c>
      <c r="E217" s="138" t="s">
        <v>2171</v>
      </c>
      <c r="F217" s="139" t="s">
        <v>2172</v>
      </c>
      <c r="G217" s="140" t="s">
        <v>196</v>
      </c>
      <c r="H217" s="141">
        <v>32</v>
      </c>
      <c r="I217" s="142"/>
      <c r="J217" s="143">
        <f>ROUND(I217*H217,2)</f>
        <v>0</v>
      </c>
      <c r="K217" s="139" t="s">
        <v>169</v>
      </c>
      <c r="L217" s="32"/>
      <c r="M217" s="144" t="s">
        <v>1</v>
      </c>
      <c r="N217" s="145" t="s">
        <v>38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170</v>
      </c>
      <c r="AT217" s="148" t="s">
        <v>165</v>
      </c>
      <c r="AU217" s="148" t="s">
        <v>82</v>
      </c>
      <c r="AY217" s="17" t="s">
        <v>163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80</v>
      </c>
      <c r="BK217" s="149">
        <f>ROUND(I217*H217,2)</f>
        <v>0</v>
      </c>
      <c r="BL217" s="17" t="s">
        <v>170</v>
      </c>
      <c r="BM217" s="148" t="s">
        <v>328</v>
      </c>
    </row>
    <row r="218" spans="2:65" s="1" customFormat="1" ht="24.2" customHeight="1">
      <c r="B218" s="136"/>
      <c r="C218" s="137" t="s">
        <v>342</v>
      </c>
      <c r="D218" s="137" t="s">
        <v>165</v>
      </c>
      <c r="E218" s="138" t="s">
        <v>674</v>
      </c>
      <c r="F218" s="139" t="s">
        <v>675</v>
      </c>
      <c r="G218" s="140" t="s">
        <v>204</v>
      </c>
      <c r="H218" s="141">
        <v>3.4430000000000001</v>
      </c>
      <c r="I218" s="142"/>
      <c r="J218" s="143">
        <f>ROUND(I218*H218,2)</f>
        <v>0</v>
      </c>
      <c r="K218" s="139" t="s">
        <v>169</v>
      </c>
      <c r="L218" s="32"/>
      <c r="M218" s="144" t="s">
        <v>1</v>
      </c>
      <c r="N218" s="145" t="s">
        <v>38</v>
      </c>
      <c r="P218" s="146">
        <f>O218*H218</f>
        <v>0</v>
      </c>
      <c r="Q218" s="146">
        <v>2.2563399999999998</v>
      </c>
      <c r="R218" s="146">
        <f>Q218*H218</f>
        <v>7.7685786199999995</v>
      </c>
      <c r="S218" s="146">
        <v>0</v>
      </c>
      <c r="T218" s="147">
        <f>S218*H218</f>
        <v>0</v>
      </c>
      <c r="AR218" s="148" t="s">
        <v>170</v>
      </c>
      <c r="AT218" s="148" t="s">
        <v>165</v>
      </c>
      <c r="AU218" s="148" t="s">
        <v>82</v>
      </c>
      <c r="AY218" s="17" t="s">
        <v>163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80</v>
      </c>
      <c r="BK218" s="149">
        <f>ROUND(I218*H218,2)</f>
        <v>0</v>
      </c>
      <c r="BL218" s="17" t="s">
        <v>170</v>
      </c>
      <c r="BM218" s="148" t="s">
        <v>335</v>
      </c>
    </row>
    <row r="219" spans="2:65" s="13" customFormat="1" ht="11.25">
      <c r="B219" s="157"/>
      <c r="D219" s="151" t="s">
        <v>180</v>
      </c>
      <c r="E219" s="158" t="s">
        <v>1</v>
      </c>
      <c r="F219" s="159" t="s">
        <v>2173</v>
      </c>
      <c r="H219" s="160">
        <v>3.4430000000000001</v>
      </c>
      <c r="I219" s="161"/>
      <c r="L219" s="157"/>
      <c r="M219" s="162"/>
      <c r="T219" s="163"/>
      <c r="AT219" s="158" t="s">
        <v>180</v>
      </c>
      <c r="AU219" s="158" t="s">
        <v>82</v>
      </c>
      <c r="AV219" s="13" t="s">
        <v>82</v>
      </c>
      <c r="AW219" s="13" t="s">
        <v>30</v>
      </c>
      <c r="AX219" s="13" t="s">
        <v>73</v>
      </c>
      <c r="AY219" s="158" t="s">
        <v>163</v>
      </c>
    </row>
    <row r="220" spans="2:65" s="14" customFormat="1" ht="11.25">
      <c r="B220" s="164"/>
      <c r="D220" s="151" t="s">
        <v>180</v>
      </c>
      <c r="E220" s="165" t="s">
        <v>1</v>
      </c>
      <c r="F220" s="166" t="s">
        <v>218</v>
      </c>
      <c r="H220" s="167">
        <v>3.4430000000000001</v>
      </c>
      <c r="I220" s="168"/>
      <c r="L220" s="164"/>
      <c r="M220" s="169"/>
      <c r="T220" s="170"/>
      <c r="AT220" s="165" t="s">
        <v>180</v>
      </c>
      <c r="AU220" s="165" t="s">
        <v>82</v>
      </c>
      <c r="AV220" s="14" t="s">
        <v>170</v>
      </c>
      <c r="AW220" s="14" t="s">
        <v>30</v>
      </c>
      <c r="AX220" s="14" t="s">
        <v>80</v>
      </c>
      <c r="AY220" s="165" t="s">
        <v>163</v>
      </c>
    </row>
    <row r="221" spans="2:65" s="1" customFormat="1" ht="16.5" customHeight="1">
      <c r="B221" s="136"/>
      <c r="C221" s="137" t="s">
        <v>347</v>
      </c>
      <c r="D221" s="137" t="s">
        <v>165</v>
      </c>
      <c r="E221" s="138" t="s">
        <v>685</v>
      </c>
      <c r="F221" s="139" t="s">
        <v>686</v>
      </c>
      <c r="G221" s="140" t="s">
        <v>313</v>
      </c>
      <c r="H221" s="141">
        <v>2</v>
      </c>
      <c r="I221" s="142"/>
      <c r="J221" s="143">
        <f>ROUND(I221*H221,2)</f>
        <v>0</v>
      </c>
      <c r="K221" s="139" t="s">
        <v>1</v>
      </c>
      <c r="L221" s="32"/>
      <c r="M221" s="144" t="s">
        <v>1</v>
      </c>
      <c r="N221" s="145" t="s">
        <v>38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170</v>
      </c>
      <c r="AT221" s="148" t="s">
        <v>165</v>
      </c>
      <c r="AU221" s="148" t="s">
        <v>82</v>
      </c>
      <c r="AY221" s="17" t="s">
        <v>163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80</v>
      </c>
      <c r="BK221" s="149">
        <f>ROUND(I221*H221,2)</f>
        <v>0</v>
      </c>
      <c r="BL221" s="17" t="s">
        <v>170</v>
      </c>
      <c r="BM221" s="148" t="s">
        <v>340</v>
      </c>
    </row>
    <row r="222" spans="2:65" s="1" customFormat="1" ht="24.2" customHeight="1">
      <c r="B222" s="136"/>
      <c r="C222" s="137" t="s">
        <v>352</v>
      </c>
      <c r="D222" s="137" t="s">
        <v>165</v>
      </c>
      <c r="E222" s="138" t="s">
        <v>2174</v>
      </c>
      <c r="F222" s="139" t="s">
        <v>2175</v>
      </c>
      <c r="G222" s="140" t="s">
        <v>313</v>
      </c>
      <c r="H222" s="141">
        <v>10</v>
      </c>
      <c r="I222" s="142"/>
      <c r="J222" s="143">
        <f>ROUND(I222*H222,2)</f>
        <v>0</v>
      </c>
      <c r="K222" s="139" t="s">
        <v>1</v>
      </c>
      <c r="L222" s="32"/>
      <c r="M222" s="144" t="s">
        <v>1</v>
      </c>
      <c r="N222" s="145" t="s">
        <v>38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170</v>
      </c>
      <c r="AT222" s="148" t="s">
        <v>165</v>
      </c>
      <c r="AU222" s="148" t="s">
        <v>82</v>
      </c>
      <c r="AY222" s="17" t="s">
        <v>163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80</v>
      </c>
      <c r="BK222" s="149">
        <f>ROUND(I222*H222,2)</f>
        <v>0</v>
      </c>
      <c r="BL222" s="17" t="s">
        <v>170</v>
      </c>
      <c r="BM222" s="148" t="s">
        <v>345</v>
      </c>
    </row>
    <row r="223" spans="2:65" s="11" customFormat="1" ht="22.9" customHeight="1">
      <c r="B223" s="124"/>
      <c r="D223" s="125" t="s">
        <v>72</v>
      </c>
      <c r="E223" s="134" t="s">
        <v>779</v>
      </c>
      <c r="F223" s="134" t="s">
        <v>780</v>
      </c>
      <c r="I223" s="127"/>
      <c r="J223" s="135">
        <f>BK223</f>
        <v>0</v>
      </c>
      <c r="L223" s="124"/>
      <c r="M223" s="129"/>
      <c r="P223" s="130">
        <f>P224</f>
        <v>0</v>
      </c>
      <c r="R223" s="130">
        <f>R224</f>
        <v>0</v>
      </c>
      <c r="T223" s="131">
        <f>T224</f>
        <v>0</v>
      </c>
      <c r="AR223" s="125" t="s">
        <v>80</v>
      </c>
      <c r="AT223" s="132" t="s">
        <v>72</v>
      </c>
      <c r="AU223" s="132" t="s">
        <v>80</v>
      </c>
      <c r="AY223" s="125" t="s">
        <v>163</v>
      </c>
      <c r="BK223" s="133">
        <f>BK224</f>
        <v>0</v>
      </c>
    </row>
    <row r="224" spans="2:65" s="1" customFormat="1" ht="37.9" customHeight="1">
      <c r="B224" s="136"/>
      <c r="C224" s="137" t="s">
        <v>361</v>
      </c>
      <c r="D224" s="137" t="s">
        <v>165</v>
      </c>
      <c r="E224" s="138" t="s">
        <v>2176</v>
      </c>
      <c r="F224" s="139" t="s">
        <v>2177</v>
      </c>
      <c r="G224" s="140" t="s">
        <v>264</v>
      </c>
      <c r="H224" s="141">
        <v>290.65199999999999</v>
      </c>
      <c r="I224" s="142"/>
      <c r="J224" s="143">
        <f>ROUND(I224*H224,2)</f>
        <v>0</v>
      </c>
      <c r="K224" s="139" t="s">
        <v>169</v>
      </c>
      <c r="L224" s="32"/>
      <c r="M224" s="194" t="s">
        <v>1</v>
      </c>
      <c r="N224" s="195" t="s">
        <v>38</v>
      </c>
      <c r="O224" s="196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AR224" s="148" t="s">
        <v>170</v>
      </c>
      <c r="AT224" s="148" t="s">
        <v>165</v>
      </c>
      <c r="AU224" s="148" t="s">
        <v>82</v>
      </c>
      <c r="AY224" s="17" t="s">
        <v>163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80</v>
      </c>
      <c r="BK224" s="149">
        <f>ROUND(I224*H224,2)</f>
        <v>0</v>
      </c>
      <c r="BL224" s="17" t="s">
        <v>170</v>
      </c>
      <c r="BM224" s="148" t="s">
        <v>350</v>
      </c>
    </row>
    <row r="225" spans="2:12" s="1" customFormat="1" ht="6.95" customHeight="1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autoFilter ref="C122:K224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2178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ROUND((SUM(BE122:BE177)),  2)</f>
        <v>0</v>
      </c>
      <c r="I33" s="96">
        <v>0.21</v>
      </c>
      <c r="J33" s="86">
        <f>ROUND(((SUM(BE122:BE177))*I33),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ROUND((SUM(BF122:BF177)),  2)</f>
        <v>0</v>
      </c>
      <c r="I34" s="96">
        <v>0.15</v>
      </c>
      <c r="J34" s="86">
        <f>ROUND(((SUM(BF122:BF177))*I34),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ROUND((SUM(BG122:BG177)),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ROUND((SUM(BH122:BH177)),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ROUND((SUM(BI122:BI177)),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502.1 - SO502.1 - Komunikace pochozí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J122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128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899999999999999" customHeight="1">
      <c r="B98" s="112"/>
      <c r="D98" s="113" t="s">
        <v>129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899999999999999" customHeight="1">
      <c r="B99" s="112"/>
      <c r="D99" s="113" t="s">
        <v>130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2:12" s="9" customFormat="1" ht="19.899999999999999" customHeight="1">
      <c r="B100" s="112"/>
      <c r="D100" s="113" t="s">
        <v>134</v>
      </c>
      <c r="E100" s="114"/>
      <c r="F100" s="114"/>
      <c r="G100" s="114"/>
      <c r="H100" s="114"/>
      <c r="I100" s="114"/>
      <c r="J100" s="115">
        <f>J154</f>
        <v>0</v>
      </c>
      <c r="L100" s="112"/>
    </row>
    <row r="101" spans="2:12" s="9" customFormat="1" ht="19.899999999999999" customHeight="1">
      <c r="B101" s="112"/>
      <c r="D101" s="113" t="s">
        <v>136</v>
      </c>
      <c r="E101" s="114"/>
      <c r="F101" s="114"/>
      <c r="G101" s="114"/>
      <c r="H101" s="114"/>
      <c r="I101" s="114"/>
      <c r="J101" s="115">
        <f>J168</f>
        <v>0</v>
      </c>
      <c r="L101" s="112"/>
    </row>
    <row r="102" spans="2:12" s="9" customFormat="1" ht="19.899999999999999" customHeight="1">
      <c r="B102" s="112"/>
      <c r="D102" s="113" t="s">
        <v>139</v>
      </c>
      <c r="E102" s="114"/>
      <c r="F102" s="114"/>
      <c r="G102" s="114"/>
      <c r="H102" s="114"/>
      <c r="I102" s="114"/>
      <c r="J102" s="115">
        <f>J176</f>
        <v>0</v>
      </c>
      <c r="L102" s="112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148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2" t="str">
        <f>E7</f>
        <v>Parkovací dům, Gagarinova, Šumperk-cú2021-revize</v>
      </c>
      <c r="F112" s="243"/>
      <c r="G112" s="243"/>
      <c r="H112" s="243"/>
      <c r="L112" s="32"/>
    </row>
    <row r="113" spans="2:65" s="1" customFormat="1" ht="12" customHeight="1">
      <c r="B113" s="32"/>
      <c r="C113" s="27" t="s">
        <v>119</v>
      </c>
      <c r="L113" s="32"/>
    </row>
    <row r="114" spans="2:65" s="1" customFormat="1" ht="16.5" customHeight="1">
      <c r="B114" s="32"/>
      <c r="E114" s="204" t="str">
        <f>E9</f>
        <v>502.1 - SO502.1 - Komunikace pochozí</v>
      </c>
      <c r="F114" s="244"/>
      <c r="G114" s="244"/>
      <c r="H114" s="244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</v>
      </c>
      <c r="I116" s="27" t="s">
        <v>22</v>
      </c>
      <c r="J116" s="52" t="str">
        <f>IF(J12="","",J12)</f>
        <v>6. 4. 2021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 xml:space="preserve"> </v>
      </c>
      <c r="I118" s="27" t="s">
        <v>29</v>
      </c>
      <c r="J118" s="30" t="str">
        <f>E21</f>
        <v xml:space="preserve"> </v>
      </c>
      <c r="L118" s="32"/>
    </row>
    <row r="119" spans="2:65" s="1" customFormat="1" ht="15.2" customHeight="1">
      <c r="B119" s="32"/>
      <c r="C119" s="27" t="s">
        <v>27</v>
      </c>
      <c r="F119" s="25" t="str">
        <f>IF(E18="","",E18)</f>
        <v>Vyplň údaj</v>
      </c>
      <c r="I119" s="27" t="s">
        <v>31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149</v>
      </c>
      <c r="D121" s="118" t="s">
        <v>58</v>
      </c>
      <c r="E121" s="118" t="s">
        <v>54</v>
      </c>
      <c r="F121" s="118" t="s">
        <v>55</v>
      </c>
      <c r="G121" s="118" t="s">
        <v>150</v>
      </c>
      <c r="H121" s="118" t="s">
        <v>151</v>
      </c>
      <c r="I121" s="118" t="s">
        <v>152</v>
      </c>
      <c r="J121" s="118" t="s">
        <v>125</v>
      </c>
      <c r="K121" s="119" t="s">
        <v>153</v>
      </c>
      <c r="L121" s="116"/>
      <c r="M121" s="59" t="s">
        <v>1</v>
      </c>
      <c r="N121" s="60" t="s">
        <v>37</v>
      </c>
      <c r="O121" s="60" t="s">
        <v>154</v>
      </c>
      <c r="P121" s="60" t="s">
        <v>155</v>
      </c>
      <c r="Q121" s="60" t="s">
        <v>156</v>
      </c>
      <c r="R121" s="60" t="s">
        <v>157</v>
      </c>
      <c r="S121" s="60" t="s">
        <v>158</v>
      </c>
      <c r="T121" s="61" t="s">
        <v>159</v>
      </c>
    </row>
    <row r="122" spans="2:65" s="1" customFormat="1" ht="22.9" customHeight="1">
      <c r="B122" s="32"/>
      <c r="C122" s="64" t="s">
        <v>160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180.49987249999998</v>
      </c>
      <c r="S122" s="53"/>
      <c r="T122" s="122">
        <f>T123</f>
        <v>0</v>
      </c>
      <c r="AT122" s="17" t="s">
        <v>72</v>
      </c>
      <c r="AU122" s="17" t="s">
        <v>127</v>
      </c>
      <c r="BK122" s="123">
        <f>BK123</f>
        <v>0</v>
      </c>
    </row>
    <row r="123" spans="2:65" s="11" customFormat="1" ht="25.9" customHeight="1">
      <c r="B123" s="124"/>
      <c r="D123" s="125" t="s">
        <v>72</v>
      </c>
      <c r="E123" s="126" t="s">
        <v>161</v>
      </c>
      <c r="F123" s="126" t="s">
        <v>162</v>
      </c>
      <c r="I123" s="127"/>
      <c r="J123" s="128">
        <f>BK123</f>
        <v>0</v>
      </c>
      <c r="L123" s="124"/>
      <c r="M123" s="129"/>
      <c r="P123" s="130">
        <f>P124+P137+P154+P168+P176</f>
        <v>0</v>
      </c>
      <c r="R123" s="130">
        <f>R124+R137+R154+R168+R176</f>
        <v>180.49987249999998</v>
      </c>
      <c r="T123" s="131">
        <f>T124+T137+T154+T168+T176</f>
        <v>0</v>
      </c>
      <c r="AR123" s="125" t="s">
        <v>80</v>
      </c>
      <c r="AT123" s="132" t="s">
        <v>72</v>
      </c>
      <c r="AU123" s="132" t="s">
        <v>73</v>
      </c>
      <c r="AY123" s="125" t="s">
        <v>163</v>
      </c>
      <c r="BK123" s="133">
        <f>BK124+BK137+BK154+BK168+BK176</f>
        <v>0</v>
      </c>
    </row>
    <row r="124" spans="2:65" s="11" customFormat="1" ht="22.9" customHeight="1">
      <c r="B124" s="124"/>
      <c r="D124" s="125" t="s">
        <v>72</v>
      </c>
      <c r="E124" s="134" t="s">
        <v>80</v>
      </c>
      <c r="F124" s="134" t="s">
        <v>164</v>
      </c>
      <c r="I124" s="127"/>
      <c r="J124" s="135">
        <f>BK124</f>
        <v>0</v>
      </c>
      <c r="L124" s="124"/>
      <c r="M124" s="129"/>
      <c r="P124" s="130">
        <f>SUM(P125:P136)</f>
        <v>0</v>
      </c>
      <c r="R124" s="130">
        <f>SUM(R125:R136)</f>
        <v>0</v>
      </c>
      <c r="T124" s="131">
        <f>SUM(T125:T136)</f>
        <v>0</v>
      </c>
      <c r="AR124" s="125" t="s">
        <v>80</v>
      </c>
      <c r="AT124" s="132" t="s">
        <v>72</v>
      </c>
      <c r="AU124" s="132" t="s">
        <v>80</v>
      </c>
      <c r="AY124" s="125" t="s">
        <v>163</v>
      </c>
      <c r="BK124" s="133">
        <f>SUM(BK125:BK136)</f>
        <v>0</v>
      </c>
    </row>
    <row r="125" spans="2:65" s="1" customFormat="1" ht="33" customHeight="1">
      <c r="B125" s="136"/>
      <c r="C125" s="137" t="s">
        <v>80</v>
      </c>
      <c r="D125" s="137" t="s">
        <v>165</v>
      </c>
      <c r="E125" s="138" t="s">
        <v>2179</v>
      </c>
      <c r="F125" s="139" t="s">
        <v>2180</v>
      </c>
      <c r="G125" s="140" t="s">
        <v>204</v>
      </c>
      <c r="H125" s="141">
        <v>29.1</v>
      </c>
      <c r="I125" s="142"/>
      <c r="J125" s="143">
        <f>ROUND(I125*H125,2)</f>
        <v>0</v>
      </c>
      <c r="K125" s="139" t="s">
        <v>169</v>
      </c>
      <c r="L125" s="32"/>
      <c r="M125" s="144" t="s">
        <v>1</v>
      </c>
      <c r="N125" s="145" t="s">
        <v>38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170</v>
      </c>
      <c r="AT125" s="148" t="s">
        <v>165</v>
      </c>
      <c r="AU125" s="148" t="s">
        <v>82</v>
      </c>
      <c r="AY125" s="17" t="s">
        <v>163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80</v>
      </c>
      <c r="BK125" s="149">
        <f>ROUND(I125*H125,2)</f>
        <v>0</v>
      </c>
      <c r="BL125" s="17" t="s">
        <v>170</v>
      </c>
      <c r="BM125" s="148" t="s">
        <v>2181</v>
      </c>
    </row>
    <row r="126" spans="2:65" s="13" customFormat="1" ht="11.25">
      <c r="B126" s="157"/>
      <c r="D126" s="151" t="s">
        <v>180</v>
      </c>
      <c r="E126" s="158" t="s">
        <v>1</v>
      </c>
      <c r="F126" s="159" t="s">
        <v>2182</v>
      </c>
      <c r="H126" s="160">
        <v>29.1</v>
      </c>
      <c r="I126" s="161"/>
      <c r="L126" s="157"/>
      <c r="M126" s="162"/>
      <c r="T126" s="163"/>
      <c r="AT126" s="158" t="s">
        <v>180</v>
      </c>
      <c r="AU126" s="158" t="s">
        <v>82</v>
      </c>
      <c r="AV126" s="13" t="s">
        <v>82</v>
      </c>
      <c r="AW126" s="13" t="s">
        <v>30</v>
      </c>
      <c r="AX126" s="13" t="s">
        <v>73</v>
      </c>
      <c r="AY126" s="158" t="s">
        <v>163</v>
      </c>
    </row>
    <row r="127" spans="2:65" s="14" customFormat="1" ht="11.25">
      <c r="B127" s="164"/>
      <c r="D127" s="151" t="s">
        <v>180</v>
      </c>
      <c r="E127" s="165" t="s">
        <v>1</v>
      </c>
      <c r="F127" s="166" t="s">
        <v>218</v>
      </c>
      <c r="H127" s="167">
        <v>29.1</v>
      </c>
      <c r="I127" s="168"/>
      <c r="L127" s="164"/>
      <c r="M127" s="169"/>
      <c r="T127" s="170"/>
      <c r="AT127" s="165" t="s">
        <v>180</v>
      </c>
      <c r="AU127" s="165" t="s">
        <v>82</v>
      </c>
      <c r="AV127" s="14" t="s">
        <v>170</v>
      </c>
      <c r="AW127" s="14" t="s">
        <v>30</v>
      </c>
      <c r="AX127" s="14" t="s">
        <v>80</v>
      </c>
      <c r="AY127" s="165" t="s">
        <v>163</v>
      </c>
    </row>
    <row r="128" spans="2:65" s="1" customFormat="1" ht="62.65" customHeight="1">
      <c r="B128" s="136"/>
      <c r="C128" s="137" t="s">
        <v>82</v>
      </c>
      <c r="D128" s="137" t="s">
        <v>165</v>
      </c>
      <c r="E128" s="138" t="s">
        <v>237</v>
      </c>
      <c r="F128" s="139" t="s">
        <v>238</v>
      </c>
      <c r="G128" s="140" t="s">
        <v>204</v>
      </c>
      <c r="H128" s="141">
        <v>29.1</v>
      </c>
      <c r="I128" s="142"/>
      <c r="J128" s="143">
        <f>ROUND(I128*H128,2)</f>
        <v>0</v>
      </c>
      <c r="K128" s="139" t="s">
        <v>169</v>
      </c>
      <c r="L128" s="32"/>
      <c r="M128" s="144" t="s">
        <v>1</v>
      </c>
      <c r="N128" s="145" t="s">
        <v>38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170</v>
      </c>
      <c r="AT128" s="148" t="s">
        <v>165</v>
      </c>
      <c r="AU128" s="148" t="s">
        <v>82</v>
      </c>
      <c r="AY128" s="17" t="s">
        <v>163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80</v>
      </c>
      <c r="BK128" s="149">
        <f>ROUND(I128*H128,2)</f>
        <v>0</v>
      </c>
      <c r="BL128" s="17" t="s">
        <v>170</v>
      </c>
      <c r="BM128" s="148" t="s">
        <v>2183</v>
      </c>
    </row>
    <row r="129" spans="2:65" s="1" customFormat="1" ht="44.25" customHeight="1">
      <c r="B129" s="136"/>
      <c r="C129" s="137" t="s">
        <v>175</v>
      </c>
      <c r="D129" s="137" t="s">
        <v>165</v>
      </c>
      <c r="E129" s="138" t="s">
        <v>262</v>
      </c>
      <c r="F129" s="139" t="s">
        <v>263</v>
      </c>
      <c r="G129" s="140" t="s">
        <v>264</v>
      </c>
      <c r="H129" s="141">
        <v>52.38</v>
      </c>
      <c r="I129" s="142"/>
      <c r="J129" s="143">
        <f>ROUND(I129*H129,2)</f>
        <v>0</v>
      </c>
      <c r="K129" s="139" t="s">
        <v>169</v>
      </c>
      <c r="L129" s="32"/>
      <c r="M129" s="144" t="s">
        <v>1</v>
      </c>
      <c r="N129" s="145" t="s">
        <v>38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80</v>
      </c>
      <c r="BK129" s="149">
        <f>ROUND(I129*H129,2)</f>
        <v>0</v>
      </c>
      <c r="BL129" s="17" t="s">
        <v>170</v>
      </c>
      <c r="BM129" s="148" t="s">
        <v>2184</v>
      </c>
    </row>
    <row r="130" spans="2:65" s="13" customFormat="1" ht="11.25">
      <c r="B130" s="157"/>
      <c r="D130" s="151" t="s">
        <v>180</v>
      </c>
      <c r="E130" s="158" t="s">
        <v>1</v>
      </c>
      <c r="F130" s="159" t="s">
        <v>2185</v>
      </c>
      <c r="H130" s="160">
        <v>52.38</v>
      </c>
      <c r="I130" s="161"/>
      <c r="L130" s="157"/>
      <c r="M130" s="162"/>
      <c r="T130" s="163"/>
      <c r="AT130" s="158" t="s">
        <v>180</v>
      </c>
      <c r="AU130" s="158" t="s">
        <v>82</v>
      </c>
      <c r="AV130" s="13" t="s">
        <v>82</v>
      </c>
      <c r="AW130" s="13" t="s">
        <v>30</v>
      </c>
      <c r="AX130" s="13" t="s">
        <v>73</v>
      </c>
      <c r="AY130" s="158" t="s">
        <v>163</v>
      </c>
    </row>
    <row r="131" spans="2:65" s="14" customFormat="1" ht="11.25">
      <c r="B131" s="164"/>
      <c r="D131" s="151" t="s">
        <v>180</v>
      </c>
      <c r="E131" s="165" t="s">
        <v>1</v>
      </c>
      <c r="F131" s="166" t="s">
        <v>218</v>
      </c>
      <c r="H131" s="167">
        <v>52.38</v>
      </c>
      <c r="I131" s="168"/>
      <c r="L131" s="164"/>
      <c r="M131" s="169"/>
      <c r="T131" s="170"/>
      <c r="AT131" s="165" t="s">
        <v>180</v>
      </c>
      <c r="AU131" s="165" t="s">
        <v>82</v>
      </c>
      <c r="AV131" s="14" t="s">
        <v>170</v>
      </c>
      <c r="AW131" s="14" t="s">
        <v>30</v>
      </c>
      <c r="AX131" s="14" t="s">
        <v>80</v>
      </c>
      <c r="AY131" s="165" t="s">
        <v>163</v>
      </c>
    </row>
    <row r="132" spans="2:65" s="1" customFormat="1" ht="33" customHeight="1">
      <c r="B132" s="136"/>
      <c r="C132" s="137" t="s">
        <v>170</v>
      </c>
      <c r="D132" s="137" t="s">
        <v>165</v>
      </c>
      <c r="E132" s="138" t="s">
        <v>281</v>
      </c>
      <c r="F132" s="139" t="s">
        <v>282</v>
      </c>
      <c r="G132" s="140" t="s">
        <v>168</v>
      </c>
      <c r="H132" s="141">
        <v>232</v>
      </c>
      <c r="I132" s="142"/>
      <c r="J132" s="143">
        <f>ROUND(I132*H132,2)</f>
        <v>0</v>
      </c>
      <c r="K132" s="139" t="s">
        <v>169</v>
      </c>
      <c r="L132" s="32"/>
      <c r="M132" s="144" t="s">
        <v>1</v>
      </c>
      <c r="N132" s="145" t="s">
        <v>38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80</v>
      </c>
      <c r="BK132" s="149">
        <f>ROUND(I132*H132,2)</f>
        <v>0</v>
      </c>
      <c r="BL132" s="17" t="s">
        <v>170</v>
      </c>
      <c r="BM132" s="148" t="s">
        <v>2186</v>
      </c>
    </row>
    <row r="133" spans="2:65" s="12" customFormat="1" ht="11.25">
      <c r="B133" s="150"/>
      <c r="D133" s="151" t="s">
        <v>180</v>
      </c>
      <c r="E133" s="152" t="s">
        <v>1</v>
      </c>
      <c r="F133" s="153" t="s">
        <v>2187</v>
      </c>
      <c r="H133" s="152" t="s">
        <v>1</v>
      </c>
      <c r="I133" s="154"/>
      <c r="L133" s="150"/>
      <c r="M133" s="155"/>
      <c r="T133" s="156"/>
      <c r="AT133" s="152" t="s">
        <v>180</v>
      </c>
      <c r="AU133" s="152" t="s">
        <v>82</v>
      </c>
      <c r="AV133" s="12" t="s">
        <v>80</v>
      </c>
      <c r="AW133" s="12" t="s">
        <v>30</v>
      </c>
      <c r="AX133" s="12" t="s">
        <v>73</v>
      </c>
      <c r="AY133" s="152" t="s">
        <v>163</v>
      </c>
    </row>
    <row r="134" spans="2:65" s="13" customFormat="1" ht="11.25">
      <c r="B134" s="157"/>
      <c r="D134" s="151" t="s">
        <v>180</v>
      </c>
      <c r="E134" s="158" t="s">
        <v>1</v>
      </c>
      <c r="F134" s="159" t="s">
        <v>2188</v>
      </c>
      <c r="H134" s="160">
        <v>194</v>
      </c>
      <c r="I134" s="161"/>
      <c r="L134" s="157"/>
      <c r="M134" s="162"/>
      <c r="T134" s="163"/>
      <c r="AT134" s="158" t="s">
        <v>180</v>
      </c>
      <c r="AU134" s="158" t="s">
        <v>82</v>
      </c>
      <c r="AV134" s="13" t="s">
        <v>82</v>
      </c>
      <c r="AW134" s="13" t="s">
        <v>30</v>
      </c>
      <c r="AX134" s="13" t="s">
        <v>73</v>
      </c>
      <c r="AY134" s="158" t="s">
        <v>163</v>
      </c>
    </row>
    <row r="135" spans="2:65" s="13" customFormat="1" ht="11.25">
      <c r="B135" s="157"/>
      <c r="D135" s="151" t="s">
        <v>180</v>
      </c>
      <c r="E135" s="158" t="s">
        <v>1</v>
      </c>
      <c r="F135" s="159" t="s">
        <v>2189</v>
      </c>
      <c r="H135" s="160">
        <v>38</v>
      </c>
      <c r="I135" s="161"/>
      <c r="L135" s="157"/>
      <c r="M135" s="162"/>
      <c r="T135" s="163"/>
      <c r="AT135" s="158" t="s">
        <v>180</v>
      </c>
      <c r="AU135" s="158" t="s">
        <v>82</v>
      </c>
      <c r="AV135" s="13" t="s">
        <v>82</v>
      </c>
      <c r="AW135" s="13" t="s">
        <v>30</v>
      </c>
      <c r="AX135" s="13" t="s">
        <v>73</v>
      </c>
      <c r="AY135" s="158" t="s">
        <v>163</v>
      </c>
    </row>
    <row r="136" spans="2:65" s="14" customFormat="1" ht="11.25">
      <c r="B136" s="164"/>
      <c r="D136" s="151" t="s">
        <v>180</v>
      </c>
      <c r="E136" s="165" t="s">
        <v>1</v>
      </c>
      <c r="F136" s="166" t="s">
        <v>218</v>
      </c>
      <c r="H136" s="167">
        <v>232</v>
      </c>
      <c r="I136" s="168"/>
      <c r="L136" s="164"/>
      <c r="M136" s="169"/>
      <c r="T136" s="170"/>
      <c r="AT136" s="165" t="s">
        <v>180</v>
      </c>
      <c r="AU136" s="165" t="s">
        <v>82</v>
      </c>
      <c r="AV136" s="14" t="s">
        <v>170</v>
      </c>
      <c r="AW136" s="14" t="s">
        <v>30</v>
      </c>
      <c r="AX136" s="14" t="s">
        <v>80</v>
      </c>
      <c r="AY136" s="165" t="s">
        <v>163</v>
      </c>
    </row>
    <row r="137" spans="2:65" s="11" customFormat="1" ht="22.9" customHeight="1">
      <c r="B137" s="124"/>
      <c r="D137" s="125" t="s">
        <v>72</v>
      </c>
      <c r="E137" s="134" t="s">
        <v>255</v>
      </c>
      <c r="F137" s="134" t="s">
        <v>286</v>
      </c>
      <c r="I137" s="127"/>
      <c r="J137" s="135">
        <f>BK137</f>
        <v>0</v>
      </c>
      <c r="L137" s="124"/>
      <c r="M137" s="129"/>
      <c r="P137" s="130">
        <f>SUM(P138:P153)</f>
        <v>0</v>
      </c>
      <c r="R137" s="130">
        <f>SUM(R138:R153)</f>
        <v>0</v>
      </c>
      <c r="T137" s="131">
        <f>SUM(T138:T153)</f>
        <v>0</v>
      </c>
      <c r="AR137" s="125" t="s">
        <v>80</v>
      </c>
      <c r="AT137" s="132" t="s">
        <v>72</v>
      </c>
      <c r="AU137" s="132" t="s">
        <v>80</v>
      </c>
      <c r="AY137" s="125" t="s">
        <v>163</v>
      </c>
      <c r="BK137" s="133">
        <f>SUM(BK138:BK153)</f>
        <v>0</v>
      </c>
    </row>
    <row r="138" spans="2:65" s="1" customFormat="1" ht="33" customHeight="1">
      <c r="B138" s="136"/>
      <c r="C138" s="137" t="s">
        <v>186</v>
      </c>
      <c r="D138" s="137" t="s">
        <v>165</v>
      </c>
      <c r="E138" s="138" t="s">
        <v>2179</v>
      </c>
      <c r="F138" s="139" t="s">
        <v>2180</v>
      </c>
      <c r="G138" s="140" t="s">
        <v>204</v>
      </c>
      <c r="H138" s="141">
        <v>91.2</v>
      </c>
      <c r="I138" s="142"/>
      <c r="J138" s="143">
        <f>ROUND(I138*H138,2)</f>
        <v>0</v>
      </c>
      <c r="K138" s="139" t="s">
        <v>169</v>
      </c>
      <c r="L138" s="32"/>
      <c r="M138" s="144" t="s">
        <v>1</v>
      </c>
      <c r="N138" s="145" t="s">
        <v>38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80</v>
      </c>
      <c r="BK138" s="149">
        <f>ROUND(I138*H138,2)</f>
        <v>0</v>
      </c>
      <c r="BL138" s="17" t="s">
        <v>170</v>
      </c>
      <c r="BM138" s="148" t="s">
        <v>2190</v>
      </c>
    </row>
    <row r="139" spans="2:65" s="13" customFormat="1" ht="11.25">
      <c r="B139" s="157"/>
      <c r="D139" s="151" t="s">
        <v>180</v>
      </c>
      <c r="E139" s="158" t="s">
        <v>1</v>
      </c>
      <c r="F139" s="159" t="s">
        <v>2191</v>
      </c>
      <c r="H139" s="160">
        <v>91.2</v>
      </c>
      <c r="I139" s="161"/>
      <c r="L139" s="157"/>
      <c r="M139" s="162"/>
      <c r="T139" s="163"/>
      <c r="AT139" s="158" t="s">
        <v>180</v>
      </c>
      <c r="AU139" s="158" t="s">
        <v>82</v>
      </c>
      <c r="AV139" s="13" t="s">
        <v>82</v>
      </c>
      <c r="AW139" s="13" t="s">
        <v>30</v>
      </c>
      <c r="AX139" s="13" t="s">
        <v>73</v>
      </c>
      <c r="AY139" s="158" t="s">
        <v>163</v>
      </c>
    </row>
    <row r="140" spans="2:65" s="14" customFormat="1" ht="11.25">
      <c r="B140" s="164"/>
      <c r="D140" s="151" t="s">
        <v>180</v>
      </c>
      <c r="E140" s="165" t="s">
        <v>1</v>
      </c>
      <c r="F140" s="166" t="s">
        <v>218</v>
      </c>
      <c r="H140" s="167">
        <v>91.2</v>
      </c>
      <c r="I140" s="168"/>
      <c r="L140" s="164"/>
      <c r="M140" s="169"/>
      <c r="T140" s="170"/>
      <c r="AT140" s="165" t="s">
        <v>180</v>
      </c>
      <c r="AU140" s="165" t="s">
        <v>82</v>
      </c>
      <c r="AV140" s="14" t="s">
        <v>170</v>
      </c>
      <c r="AW140" s="14" t="s">
        <v>30</v>
      </c>
      <c r="AX140" s="14" t="s">
        <v>80</v>
      </c>
      <c r="AY140" s="165" t="s">
        <v>163</v>
      </c>
    </row>
    <row r="141" spans="2:65" s="1" customFormat="1" ht="62.65" customHeight="1">
      <c r="B141" s="136"/>
      <c r="C141" s="137" t="s">
        <v>185</v>
      </c>
      <c r="D141" s="137" t="s">
        <v>165</v>
      </c>
      <c r="E141" s="138" t="s">
        <v>237</v>
      </c>
      <c r="F141" s="139" t="s">
        <v>238</v>
      </c>
      <c r="G141" s="140" t="s">
        <v>204</v>
      </c>
      <c r="H141" s="141">
        <v>91.2</v>
      </c>
      <c r="I141" s="142"/>
      <c r="J141" s="143">
        <f>ROUND(I141*H141,2)</f>
        <v>0</v>
      </c>
      <c r="K141" s="139" t="s">
        <v>169</v>
      </c>
      <c r="L141" s="32"/>
      <c r="M141" s="144" t="s">
        <v>1</v>
      </c>
      <c r="N141" s="145" t="s">
        <v>38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170</v>
      </c>
      <c r="AT141" s="148" t="s">
        <v>165</v>
      </c>
      <c r="AU141" s="148" t="s">
        <v>82</v>
      </c>
      <c r="AY141" s="17" t="s">
        <v>163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80</v>
      </c>
      <c r="BK141" s="149">
        <f>ROUND(I141*H141,2)</f>
        <v>0</v>
      </c>
      <c r="BL141" s="17" t="s">
        <v>170</v>
      </c>
      <c r="BM141" s="148" t="s">
        <v>2192</v>
      </c>
    </row>
    <row r="142" spans="2:65" s="1" customFormat="1" ht="44.25" customHeight="1">
      <c r="B142" s="136"/>
      <c r="C142" s="137" t="s">
        <v>193</v>
      </c>
      <c r="D142" s="137" t="s">
        <v>165</v>
      </c>
      <c r="E142" s="138" t="s">
        <v>262</v>
      </c>
      <c r="F142" s="139" t="s">
        <v>263</v>
      </c>
      <c r="G142" s="140" t="s">
        <v>264</v>
      </c>
      <c r="H142" s="141">
        <v>164.16</v>
      </c>
      <c r="I142" s="142"/>
      <c r="J142" s="143">
        <f>ROUND(I142*H142,2)</f>
        <v>0</v>
      </c>
      <c r="K142" s="139" t="s">
        <v>169</v>
      </c>
      <c r="L142" s="32"/>
      <c r="M142" s="144" t="s">
        <v>1</v>
      </c>
      <c r="N142" s="145" t="s">
        <v>38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170</v>
      </c>
      <c r="AT142" s="148" t="s">
        <v>165</v>
      </c>
      <c r="AU142" s="148" t="s">
        <v>82</v>
      </c>
      <c r="AY142" s="17" t="s">
        <v>163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80</v>
      </c>
      <c r="BK142" s="149">
        <f>ROUND(I142*H142,2)</f>
        <v>0</v>
      </c>
      <c r="BL142" s="17" t="s">
        <v>170</v>
      </c>
      <c r="BM142" s="148" t="s">
        <v>2193</v>
      </c>
    </row>
    <row r="143" spans="2:65" s="13" customFormat="1" ht="11.25">
      <c r="B143" s="157"/>
      <c r="D143" s="151" t="s">
        <v>180</v>
      </c>
      <c r="E143" s="158" t="s">
        <v>1</v>
      </c>
      <c r="F143" s="159" t="s">
        <v>2194</v>
      </c>
      <c r="H143" s="160">
        <v>164.16</v>
      </c>
      <c r="I143" s="161"/>
      <c r="L143" s="157"/>
      <c r="M143" s="162"/>
      <c r="T143" s="163"/>
      <c r="AT143" s="158" t="s">
        <v>180</v>
      </c>
      <c r="AU143" s="158" t="s">
        <v>82</v>
      </c>
      <c r="AV143" s="13" t="s">
        <v>82</v>
      </c>
      <c r="AW143" s="13" t="s">
        <v>30</v>
      </c>
      <c r="AX143" s="13" t="s">
        <v>80</v>
      </c>
      <c r="AY143" s="158" t="s">
        <v>163</v>
      </c>
    </row>
    <row r="144" spans="2:65" s="1" customFormat="1" ht="33" customHeight="1">
      <c r="B144" s="136"/>
      <c r="C144" s="137" t="s">
        <v>189</v>
      </c>
      <c r="D144" s="137" t="s">
        <v>165</v>
      </c>
      <c r="E144" s="138" t="s">
        <v>281</v>
      </c>
      <c r="F144" s="139" t="s">
        <v>282</v>
      </c>
      <c r="G144" s="140" t="s">
        <v>168</v>
      </c>
      <c r="H144" s="141">
        <v>232</v>
      </c>
      <c r="I144" s="142"/>
      <c r="J144" s="143">
        <f>ROUND(I144*H144,2)</f>
        <v>0</v>
      </c>
      <c r="K144" s="139" t="s">
        <v>169</v>
      </c>
      <c r="L144" s="32"/>
      <c r="M144" s="144" t="s">
        <v>1</v>
      </c>
      <c r="N144" s="145" t="s">
        <v>38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170</v>
      </c>
      <c r="AT144" s="148" t="s">
        <v>165</v>
      </c>
      <c r="AU144" s="148" t="s">
        <v>82</v>
      </c>
      <c r="AY144" s="17" t="s">
        <v>163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80</v>
      </c>
      <c r="BK144" s="149">
        <f>ROUND(I144*H144,2)</f>
        <v>0</v>
      </c>
      <c r="BL144" s="17" t="s">
        <v>170</v>
      </c>
      <c r="BM144" s="148" t="s">
        <v>2195</v>
      </c>
    </row>
    <row r="145" spans="2:65" s="12" customFormat="1" ht="11.25">
      <c r="B145" s="150"/>
      <c r="D145" s="151" t="s">
        <v>180</v>
      </c>
      <c r="E145" s="152" t="s">
        <v>1</v>
      </c>
      <c r="F145" s="153" t="s">
        <v>2187</v>
      </c>
      <c r="H145" s="152" t="s">
        <v>1</v>
      </c>
      <c r="I145" s="154"/>
      <c r="L145" s="150"/>
      <c r="M145" s="155"/>
      <c r="T145" s="156"/>
      <c r="AT145" s="152" t="s">
        <v>180</v>
      </c>
      <c r="AU145" s="152" t="s">
        <v>82</v>
      </c>
      <c r="AV145" s="12" t="s">
        <v>80</v>
      </c>
      <c r="AW145" s="12" t="s">
        <v>30</v>
      </c>
      <c r="AX145" s="12" t="s">
        <v>73</v>
      </c>
      <c r="AY145" s="152" t="s">
        <v>163</v>
      </c>
    </row>
    <row r="146" spans="2:65" s="13" customFormat="1" ht="11.25">
      <c r="B146" s="157"/>
      <c r="D146" s="151" t="s">
        <v>180</v>
      </c>
      <c r="E146" s="158" t="s">
        <v>1</v>
      </c>
      <c r="F146" s="159" t="s">
        <v>2196</v>
      </c>
      <c r="H146" s="160">
        <v>232</v>
      </c>
      <c r="I146" s="161"/>
      <c r="L146" s="157"/>
      <c r="M146" s="162"/>
      <c r="T146" s="163"/>
      <c r="AT146" s="158" t="s">
        <v>180</v>
      </c>
      <c r="AU146" s="158" t="s">
        <v>82</v>
      </c>
      <c r="AV146" s="13" t="s">
        <v>82</v>
      </c>
      <c r="AW146" s="13" t="s">
        <v>30</v>
      </c>
      <c r="AX146" s="13" t="s">
        <v>73</v>
      </c>
      <c r="AY146" s="158" t="s">
        <v>163</v>
      </c>
    </row>
    <row r="147" spans="2:65" s="14" customFormat="1" ht="11.25">
      <c r="B147" s="164"/>
      <c r="D147" s="151" t="s">
        <v>180</v>
      </c>
      <c r="E147" s="165" t="s">
        <v>1</v>
      </c>
      <c r="F147" s="166" t="s">
        <v>218</v>
      </c>
      <c r="H147" s="167">
        <v>232</v>
      </c>
      <c r="I147" s="168"/>
      <c r="L147" s="164"/>
      <c r="M147" s="169"/>
      <c r="T147" s="170"/>
      <c r="AT147" s="165" t="s">
        <v>180</v>
      </c>
      <c r="AU147" s="165" t="s">
        <v>82</v>
      </c>
      <c r="AV147" s="14" t="s">
        <v>170</v>
      </c>
      <c r="AW147" s="14" t="s">
        <v>30</v>
      </c>
      <c r="AX147" s="14" t="s">
        <v>80</v>
      </c>
      <c r="AY147" s="165" t="s">
        <v>163</v>
      </c>
    </row>
    <row r="148" spans="2:65" s="1" customFormat="1" ht="44.25" customHeight="1">
      <c r="B148" s="136"/>
      <c r="C148" s="137" t="s">
        <v>201</v>
      </c>
      <c r="D148" s="137" t="s">
        <v>165</v>
      </c>
      <c r="E148" s="138" t="s">
        <v>294</v>
      </c>
      <c r="F148" s="139" t="s">
        <v>295</v>
      </c>
      <c r="G148" s="140" t="s">
        <v>204</v>
      </c>
      <c r="H148" s="141">
        <v>91.2</v>
      </c>
      <c r="I148" s="142"/>
      <c r="J148" s="143">
        <f>ROUND(I148*H148,2)</f>
        <v>0</v>
      </c>
      <c r="K148" s="139" t="s">
        <v>178</v>
      </c>
      <c r="L148" s="32"/>
      <c r="M148" s="144" t="s">
        <v>1</v>
      </c>
      <c r="N148" s="145" t="s">
        <v>38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170</v>
      </c>
      <c r="AT148" s="148" t="s">
        <v>165</v>
      </c>
      <c r="AU148" s="148" t="s">
        <v>82</v>
      </c>
      <c r="AY148" s="17" t="s">
        <v>163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80</v>
      </c>
      <c r="BK148" s="149">
        <f>ROUND(I148*H148,2)</f>
        <v>0</v>
      </c>
      <c r="BL148" s="17" t="s">
        <v>170</v>
      </c>
      <c r="BM148" s="148" t="s">
        <v>2197</v>
      </c>
    </row>
    <row r="149" spans="2:65" s="13" customFormat="1" ht="11.25">
      <c r="B149" s="157"/>
      <c r="D149" s="151" t="s">
        <v>180</v>
      </c>
      <c r="E149" s="158" t="s">
        <v>1</v>
      </c>
      <c r="F149" s="159" t="s">
        <v>2191</v>
      </c>
      <c r="H149" s="160">
        <v>91.2</v>
      </c>
      <c r="I149" s="161"/>
      <c r="L149" s="157"/>
      <c r="M149" s="162"/>
      <c r="T149" s="163"/>
      <c r="AT149" s="158" t="s">
        <v>180</v>
      </c>
      <c r="AU149" s="158" t="s">
        <v>82</v>
      </c>
      <c r="AV149" s="13" t="s">
        <v>82</v>
      </c>
      <c r="AW149" s="13" t="s">
        <v>30</v>
      </c>
      <c r="AX149" s="13" t="s">
        <v>73</v>
      </c>
      <c r="AY149" s="158" t="s">
        <v>163</v>
      </c>
    </row>
    <row r="150" spans="2:65" s="14" customFormat="1" ht="11.25">
      <c r="B150" s="164"/>
      <c r="D150" s="151" t="s">
        <v>180</v>
      </c>
      <c r="E150" s="165" t="s">
        <v>1</v>
      </c>
      <c r="F150" s="166" t="s">
        <v>218</v>
      </c>
      <c r="H150" s="167">
        <v>91.2</v>
      </c>
      <c r="I150" s="168"/>
      <c r="L150" s="164"/>
      <c r="M150" s="169"/>
      <c r="T150" s="170"/>
      <c r="AT150" s="165" t="s">
        <v>180</v>
      </c>
      <c r="AU150" s="165" t="s">
        <v>82</v>
      </c>
      <c r="AV150" s="14" t="s">
        <v>170</v>
      </c>
      <c r="AW150" s="14" t="s">
        <v>30</v>
      </c>
      <c r="AX150" s="14" t="s">
        <v>80</v>
      </c>
      <c r="AY150" s="165" t="s">
        <v>163</v>
      </c>
    </row>
    <row r="151" spans="2:65" s="1" customFormat="1" ht="16.5" customHeight="1">
      <c r="B151" s="136"/>
      <c r="C151" s="171" t="s">
        <v>192</v>
      </c>
      <c r="D151" s="171" t="s">
        <v>298</v>
      </c>
      <c r="E151" s="172" t="s">
        <v>299</v>
      </c>
      <c r="F151" s="173" t="s">
        <v>300</v>
      </c>
      <c r="G151" s="174" t="s">
        <v>264</v>
      </c>
      <c r="H151" s="175">
        <v>182.4</v>
      </c>
      <c r="I151" s="176"/>
      <c r="J151" s="177">
        <f>ROUND(I151*H151,2)</f>
        <v>0</v>
      </c>
      <c r="K151" s="173" t="s">
        <v>1</v>
      </c>
      <c r="L151" s="178"/>
      <c r="M151" s="179" t="s">
        <v>1</v>
      </c>
      <c r="N151" s="180" t="s">
        <v>38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189</v>
      </c>
      <c r="AT151" s="148" t="s">
        <v>298</v>
      </c>
      <c r="AU151" s="148" t="s">
        <v>82</v>
      </c>
      <c r="AY151" s="17" t="s">
        <v>163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80</v>
      </c>
      <c r="BK151" s="149">
        <f>ROUND(I151*H151,2)</f>
        <v>0</v>
      </c>
      <c r="BL151" s="17" t="s">
        <v>170</v>
      </c>
      <c r="BM151" s="148" t="s">
        <v>280</v>
      </c>
    </row>
    <row r="152" spans="2:65" s="13" customFormat="1" ht="11.25">
      <c r="B152" s="157"/>
      <c r="D152" s="151" t="s">
        <v>180</v>
      </c>
      <c r="E152" s="158" t="s">
        <v>1</v>
      </c>
      <c r="F152" s="159" t="s">
        <v>2198</v>
      </c>
      <c r="H152" s="160">
        <v>182.4</v>
      </c>
      <c r="I152" s="161"/>
      <c r="L152" s="157"/>
      <c r="M152" s="162"/>
      <c r="T152" s="163"/>
      <c r="AT152" s="158" t="s">
        <v>180</v>
      </c>
      <c r="AU152" s="158" t="s">
        <v>82</v>
      </c>
      <c r="AV152" s="13" t="s">
        <v>82</v>
      </c>
      <c r="AW152" s="13" t="s">
        <v>30</v>
      </c>
      <c r="AX152" s="13" t="s">
        <v>73</v>
      </c>
      <c r="AY152" s="158" t="s">
        <v>163</v>
      </c>
    </row>
    <row r="153" spans="2:65" s="14" customFormat="1" ht="11.25">
      <c r="B153" s="164"/>
      <c r="D153" s="151" t="s">
        <v>180</v>
      </c>
      <c r="E153" s="165" t="s">
        <v>1</v>
      </c>
      <c r="F153" s="166" t="s">
        <v>218</v>
      </c>
      <c r="H153" s="167">
        <v>182.4</v>
      </c>
      <c r="I153" s="168"/>
      <c r="L153" s="164"/>
      <c r="M153" s="169"/>
      <c r="T153" s="170"/>
      <c r="AT153" s="165" t="s">
        <v>180</v>
      </c>
      <c r="AU153" s="165" t="s">
        <v>82</v>
      </c>
      <c r="AV153" s="14" t="s">
        <v>170</v>
      </c>
      <c r="AW153" s="14" t="s">
        <v>30</v>
      </c>
      <c r="AX153" s="14" t="s">
        <v>80</v>
      </c>
      <c r="AY153" s="165" t="s">
        <v>163</v>
      </c>
    </row>
    <row r="154" spans="2:65" s="11" customFormat="1" ht="22.9" customHeight="1">
      <c r="B154" s="124"/>
      <c r="D154" s="125" t="s">
        <v>72</v>
      </c>
      <c r="E154" s="134" t="s">
        <v>186</v>
      </c>
      <c r="F154" s="134" t="s">
        <v>603</v>
      </c>
      <c r="I154" s="127"/>
      <c r="J154" s="135">
        <f>BK154</f>
        <v>0</v>
      </c>
      <c r="L154" s="124"/>
      <c r="M154" s="129"/>
      <c r="P154" s="130">
        <f>SUM(P155:P167)</f>
        <v>0</v>
      </c>
      <c r="R154" s="130">
        <f>SUM(R155:R167)</f>
        <v>145.51044999999999</v>
      </c>
      <c r="T154" s="131">
        <f>SUM(T155:T167)</f>
        <v>0</v>
      </c>
      <c r="AR154" s="125" t="s">
        <v>80</v>
      </c>
      <c r="AT154" s="132" t="s">
        <v>72</v>
      </c>
      <c r="AU154" s="132" t="s">
        <v>80</v>
      </c>
      <c r="AY154" s="125" t="s">
        <v>163</v>
      </c>
      <c r="BK154" s="133">
        <f>SUM(BK155:BK167)</f>
        <v>0</v>
      </c>
    </row>
    <row r="155" spans="2:65" s="1" customFormat="1" ht="24.2" customHeight="1">
      <c r="B155" s="136"/>
      <c r="C155" s="137" t="s">
        <v>219</v>
      </c>
      <c r="D155" s="137" t="s">
        <v>165</v>
      </c>
      <c r="E155" s="138" t="s">
        <v>605</v>
      </c>
      <c r="F155" s="139" t="s">
        <v>606</v>
      </c>
      <c r="G155" s="140" t="s">
        <v>168</v>
      </c>
      <c r="H155" s="141">
        <v>279.5</v>
      </c>
      <c r="I155" s="142"/>
      <c r="J155" s="143">
        <f>ROUND(I155*H155,2)</f>
        <v>0</v>
      </c>
      <c r="K155" s="139" t="s">
        <v>169</v>
      </c>
      <c r="L155" s="32"/>
      <c r="M155" s="144" t="s">
        <v>1</v>
      </c>
      <c r="N155" s="145" t="s">
        <v>38</v>
      </c>
      <c r="P155" s="146">
        <f>O155*H155</f>
        <v>0</v>
      </c>
      <c r="Q155" s="146">
        <v>0.34499999999999997</v>
      </c>
      <c r="R155" s="146">
        <f>Q155*H155</f>
        <v>96.427499999999995</v>
      </c>
      <c r="S155" s="146">
        <v>0</v>
      </c>
      <c r="T155" s="147">
        <f>S155*H155</f>
        <v>0</v>
      </c>
      <c r="AR155" s="148" t="s">
        <v>170</v>
      </c>
      <c r="AT155" s="148" t="s">
        <v>165</v>
      </c>
      <c r="AU155" s="148" t="s">
        <v>82</v>
      </c>
      <c r="AY155" s="17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80</v>
      </c>
      <c r="BK155" s="149">
        <f>ROUND(I155*H155,2)</f>
        <v>0</v>
      </c>
      <c r="BL155" s="17" t="s">
        <v>170</v>
      </c>
      <c r="BM155" s="148" t="s">
        <v>306</v>
      </c>
    </row>
    <row r="156" spans="2:65" s="12" customFormat="1" ht="11.25">
      <c r="B156" s="150"/>
      <c r="D156" s="151" t="s">
        <v>180</v>
      </c>
      <c r="E156" s="152" t="s">
        <v>1</v>
      </c>
      <c r="F156" s="153" t="s">
        <v>2127</v>
      </c>
      <c r="H156" s="152" t="s">
        <v>1</v>
      </c>
      <c r="I156" s="154"/>
      <c r="L156" s="150"/>
      <c r="M156" s="155"/>
      <c r="T156" s="156"/>
      <c r="AT156" s="152" t="s">
        <v>180</v>
      </c>
      <c r="AU156" s="152" t="s">
        <v>82</v>
      </c>
      <c r="AV156" s="12" t="s">
        <v>80</v>
      </c>
      <c r="AW156" s="12" t="s">
        <v>30</v>
      </c>
      <c r="AX156" s="12" t="s">
        <v>73</v>
      </c>
      <c r="AY156" s="152" t="s">
        <v>163</v>
      </c>
    </row>
    <row r="157" spans="2:65" s="13" customFormat="1" ht="11.25">
      <c r="B157" s="157"/>
      <c r="D157" s="151" t="s">
        <v>180</v>
      </c>
      <c r="E157" s="158" t="s">
        <v>1</v>
      </c>
      <c r="F157" s="159" t="s">
        <v>2128</v>
      </c>
      <c r="H157" s="160">
        <v>230</v>
      </c>
      <c r="I157" s="161"/>
      <c r="L157" s="157"/>
      <c r="M157" s="162"/>
      <c r="T157" s="163"/>
      <c r="AT157" s="158" t="s">
        <v>180</v>
      </c>
      <c r="AU157" s="158" t="s">
        <v>82</v>
      </c>
      <c r="AV157" s="13" t="s">
        <v>82</v>
      </c>
      <c r="AW157" s="13" t="s">
        <v>30</v>
      </c>
      <c r="AX157" s="13" t="s">
        <v>73</v>
      </c>
      <c r="AY157" s="158" t="s">
        <v>163</v>
      </c>
    </row>
    <row r="158" spans="2:65" s="13" customFormat="1" ht="11.25">
      <c r="B158" s="157"/>
      <c r="D158" s="151" t="s">
        <v>180</v>
      </c>
      <c r="E158" s="158" t="s">
        <v>1</v>
      </c>
      <c r="F158" s="159" t="s">
        <v>2199</v>
      </c>
      <c r="H158" s="160">
        <v>49.5</v>
      </c>
      <c r="I158" s="161"/>
      <c r="L158" s="157"/>
      <c r="M158" s="162"/>
      <c r="T158" s="163"/>
      <c r="AT158" s="158" t="s">
        <v>180</v>
      </c>
      <c r="AU158" s="158" t="s">
        <v>82</v>
      </c>
      <c r="AV158" s="13" t="s">
        <v>82</v>
      </c>
      <c r="AW158" s="13" t="s">
        <v>30</v>
      </c>
      <c r="AX158" s="13" t="s">
        <v>73</v>
      </c>
      <c r="AY158" s="158" t="s">
        <v>163</v>
      </c>
    </row>
    <row r="159" spans="2:65" s="14" customFormat="1" ht="11.25">
      <c r="B159" s="164"/>
      <c r="D159" s="151" t="s">
        <v>180</v>
      </c>
      <c r="E159" s="165" t="s">
        <v>1</v>
      </c>
      <c r="F159" s="166" t="s">
        <v>218</v>
      </c>
      <c r="H159" s="167">
        <v>279.5</v>
      </c>
      <c r="I159" s="168"/>
      <c r="L159" s="164"/>
      <c r="M159" s="169"/>
      <c r="T159" s="170"/>
      <c r="AT159" s="165" t="s">
        <v>180</v>
      </c>
      <c r="AU159" s="165" t="s">
        <v>82</v>
      </c>
      <c r="AV159" s="14" t="s">
        <v>170</v>
      </c>
      <c r="AW159" s="14" t="s">
        <v>30</v>
      </c>
      <c r="AX159" s="14" t="s">
        <v>80</v>
      </c>
      <c r="AY159" s="165" t="s">
        <v>163</v>
      </c>
    </row>
    <row r="160" spans="2:65" s="1" customFormat="1" ht="78" customHeight="1">
      <c r="B160" s="136"/>
      <c r="C160" s="137" t="s">
        <v>197</v>
      </c>
      <c r="D160" s="137" t="s">
        <v>165</v>
      </c>
      <c r="E160" s="138" t="s">
        <v>2200</v>
      </c>
      <c r="F160" s="139" t="s">
        <v>2201</v>
      </c>
      <c r="G160" s="140" t="s">
        <v>168</v>
      </c>
      <c r="H160" s="141">
        <v>235</v>
      </c>
      <c r="I160" s="142"/>
      <c r="J160" s="143">
        <f>ROUND(I160*H160,2)</f>
        <v>0</v>
      </c>
      <c r="K160" s="139" t="s">
        <v>169</v>
      </c>
      <c r="L160" s="32"/>
      <c r="M160" s="144" t="s">
        <v>1</v>
      </c>
      <c r="N160" s="145" t="s">
        <v>38</v>
      </c>
      <c r="P160" s="146">
        <f>O160*H160</f>
        <v>0</v>
      </c>
      <c r="Q160" s="146">
        <v>8.4250000000000005E-2</v>
      </c>
      <c r="R160" s="146">
        <f>Q160*H160</f>
        <v>19.798750000000002</v>
      </c>
      <c r="S160" s="146">
        <v>0</v>
      </c>
      <c r="T160" s="147">
        <f>S160*H160</f>
        <v>0</v>
      </c>
      <c r="AR160" s="148" t="s">
        <v>170</v>
      </c>
      <c r="AT160" s="148" t="s">
        <v>165</v>
      </c>
      <c r="AU160" s="148" t="s">
        <v>82</v>
      </c>
      <c r="AY160" s="17" t="s">
        <v>163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80</v>
      </c>
      <c r="BK160" s="149">
        <f>ROUND(I160*H160,2)</f>
        <v>0</v>
      </c>
      <c r="BL160" s="17" t="s">
        <v>170</v>
      </c>
      <c r="BM160" s="148" t="s">
        <v>315</v>
      </c>
    </row>
    <row r="161" spans="2:65" s="1" customFormat="1" ht="24.2" customHeight="1">
      <c r="B161" s="136"/>
      <c r="C161" s="171" t="s">
        <v>231</v>
      </c>
      <c r="D161" s="171" t="s">
        <v>298</v>
      </c>
      <c r="E161" s="172" t="s">
        <v>2202</v>
      </c>
      <c r="F161" s="173" t="s">
        <v>2203</v>
      </c>
      <c r="G161" s="174" t="s">
        <v>168</v>
      </c>
      <c r="H161" s="175">
        <v>5.0999999999999996</v>
      </c>
      <c r="I161" s="176"/>
      <c r="J161" s="177">
        <f>ROUND(I161*H161,2)</f>
        <v>0</v>
      </c>
      <c r="K161" s="173" t="s">
        <v>169</v>
      </c>
      <c r="L161" s="178"/>
      <c r="M161" s="179" t="s">
        <v>1</v>
      </c>
      <c r="N161" s="180" t="s">
        <v>38</v>
      </c>
      <c r="P161" s="146">
        <f>O161*H161</f>
        <v>0</v>
      </c>
      <c r="Q161" s="146">
        <v>0.13</v>
      </c>
      <c r="R161" s="146">
        <f>Q161*H161</f>
        <v>0.66299999999999992</v>
      </c>
      <c r="S161" s="146">
        <v>0</v>
      </c>
      <c r="T161" s="147">
        <f>S161*H161</f>
        <v>0</v>
      </c>
      <c r="AR161" s="148" t="s">
        <v>189</v>
      </c>
      <c r="AT161" s="148" t="s">
        <v>298</v>
      </c>
      <c r="AU161" s="148" t="s">
        <v>82</v>
      </c>
      <c r="AY161" s="17" t="s">
        <v>163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80</v>
      </c>
      <c r="BK161" s="149">
        <f>ROUND(I161*H161,2)</f>
        <v>0</v>
      </c>
      <c r="BL161" s="17" t="s">
        <v>170</v>
      </c>
      <c r="BM161" s="148" t="s">
        <v>325</v>
      </c>
    </row>
    <row r="162" spans="2:65" s="1" customFormat="1" ht="19.5">
      <c r="B162" s="32"/>
      <c r="D162" s="151" t="s">
        <v>798</v>
      </c>
      <c r="F162" s="181" t="s">
        <v>2204</v>
      </c>
      <c r="I162" s="182"/>
      <c r="L162" s="32"/>
      <c r="M162" s="183"/>
      <c r="T162" s="56"/>
      <c r="AT162" s="17" t="s">
        <v>798</v>
      </c>
      <c r="AU162" s="17" t="s">
        <v>82</v>
      </c>
    </row>
    <row r="163" spans="2:65" s="13" customFormat="1" ht="11.25">
      <c r="B163" s="157"/>
      <c r="D163" s="151" t="s">
        <v>180</v>
      </c>
      <c r="E163" s="158" t="s">
        <v>1</v>
      </c>
      <c r="F163" s="159" t="s">
        <v>2205</v>
      </c>
      <c r="H163" s="160">
        <v>5.0999999999999996</v>
      </c>
      <c r="I163" s="161"/>
      <c r="L163" s="157"/>
      <c r="M163" s="162"/>
      <c r="T163" s="163"/>
      <c r="AT163" s="158" t="s">
        <v>180</v>
      </c>
      <c r="AU163" s="158" t="s">
        <v>82</v>
      </c>
      <c r="AV163" s="13" t="s">
        <v>82</v>
      </c>
      <c r="AW163" s="13" t="s">
        <v>30</v>
      </c>
      <c r="AX163" s="13" t="s">
        <v>73</v>
      </c>
      <c r="AY163" s="158" t="s">
        <v>163</v>
      </c>
    </row>
    <row r="164" spans="2:65" s="14" customFormat="1" ht="11.25">
      <c r="B164" s="164"/>
      <c r="D164" s="151" t="s">
        <v>180</v>
      </c>
      <c r="E164" s="165" t="s">
        <v>1</v>
      </c>
      <c r="F164" s="166" t="s">
        <v>218</v>
      </c>
      <c r="H164" s="167">
        <v>5.0999999999999996</v>
      </c>
      <c r="I164" s="168"/>
      <c r="L164" s="164"/>
      <c r="M164" s="169"/>
      <c r="T164" s="170"/>
      <c r="AT164" s="165" t="s">
        <v>180</v>
      </c>
      <c r="AU164" s="165" t="s">
        <v>82</v>
      </c>
      <c r="AV164" s="14" t="s">
        <v>170</v>
      </c>
      <c r="AW164" s="14" t="s">
        <v>30</v>
      </c>
      <c r="AX164" s="14" t="s">
        <v>80</v>
      </c>
      <c r="AY164" s="165" t="s">
        <v>163</v>
      </c>
    </row>
    <row r="165" spans="2:65" s="1" customFormat="1" ht="21.75" customHeight="1">
      <c r="B165" s="136"/>
      <c r="C165" s="171" t="s">
        <v>236</v>
      </c>
      <c r="D165" s="171" t="s">
        <v>298</v>
      </c>
      <c r="E165" s="172" t="s">
        <v>2206</v>
      </c>
      <c r="F165" s="173" t="s">
        <v>2207</v>
      </c>
      <c r="G165" s="174" t="s">
        <v>168</v>
      </c>
      <c r="H165" s="175">
        <v>234.6</v>
      </c>
      <c r="I165" s="176"/>
      <c r="J165" s="177">
        <f>ROUND(I165*H165,2)</f>
        <v>0</v>
      </c>
      <c r="K165" s="173" t="s">
        <v>169</v>
      </c>
      <c r="L165" s="178"/>
      <c r="M165" s="179" t="s">
        <v>1</v>
      </c>
      <c r="N165" s="180" t="s">
        <v>38</v>
      </c>
      <c r="P165" s="146">
        <f>O165*H165</f>
        <v>0</v>
      </c>
      <c r="Q165" s="146">
        <v>0.122</v>
      </c>
      <c r="R165" s="146">
        <f>Q165*H165</f>
        <v>28.621199999999998</v>
      </c>
      <c r="S165" s="146">
        <v>0</v>
      </c>
      <c r="T165" s="147">
        <f>S165*H165</f>
        <v>0</v>
      </c>
      <c r="AR165" s="148" t="s">
        <v>189</v>
      </c>
      <c r="AT165" s="148" t="s">
        <v>298</v>
      </c>
      <c r="AU165" s="148" t="s">
        <v>82</v>
      </c>
      <c r="AY165" s="17" t="s">
        <v>163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80</v>
      </c>
      <c r="BK165" s="149">
        <f>ROUND(I165*H165,2)</f>
        <v>0</v>
      </c>
      <c r="BL165" s="17" t="s">
        <v>170</v>
      </c>
      <c r="BM165" s="148" t="s">
        <v>337</v>
      </c>
    </row>
    <row r="166" spans="2:65" s="13" customFormat="1" ht="11.25">
      <c r="B166" s="157"/>
      <c r="D166" s="151" t="s">
        <v>180</v>
      </c>
      <c r="E166" s="158" t="s">
        <v>1</v>
      </c>
      <c r="F166" s="159" t="s">
        <v>2208</v>
      </c>
      <c r="H166" s="160">
        <v>234.6</v>
      </c>
      <c r="I166" s="161"/>
      <c r="L166" s="157"/>
      <c r="M166" s="162"/>
      <c r="T166" s="163"/>
      <c r="AT166" s="158" t="s">
        <v>180</v>
      </c>
      <c r="AU166" s="158" t="s">
        <v>82</v>
      </c>
      <c r="AV166" s="13" t="s">
        <v>82</v>
      </c>
      <c r="AW166" s="13" t="s">
        <v>30</v>
      </c>
      <c r="AX166" s="13" t="s">
        <v>73</v>
      </c>
      <c r="AY166" s="158" t="s">
        <v>163</v>
      </c>
    </row>
    <row r="167" spans="2:65" s="14" customFormat="1" ht="11.25">
      <c r="B167" s="164"/>
      <c r="D167" s="151" t="s">
        <v>180</v>
      </c>
      <c r="E167" s="165" t="s">
        <v>1</v>
      </c>
      <c r="F167" s="166" t="s">
        <v>218</v>
      </c>
      <c r="H167" s="167">
        <v>234.6</v>
      </c>
      <c r="I167" s="168"/>
      <c r="L167" s="164"/>
      <c r="M167" s="169"/>
      <c r="T167" s="170"/>
      <c r="AT167" s="165" t="s">
        <v>180</v>
      </c>
      <c r="AU167" s="165" t="s">
        <v>82</v>
      </c>
      <c r="AV167" s="14" t="s">
        <v>170</v>
      </c>
      <c r="AW167" s="14" t="s">
        <v>30</v>
      </c>
      <c r="AX167" s="14" t="s">
        <v>80</v>
      </c>
      <c r="AY167" s="165" t="s">
        <v>163</v>
      </c>
    </row>
    <row r="168" spans="2:65" s="11" customFormat="1" ht="22.9" customHeight="1">
      <c r="B168" s="124"/>
      <c r="D168" s="125" t="s">
        <v>72</v>
      </c>
      <c r="E168" s="134" t="s">
        <v>201</v>
      </c>
      <c r="F168" s="134" t="s">
        <v>664</v>
      </c>
      <c r="I168" s="127"/>
      <c r="J168" s="135">
        <f>BK168</f>
        <v>0</v>
      </c>
      <c r="L168" s="124"/>
      <c r="M168" s="129"/>
      <c r="P168" s="130">
        <f>SUM(P169:P175)</f>
        <v>0</v>
      </c>
      <c r="R168" s="130">
        <f>SUM(R169:R175)</f>
        <v>34.989422499999996</v>
      </c>
      <c r="T168" s="131">
        <f>SUM(T169:T175)</f>
        <v>0</v>
      </c>
      <c r="AR168" s="125" t="s">
        <v>80</v>
      </c>
      <c r="AT168" s="132" t="s">
        <v>72</v>
      </c>
      <c r="AU168" s="132" t="s">
        <v>80</v>
      </c>
      <c r="AY168" s="125" t="s">
        <v>163</v>
      </c>
      <c r="BK168" s="133">
        <f>SUM(BK169:BK175)</f>
        <v>0</v>
      </c>
    </row>
    <row r="169" spans="2:65" s="1" customFormat="1" ht="49.15" customHeight="1">
      <c r="B169" s="136"/>
      <c r="C169" s="137" t="s">
        <v>8</v>
      </c>
      <c r="D169" s="137" t="s">
        <v>165</v>
      </c>
      <c r="E169" s="138" t="s">
        <v>2168</v>
      </c>
      <c r="F169" s="139" t="s">
        <v>2169</v>
      </c>
      <c r="G169" s="140" t="s">
        <v>196</v>
      </c>
      <c r="H169" s="141">
        <v>68.599999999999994</v>
      </c>
      <c r="I169" s="142"/>
      <c r="J169" s="143">
        <f>ROUND(I169*H169,2)</f>
        <v>0</v>
      </c>
      <c r="K169" s="139" t="s">
        <v>169</v>
      </c>
      <c r="L169" s="32"/>
      <c r="M169" s="144" t="s">
        <v>1</v>
      </c>
      <c r="N169" s="145" t="s">
        <v>38</v>
      </c>
      <c r="P169" s="146">
        <f>O169*H169</f>
        <v>0</v>
      </c>
      <c r="Q169" s="146">
        <v>0.1295</v>
      </c>
      <c r="R169" s="146">
        <f>Q169*H169</f>
        <v>8.8836999999999993</v>
      </c>
      <c r="S169" s="146">
        <v>0</v>
      </c>
      <c r="T169" s="147">
        <f>S169*H169</f>
        <v>0</v>
      </c>
      <c r="AR169" s="148" t="s">
        <v>170</v>
      </c>
      <c r="AT169" s="148" t="s">
        <v>165</v>
      </c>
      <c r="AU169" s="148" t="s">
        <v>82</v>
      </c>
      <c r="AY169" s="17" t="s">
        <v>163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80</v>
      </c>
      <c r="BK169" s="149">
        <f>ROUND(I169*H169,2)</f>
        <v>0</v>
      </c>
      <c r="BL169" s="17" t="s">
        <v>170</v>
      </c>
      <c r="BM169" s="148" t="s">
        <v>347</v>
      </c>
    </row>
    <row r="170" spans="2:65" s="1" customFormat="1" ht="16.5" customHeight="1">
      <c r="B170" s="136"/>
      <c r="C170" s="171" t="s">
        <v>249</v>
      </c>
      <c r="D170" s="171" t="s">
        <v>298</v>
      </c>
      <c r="E170" s="172" t="s">
        <v>669</v>
      </c>
      <c r="F170" s="173" t="s">
        <v>670</v>
      </c>
      <c r="G170" s="174" t="s">
        <v>196</v>
      </c>
      <c r="H170" s="175">
        <v>166.65</v>
      </c>
      <c r="I170" s="176"/>
      <c r="J170" s="177">
        <f>ROUND(I170*H170,2)</f>
        <v>0</v>
      </c>
      <c r="K170" s="173" t="s">
        <v>169</v>
      </c>
      <c r="L170" s="178"/>
      <c r="M170" s="179" t="s">
        <v>1</v>
      </c>
      <c r="N170" s="180" t="s">
        <v>38</v>
      </c>
      <c r="P170" s="146">
        <f>O170*H170</f>
        <v>0</v>
      </c>
      <c r="Q170" s="146">
        <v>5.6120000000000003E-2</v>
      </c>
      <c r="R170" s="146">
        <f>Q170*H170</f>
        <v>9.3523980000000009</v>
      </c>
      <c r="S170" s="146">
        <v>0</v>
      </c>
      <c r="T170" s="147">
        <f>S170*H170</f>
        <v>0</v>
      </c>
      <c r="AR170" s="148" t="s">
        <v>189</v>
      </c>
      <c r="AT170" s="148" t="s">
        <v>298</v>
      </c>
      <c r="AU170" s="148" t="s">
        <v>82</v>
      </c>
      <c r="AY170" s="17" t="s">
        <v>163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80</v>
      </c>
      <c r="BK170" s="149">
        <f>ROUND(I170*H170,2)</f>
        <v>0</v>
      </c>
      <c r="BL170" s="17" t="s">
        <v>170</v>
      </c>
      <c r="BM170" s="148" t="s">
        <v>361</v>
      </c>
    </row>
    <row r="171" spans="2:65" s="13" customFormat="1" ht="11.25">
      <c r="B171" s="157"/>
      <c r="D171" s="151" t="s">
        <v>180</v>
      </c>
      <c r="E171" s="158" t="s">
        <v>1</v>
      </c>
      <c r="F171" s="159" t="s">
        <v>2209</v>
      </c>
      <c r="H171" s="160">
        <v>166.65</v>
      </c>
      <c r="I171" s="161"/>
      <c r="L171" s="157"/>
      <c r="M171" s="162"/>
      <c r="T171" s="163"/>
      <c r="AT171" s="158" t="s">
        <v>180</v>
      </c>
      <c r="AU171" s="158" t="s">
        <v>82</v>
      </c>
      <c r="AV171" s="13" t="s">
        <v>82</v>
      </c>
      <c r="AW171" s="13" t="s">
        <v>30</v>
      </c>
      <c r="AX171" s="13" t="s">
        <v>73</v>
      </c>
      <c r="AY171" s="158" t="s">
        <v>163</v>
      </c>
    </row>
    <row r="172" spans="2:65" s="14" customFormat="1" ht="11.25">
      <c r="B172" s="164"/>
      <c r="D172" s="151" t="s">
        <v>180</v>
      </c>
      <c r="E172" s="165" t="s">
        <v>1</v>
      </c>
      <c r="F172" s="166" t="s">
        <v>218</v>
      </c>
      <c r="H172" s="167">
        <v>166.65</v>
      </c>
      <c r="I172" s="168"/>
      <c r="L172" s="164"/>
      <c r="M172" s="169"/>
      <c r="T172" s="170"/>
      <c r="AT172" s="165" t="s">
        <v>180</v>
      </c>
      <c r="AU172" s="165" t="s">
        <v>82</v>
      </c>
      <c r="AV172" s="14" t="s">
        <v>170</v>
      </c>
      <c r="AW172" s="14" t="s">
        <v>30</v>
      </c>
      <c r="AX172" s="14" t="s">
        <v>80</v>
      </c>
      <c r="AY172" s="165" t="s">
        <v>163</v>
      </c>
    </row>
    <row r="173" spans="2:65" s="1" customFormat="1" ht="24.2" customHeight="1">
      <c r="B173" s="136"/>
      <c r="C173" s="137" t="s">
        <v>255</v>
      </c>
      <c r="D173" s="137" t="s">
        <v>165</v>
      </c>
      <c r="E173" s="138" t="s">
        <v>674</v>
      </c>
      <c r="F173" s="139" t="s">
        <v>675</v>
      </c>
      <c r="G173" s="140" t="s">
        <v>204</v>
      </c>
      <c r="H173" s="141">
        <v>7.4249999999999998</v>
      </c>
      <c r="I173" s="142"/>
      <c r="J173" s="143">
        <f>ROUND(I173*H173,2)</f>
        <v>0</v>
      </c>
      <c r="K173" s="139" t="s">
        <v>169</v>
      </c>
      <c r="L173" s="32"/>
      <c r="M173" s="144" t="s">
        <v>1</v>
      </c>
      <c r="N173" s="145" t="s">
        <v>38</v>
      </c>
      <c r="P173" s="146">
        <f>O173*H173</f>
        <v>0</v>
      </c>
      <c r="Q173" s="146">
        <v>2.2563399999999998</v>
      </c>
      <c r="R173" s="146">
        <f>Q173*H173</f>
        <v>16.753324499999998</v>
      </c>
      <c r="S173" s="146">
        <v>0</v>
      </c>
      <c r="T173" s="147">
        <f>S173*H173</f>
        <v>0</v>
      </c>
      <c r="AR173" s="148" t="s">
        <v>170</v>
      </c>
      <c r="AT173" s="148" t="s">
        <v>165</v>
      </c>
      <c r="AU173" s="148" t="s">
        <v>82</v>
      </c>
      <c r="AY173" s="17" t="s">
        <v>163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80</v>
      </c>
      <c r="BK173" s="149">
        <f>ROUND(I173*H173,2)</f>
        <v>0</v>
      </c>
      <c r="BL173" s="17" t="s">
        <v>170</v>
      </c>
      <c r="BM173" s="148" t="s">
        <v>372</v>
      </c>
    </row>
    <row r="174" spans="2:65" s="13" customFormat="1" ht="11.25">
      <c r="B174" s="157"/>
      <c r="D174" s="151" t="s">
        <v>180</v>
      </c>
      <c r="E174" s="158" t="s">
        <v>1</v>
      </c>
      <c r="F174" s="159" t="s">
        <v>2210</v>
      </c>
      <c r="H174" s="160">
        <v>7.4249999999999998</v>
      </c>
      <c r="I174" s="161"/>
      <c r="L174" s="157"/>
      <c r="M174" s="162"/>
      <c r="T174" s="163"/>
      <c r="AT174" s="158" t="s">
        <v>180</v>
      </c>
      <c r="AU174" s="158" t="s">
        <v>82</v>
      </c>
      <c r="AV174" s="13" t="s">
        <v>82</v>
      </c>
      <c r="AW174" s="13" t="s">
        <v>30</v>
      </c>
      <c r="AX174" s="13" t="s">
        <v>73</v>
      </c>
      <c r="AY174" s="158" t="s">
        <v>163</v>
      </c>
    </row>
    <row r="175" spans="2:65" s="14" customFormat="1" ht="11.25">
      <c r="B175" s="164"/>
      <c r="D175" s="151" t="s">
        <v>180</v>
      </c>
      <c r="E175" s="165" t="s">
        <v>1</v>
      </c>
      <c r="F175" s="166" t="s">
        <v>218</v>
      </c>
      <c r="H175" s="167">
        <v>7.4249999999999998</v>
      </c>
      <c r="I175" s="168"/>
      <c r="L175" s="164"/>
      <c r="M175" s="169"/>
      <c r="T175" s="170"/>
      <c r="AT175" s="165" t="s">
        <v>180</v>
      </c>
      <c r="AU175" s="165" t="s">
        <v>82</v>
      </c>
      <c r="AV175" s="14" t="s">
        <v>170</v>
      </c>
      <c r="AW175" s="14" t="s">
        <v>30</v>
      </c>
      <c r="AX175" s="14" t="s">
        <v>80</v>
      </c>
      <c r="AY175" s="165" t="s">
        <v>163</v>
      </c>
    </row>
    <row r="176" spans="2:65" s="11" customFormat="1" ht="22.9" customHeight="1">
      <c r="B176" s="124"/>
      <c r="D176" s="125" t="s">
        <v>72</v>
      </c>
      <c r="E176" s="134" t="s">
        <v>779</v>
      </c>
      <c r="F176" s="134" t="s">
        <v>780</v>
      </c>
      <c r="I176" s="127"/>
      <c r="J176" s="135">
        <f>BK176</f>
        <v>0</v>
      </c>
      <c r="L176" s="124"/>
      <c r="M176" s="129"/>
      <c r="P176" s="130">
        <f>P177</f>
        <v>0</v>
      </c>
      <c r="R176" s="130">
        <f>R177</f>
        <v>0</v>
      </c>
      <c r="T176" s="131">
        <f>T177</f>
        <v>0</v>
      </c>
      <c r="AR176" s="125" t="s">
        <v>80</v>
      </c>
      <c r="AT176" s="132" t="s">
        <v>72</v>
      </c>
      <c r="AU176" s="132" t="s">
        <v>80</v>
      </c>
      <c r="AY176" s="125" t="s">
        <v>163</v>
      </c>
      <c r="BK176" s="133">
        <f>BK177</f>
        <v>0</v>
      </c>
    </row>
    <row r="177" spans="2:65" s="1" customFormat="1" ht="37.9" customHeight="1">
      <c r="B177" s="136"/>
      <c r="C177" s="137" t="s">
        <v>261</v>
      </c>
      <c r="D177" s="137" t="s">
        <v>165</v>
      </c>
      <c r="E177" s="138" t="s">
        <v>2176</v>
      </c>
      <c r="F177" s="139" t="s">
        <v>2177</v>
      </c>
      <c r="G177" s="140" t="s">
        <v>264</v>
      </c>
      <c r="H177" s="141">
        <v>266.286</v>
      </c>
      <c r="I177" s="142"/>
      <c r="J177" s="143">
        <f>ROUND(I177*H177,2)</f>
        <v>0</v>
      </c>
      <c r="K177" s="139" t="s">
        <v>169</v>
      </c>
      <c r="L177" s="32"/>
      <c r="M177" s="194" t="s">
        <v>1</v>
      </c>
      <c r="N177" s="195" t="s">
        <v>38</v>
      </c>
      <c r="O177" s="19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48" t="s">
        <v>170</v>
      </c>
      <c r="AT177" s="148" t="s">
        <v>165</v>
      </c>
      <c r="AU177" s="148" t="s">
        <v>82</v>
      </c>
      <c r="AY177" s="17" t="s">
        <v>163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80</v>
      </c>
      <c r="BK177" s="149">
        <f>ROUND(I177*H177,2)</f>
        <v>0</v>
      </c>
      <c r="BL177" s="17" t="s">
        <v>170</v>
      </c>
      <c r="BM177" s="148" t="s">
        <v>258</v>
      </c>
    </row>
    <row r="178" spans="2:65" s="1" customFormat="1" ht="6.95" customHeight="1">
      <c r="B178" s="44"/>
      <c r="C178" s="45"/>
      <c r="D178" s="45"/>
      <c r="E178" s="45"/>
      <c r="F178" s="45"/>
      <c r="G178" s="45"/>
      <c r="H178" s="45"/>
      <c r="I178" s="45"/>
      <c r="J178" s="45"/>
      <c r="K178" s="45"/>
      <c r="L178" s="32"/>
    </row>
  </sheetData>
  <autoFilter ref="C121:K177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2211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ROUND((SUM(BE121:BE166)),  2)</f>
        <v>0</v>
      </c>
      <c r="I33" s="96">
        <v>0.21</v>
      </c>
      <c r="J33" s="86">
        <f>ROUND(((SUM(BE121:BE166))*I33),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ROUND((SUM(BF121:BF166)),  2)</f>
        <v>0</v>
      </c>
      <c r="I34" s="96">
        <v>0.15</v>
      </c>
      <c r="J34" s="86">
        <f>ROUND(((SUM(BF121:BF166))*I34),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ROUND((SUM(BG121:BG166)),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ROUND((SUM(BH121:BH166)),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ROUND((SUM(BI121:BI166)),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503.2 - SO503.1 - Sadové úpravy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J121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128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customHeight="1">
      <c r="B98" s="112"/>
      <c r="D98" s="113" t="s">
        <v>129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customHeight="1">
      <c r="B99" s="112"/>
      <c r="D99" s="113" t="s">
        <v>2212</v>
      </c>
      <c r="E99" s="114"/>
      <c r="F99" s="114"/>
      <c r="G99" s="114"/>
      <c r="H99" s="114"/>
      <c r="I99" s="114"/>
      <c r="J99" s="115">
        <f>J125</f>
        <v>0</v>
      </c>
      <c r="L99" s="112"/>
    </row>
    <row r="100" spans="2:12" s="9" customFormat="1" ht="19.899999999999999" customHeight="1">
      <c r="B100" s="112"/>
      <c r="D100" s="113" t="s">
        <v>2213</v>
      </c>
      <c r="E100" s="114"/>
      <c r="F100" s="114"/>
      <c r="G100" s="114"/>
      <c r="H100" s="114"/>
      <c r="I100" s="114"/>
      <c r="J100" s="115">
        <f>J157</f>
        <v>0</v>
      </c>
      <c r="L100" s="112"/>
    </row>
    <row r="101" spans="2:12" s="9" customFormat="1" ht="19.899999999999999" customHeight="1">
      <c r="B101" s="112"/>
      <c r="D101" s="113" t="s">
        <v>2214</v>
      </c>
      <c r="E101" s="114"/>
      <c r="F101" s="114"/>
      <c r="G101" s="114"/>
      <c r="H101" s="114"/>
      <c r="I101" s="114"/>
      <c r="J101" s="115">
        <f>J159</f>
        <v>0</v>
      </c>
      <c r="L101" s="112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148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242" t="str">
        <f>E7</f>
        <v>Parkovací dům, Gagarinova, Šumperk-cú2021-revize</v>
      </c>
      <c r="F111" s="243"/>
      <c r="G111" s="243"/>
      <c r="H111" s="243"/>
      <c r="L111" s="32"/>
    </row>
    <row r="112" spans="2:12" s="1" customFormat="1" ht="12" customHeight="1">
      <c r="B112" s="32"/>
      <c r="C112" s="27" t="s">
        <v>119</v>
      </c>
      <c r="L112" s="32"/>
    </row>
    <row r="113" spans="2:65" s="1" customFormat="1" ht="16.5" customHeight="1">
      <c r="B113" s="32"/>
      <c r="E113" s="204" t="str">
        <f>E9</f>
        <v>503.2 - SO503.1 - Sadové úpravy</v>
      </c>
      <c r="F113" s="244"/>
      <c r="G113" s="244"/>
      <c r="H113" s="244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 xml:space="preserve"> </v>
      </c>
      <c r="I115" s="27" t="s">
        <v>22</v>
      </c>
      <c r="J115" s="52" t="str">
        <f>IF(J12="","",J12)</f>
        <v>6. 4. 2021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 xml:space="preserve"> </v>
      </c>
      <c r="I117" s="27" t="s">
        <v>29</v>
      </c>
      <c r="J117" s="30" t="str">
        <f>E21</f>
        <v xml:space="preserve"> </v>
      </c>
      <c r="L117" s="32"/>
    </row>
    <row r="118" spans="2:65" s="1" customFormat="1" ht="15.2" customHeight="1">
      <c r="B118" s="32"/>
      <c r="C118" s="27" t="s">
        <v>27</v>
      </c>
      <c r="F118" s="25" t="str">
        <f>IF(E18="","",E18)</f>
        <v>Vyplň údaj</v>
      </c>
      <c r="I118" s="27" t="s">
        <v>31</v>
      </c>
      <c r="J118" s="30" t="str">
        <f>E24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149</v>
      </c>
      <c r="D120" s="118" t="s">
        <v>58</v>
      </c>
      <c r="E120" s="118" t="s">
        <v>54</v>
      </c>
      <c r="F120" s="118" t="s">
        <v>55</v>
      </c>
      <c r="G120" s="118" t="s">
        <v>150</v>
      </c>
      <c r="H120" s="118" t="s">
        <v>151</v>
      </c>
      <c r="I120" s="118" t="s">
        <v>152</v>
      </c>
      <c r="J120" s="118" t="s">
        <v>125</v>
      </c>
      <c r="K120" s="119" t="s">
        <v>153</v>
      </c>
      <c r="L120" s="116"/>
      <c r="M120" s="59" t="s">
        <v>1</v>
      </c>
      <c r="N120" s="60" t="s">
        <v>37</v>
      </c>
      <c r="O120" s="60" t="s">
        <v>154</v>
      </c>
      <c r="P120" s="60" t="s">
        <v>155</v>
      </c>
      <c r="Q120" s="60" t="s">
        <v>156</v>
      </c>
      <c r="R120" s="60" t="s">
        <v>157</v>
      </c>
      <c r="S120" s="60" t="s">
        <v>158</v>
      </c>
      <c r="T120" s="61" t="s">
        <v>159</v>
      </c>
    </row>
    <row r="121" spans="2:65" s="1" customFormat="1" ht="22.9" customHeight="1">
      <c r="B121" s="32"/>
      <c r="C121" s="64" t="s">
        <v>160</v>
      </c>
      <c r="J121" s="120">
        <f>BK121</f>
        <v>0</v>
      </c>
      <c r="L121" s="32"/>
      <c r="M121" s="62"/>
      <c r="N121" s="53"/>
      <c r="O121" s="53"/>
      <c r="P121" s="121">
        <f>P122</f>
        <v>0</v>
      </c>
      <c r="Q121" s="53"/>
      <c r="R121" s="121">
        <f>R122</f>
        <v>0</v>
      </c>
      <c r="S121" s="53"/>
      <c r="T121" s="122">
        <f>T122</f>
        <v>0</v>
      </c>
      <c r="AT121" s="17" t="s">
        <v>72</v>
      </c>
      <c r="AU121" s="17" t="s">
        <v>127</v>
      </c>
      <c r="BK121" s="123">
        <f>BK122</f>
        <v>0</v>
      </c>
    </row>
    <row r="122" spans="2:65" s="11" customFormat="1" ht="25.9" customHeight="1">
      <c r="B122" s="124"/>
      <c r="D122" s="125" t="s">
        <v>72</v>
      </c>
      <c r="E122" s="126" t="s">
        <v>161</v>
      </c>
      <c r="F122" s="126" t="s">
        <v>162</v>
      </c>
      <c r="I122" s="127"/>
      <c r="J122" s="128">
        <f>BK122</f>
        <v>0</v>
      </c>
      <c r="L122" s="124"/>
      <c r="M122" s="129"/>
      <c r="P122" s="130">
        <f>P123+P125+P157+P159</f>
        <v>0</v>
      </c>
      <c r="R122" s="130">
        <f>R123+R125+R157+R159</f>
        <v>0</v>
      </c>
      <c r="T122" s="131">
        <f>T123+T125+T157+T159</f>
        <v>0</v>
      </c>
      <c r="AR122" s="125" t="s">
        <v>80</v>
      </c>
      <c r="AT122" s="132" t="s">
        <v>72</v>
      </c>
      <c r="AU122" s="132" t="s">
        <v>73</v>
      </c>
      <c r="AY122" s="125" t="s">
        <v>163</v>
      </c>
      <c r="BK122" s="133">
        <f>BK123+BK125+BK157+BK159</f>
        <v>0</v>
      </c>
    </row>
    <row r="123" spans="2:65" s="11" customFormat="1" ht="22.9" customHeight="1">
      <c r="B123" s="124"/>
      <c r="D123" s="125" t="s">
        <v>72</v>
      </c>
      <c r="E123" s="134" t="s">
        <v>80</v>
      </c>
      <c r="F123" s="134" t="s">
        <v>164</v>
      </c>
      <c r="I123" s="127"/>
      <c r="J123" s="135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80</v>
      </c>
      <c r="AT123" s="132" t="s">
        <v>72</v>
      </c>
      <c r="AU123" s="132" t="s">
        <v>80</v>
      </c>
      <c r="AY123" s="125" t="s">
        <v>163</v>
      </c>
      <c r="BK123" s="133">
        <f>BK124</f>
        <v>0</v>
      </c>
    </row>
    <row r="124" spans="2:65" s="1" customFormat="1" ht="21.75" customHeight="1">
      <c r="B124" s="136"/>
      <c r="C124" s="137" t="s">
        <v>80</v>
      </c>
      <c r="D124" s="137" t="s">
        <v>165</v>
      </c>
      <c r="E124" s="138" t="s">
        <v>2215</v>
      </c>
      <c r="F124" s="139" t="s">
        <v>2216</v>
      </c>
      <c r="G124" s="140" t="s">
        <v>168</v>
      </c>
      <c r="H124" s="141">
        <v>633</v>
      </c>
      <c r="I124" s="142"/>
      <c r="J124" s="143">
        <f>ROUND(I124*H124,2)</f>
        <v>0</v>
      </c>
      <c r="K124" s="139" t="s">
        <v>1</v>
      </c>
      <c r="L124" s="32"/>
      <c r="M124" s="144" t="s">
        <v>1</v>
      </c>
      <c r="N124" s="145" t="s">
        <v>38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170</v>
      </c>
      <c r="AT124" s="148" t="s">
        <v>165</v>
      </c>
      <c r="AU124" s="148" t="s">
        <v>82</v>
      </c>
      <c r="AY124" s="17" t="s">
        <v>163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80</v>
      </c>
      <c r="BK124" s="149">
        <f>ROUND(I124*H124,2)</f>
        <v>0</v>
      </c>
      <c r="BL124" s="17" t="s">
        <v>170</v>
      </c>
      <c r="BM124" s="148" t="s">
        <v>82</v>
      </c>
    </row>
    <row r="125" spans="2:65" s="11" customFormat="1" ht="22.9" customHeight="1">
      <c r="B125" s="124"/>
      <c r="D125" s="125" t="s">
        <v>72</v>
      </c>
      <c r="E125" s="134" t="s">
        <v>2217</v>
      </c>
      <c r="F125" s="134" t="s">
        <v>2218</v>
      </c>
      <c r="I125" s="127"/>
      <c r="J125" s="135">
        <f>BK125</f>
        <v>0</v>
      </c>
      <c r="L125" s="124"/>
      <c r="M125" s="129"/>
      <c r="P125" s="130">
        <f>SUM(P126:P156)</f>
        <v>0</v>
      </c>
      <c r="R125" s="130">
        <f>SUM(R126:R156)</f>
        <v>0</v>
      </c>
      <c r="T125" s="131">
        <f>SUM(T126:T156)</f>
        <v>0</v>
      </c>
      <c r="AR125" s="125" t="s">
        <v>80</v>
      </c>
      <c r="AT125" s="132" t="s">
        <v>72</v>
      </c>
      <c r="AU125" s="132" t="s">
        <v>80</v>
      </c>
      <c r="AY125" s="125" t="s">
        <v>163</v>
      </c>
      <c r="BK125" s="133">
        <f>SUM(BK126:BK156)</f>
        <v>0</v>
      </c>
    </row>
    <row r="126" spans="2:65" s="1" customFormat="1" ht="16.5" customHeight="1">
      <c r="B126" s="136"/>
      <c r="C126" s="137" t="s">
        <v>82</v>
      </c>
      <c r="D126" s="137" t="s">
        <v>165</v>
      </c>
      <c r="E126" s="138" t="s">
        <v>2219</v>
      </c>
      <c r="F126" s="139" t="s">
        <v>2220</v>
      </c>
      <c r="G126" s="140" t="s">
        <v>168</v>
      </c>
      <c r="H126" s="141">
        <v>633</v>
      </c>
      <c r="I126" s="142"/>
      <c r="J126" s="143">
        <f t="shared" ref="J126:J156" si="0">ROUND(I126*H126,2)</f>
        <v>0</v>
      </c>
      <c r="K126" s="139" t="s">
        <v>1</v>
      </c>
      <c r="L126" s="32"/>
      <c r="M126" s="144" t="s">
        <v>1</v>
      </c>
      <c r="N126" s="145" t="s">
        <v>38</v>
      </c>
      <c r="P126" s="146">
        <f t="shared" ref="P126:P156" si="1">O126*H126</f>
        <v>0</v>
      </c>
      <c r="Q126" s="146">
        <v>0</v>
      </c>
      <c r="R126" s="146">
        <f t="shared" ref="R126:R156" si="2">Q126*H126</f>
        <v>0</v>
      </c>
      <c r="S126" s="146">
        <v>0</v>
      </c>
      <c r="T126" s="147">
        <f t="shared" ref="T126:T156" si="3">S126*H126</f>
        <v>0</v>
      </c>
      <c r="AR126" s="148" t="s">
        <v>170</v>
      </c>
      <c r="AT126" s="148" t="s">
        <v>165</v>
      </c>
      <c r="AU126" s="148" t="s">
        <v>82</v>
      </c>
      <c r="AY126" s="17" t="s">
        <v>163</v>
      </c>
      <c r="BE126" s="149">
        <f t="shared" ref="BE126:BE156" si="4">IF(N126="základní",J126,0)</f>
        <v>0</v>
      </c>
      <c r="BF126" s="149">
        <f t="shared" ref="BF126:BF156" si="5">IF(N126="snížená",J126,0)</f>
        <v>0</v>
      </c>
      <c r="BG126" s="149">
        <f t="shared" ref="BG126:BG156" si="6">IF(N126="zákl. přenesená",J126,0)</f>
        <v>0</v>
      </c>
      <c r="BH126" s="149">
        <f t="shared" ref="BH126:BH156" si="7">IF(N126="sníž. přenesená",J126,0)</f>
        <v>0</v>
      </c>
      <c r="BI126" s="149">
        <f t="shared" ref="BI126:BI156" si="8">IF(N126="nulová",J126,0)</f>
        <v>0</v>
      </c>
      <c r="BJ126" s="17" t="s">
        <v>80</v>
      </c>
      <c r="BK126" s="149">
        <f t="shared" ref="BK126:BK156" si="9">ROUND(I126*H126,2)</f>
        <v>0</v>
      </c>
      <c r="BL126" s="17" t="s">
        <v>170</v>
      </c>
      <c r="BM126" s="148" t="s">
        <v>170</v>
      </c>
    </row>
    <row r="127" spans="2:65" s="1" customFormat="1" ht="24.2" customHeight="1">
      <c r="B127" s="136"/>
      <c r="C127" s="137" t="s">
        <v>175</v>
      </c>
      <c r="D127" s="137" t="s">
        <v>165</v>
      </c>
      <c r="E127" s="138" t="s">
        <v>2221</v>
      </c>
      <c r="F127" s="139" t="s">
        <v>2222</v>
      </c>
      <c r="G127" s="140" t="s">
        <v>168</v>
      </c>
      <c r="H127" s="141">
        <v>633</v>
      </c>
      <c r="I127" s="142"/>
      <c r="J127" s="143">
        <f t="shared" si="0"/>
        <v>0</v>
      </c>
      <c r="K127" s="139" t="s">
        <v>1</v>
      </c>
      <c r="L127" s="32"/>
      <c r="M127" s="144" t="s">
        <v>1</v>
      </c>
      <c r="N127" s="145" t="s">
        <v>38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170</v>
      </c>
      <c r="AT127" s="148" t="s">
        <v>165</v>
      </c>
      <c r="AU127" s="148" t="s">
        <v>82</v>
      </c>
      <c r="AY127" s="17" t="s">
        <v>163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7" t="s">
        <v>80</v>
      </c>
      <c r="BK127" s="149">
        <f t="shared" si="9"/>
        <v>0</v>
      </c>
      <c r="BL127" s="17" t="s">
        <v>170</v>
      </c>
      <c r="BM127" s="148" t="s">
        <v>185</v>
      </c>
    </row>
    <row r="128" spans="2:65" s="1" customFormat="1" ht="24.2" customHeight="1">
      <c r="B128" s="136"/>
      <c r="C128" s="137" t="s">
        <v>170</v>
      </c>
      <c r="D128" s="137" t="s">
        <v>165</v>
      </c>
      <c r="E128" s="138" t="s">
        <v>2223</v>
      </c>
      <c r="F128" s="139" t="s">
        <v>2224</v>
      </c>
      <c r="G128" s="140" t="s">
        <v>168</v>
      </c>
      <c r="H128" s="141">
        <v>633</v>
      </c>
      <c r="I128" s="142"/>
      <c r="J128" s="143">
        <f t="shared" si="0"/>
        <v>0</v>
      </c>
      <c r="K128" s="139" t="s">
        <v>1</v>
      </c>
      <c r="L128" s="32"/>
      <c r="M128" s="144" t="s">
        <v>1</v>
      </c>
      <c r="N128" s="145" t="s">
        <v>38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170</v>
      </c>
      <c r="AT128" s="148" t="s">
        <v>165</v>
      </c>
      <c r="AU128" s="148" t="s">
        <v>82</v>
      </c>
      <c r="AY128" s="17" t="s">
        <v>163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7" t="s">
        <v>80</v>
      </c>
      <c r="BK128" s="149">
        <f t="shared" si="9"/>
        <v>0</v>
      </c>
      <c r="BL128" s="17" t="s">
        <v>170</v>
      </c>
      <c r="BM128" s="148" t="s">
        <v>189</v>
      </c>
    </row>
    <row r="129" spans="2:65" s="1" customFormat="1" ht="16.5" customHeight="1">
      <c r="B129" s="136"/>
      <c r="C129" s="137" t="s">
        <v>186</v>
      </c>
      <c r="D129" s="137" t="s">
        <v>165</v>
      </c>
      <c r="E129" s="138" t="s">
        <v>2225</v>
      </c>
      <c r="F129" s="139" t="s">
        <v>2226</v>
      </c>
      <c r="G129" s="140" t="s">
        <v>168</v>
      </c>
      <c r="H129" s="141">
        <v>633</v>
      </c>
      <c r="I129" s="142"/>
      <c r="J129" s="143">
        <f t="shared" si="0"/>
        <v>0</v>
      </c>
      <c r="K129" s="139" t="s">
        <v>1</v>
      </c>
      <c r="L129" s="32"/>
      <c r="M129" s="144" t="s">
        <v>1</v>
      </c>
      <c r="N129" s="145" t="s">
        <v>38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170</v>
      </c>
      <c r="AT129" s="148" t="s">
        <v>165</v>
      </c>
      <c r="AU129" s="148" t="s">
        <v>82</v>
      </c>
      <c r="AY129" s="17" t="s">
        <v>163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80</v>
      </c>
      <c r="BK129" s="149">
        <f t="shared" si="9"/>
        <v>0</v>
      </c>
      <c r="BL129" s="17" t="s">
        <v>170</v>
      </c>
      <c r="BM129" s="148" t="s">
        <v>192</v>
      </c>
    </row>
    <row r="130" spans="2:65" s="1" customFormat="1" ht="24.2" customHeight="1">
      <c r="B130" s="136"/>
      <c r="C130" s="137" t="s">
        <v>185</v>
      </c>
      <c r="D130" s="137" t="s">
        <v>165</v>
      </c>
      <c r="E130" s="138" t="s">
        <v>2227</v>
      </c>
      <c r="F130" s="139" t="s">
        <v>2228</v>
      </c>
      <c r="G130" s="140" t="s">
        <v>168</v>
      </c>
      <c r="H130" s="141">
        <v>633</v>
      </c>
      <c r="I130" s="142"/>
      <c r="J130" s="143">
        <f t="shared" si="0"/>
        <v>0</v>
      </c>
      <c r="K130" s="139" t="s">
        <v>1</v>
      </c>
      <c r="L130" s="32"/>
      <c r="M130" s="144" t="s">
        <v>1</v>
      </c>
      <c r="N130" s="145" t="s">
        <v>38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170</v>
      </c>
      <c r="AT130" s="148" t="s">
        <v>165</v>
      </c>
      <c r="AU130" s="148" t="s">
        <v>82</v>
      </c>
      <c r="AY130" s="17" t="s">
        <v>163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80</v>
      </c>
      <c r="BK130" s="149">
        <f t="shared" si="9"/>
        <v>0</v>
      </c>
      <c r="BL130" s="17" t="s">
        <v>170</v>
      </c>
      <c r="BM130" s="148" t="s">
        <v>197</v>
      </c>
    </row>
    <row r="131" spans="2:65" s="1" customFormat="1" ht="16.5" customHeight="1">
      <c r="B131" s="136"/>
      <c r="C131" s="137" t="s">
        <v>193</v>
      </c>
      <c r="D131" s="137" t="s">
        <v>165</v>
      </c>
      <c r="E131" s="138" t="s">
        <v>2229</v>
      </c>
      <c r="F131" s="139" t="s">
        <v>2230</v>
      </c>
      <c r="G131" s="140" t="s">
        <v>168</v>
      </c>
      <c r="H131" s="141">
        <v>1266</v>
      </c>
      <c r="I131" s="142"/>
      <c r="J131" s="143">
        <f t="shared" si="0"/>
        <v>0</v>
      </c>
      <c r="K131" s="139" t="s">
        <v>1</v>
      </c>
      <c r="L131" s="32"/>
      <c r="M131" s="144" t="s">
        <v>1</v>
      </c>
      <c r="N131" s="145" t="s">
        <v>38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170</v>
      </c>
      <c r="AT131" s="148" t="s">
        <v>165</v>
      </c>
      <c r="AU131" s="148" t="s">
        <v>82</v>
      </c>
      <c r="AY131" s="17" t="s">
        <v>163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80</v>
      </c>
      <c r="BK131" s="149">
        <f t="shared" si="9"/>
        <v>0</v>
      </c>
      <c r="BL131" s="17" t="s">
        <v>170</v>
      </c>
      <c r="BM131" s="148" t="s">
        <v>236</v>
      </c>
    </row>
    <row r="132" spans="2:65" s="1" customFormat="1" ht="21.75" customHeight="1">
      <c r="B132" s="136"/>
      <c r="C132" s="137" t="s">
        <v>189</v>
      </c>
      <c r="D132" s="137" t="s">
        <v>165</v>
      </c>
      <c r="E132" s="138" t="s">
        <v>2231</v>
      </c>
      <c r="F132" s="139" t="s">
        <v>2232</v>
      </c>
      <c r="G132" s="140" t="s">
        <v>313</v>
      </c>
      <c r="H132" s="141">
        <v>49</v>
      </c>
      <c r="I132" s="142"/>
      <c r="J132" s="143">
        <f t="shared" si="0"/>
        <v>0</v>
      </c>
      <c r="K132" s="139" t="s">
        <v>1</v>
      </c>
      <c r="L132" s="32"/>
      <c r="M132" s="144" t="s">
        <v>1</v>
      </c>
      <c r="N132" s="145" t="s">
        <v>38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170</v>
      </c>
      <c r="AT132" s="148" t="s">
        <v>165</v>
      </c>
      <c r="AU132" s="148" t="s">
        <v>82</v>
      </c>
      <c r="AY132" s="17" t="s">
        <v>163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80</v>
      </c>
      <c r="BK132" s="149">
        <f t="shared" si="9"/>
        <v>0</v>
      </c>
      <c r="BL132" s="17" t="s">
        <v>170</v>
      </c>
      <c r="BM132" s="148" t="s">
        <v>249</v>
      </c>
    </row>
    <row r="133" spans="2:65" s="1" customFormat="1" ht="21.75" customHeight="1">
      <c r="B133" s="136"/>
      <c r="C133" s="137" t="s">
        <v>201</v>
      </c>
      <c r="D133" s="137" t="s">
        <v>165</v>
      </c>
      <c r="E133" s="138" t="s">
        <v>2233</v>
      </c>
      <c r="F133" s="139" t="s">
        <v>2234</v>
      </c>
      <c r="G133" s="140" t="s">
        <v>313</v>
      </c>
      <c r="H133" s="141">
        <v>8</v>
      </c>
      <c r="I133" s="142"/>
      <c r="J133" s="143">
        <f t="shared" si="0"/>
        <v>0</v>
      </c>
      <c r="K133" s="139" t="s">
        <v>1</v>
      </c>
      <c r="L133" s="32"/>
      <c r="M133" s="144" t="s">
        <v>1</v>
      </c>
      <c r="N133" s="145" t="s">
        <v>38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170</v>
      </c>
      <c r="AT133" s="148" t="s">
        <v>165</v>
      </c>
      <c r="AU133" s="148" t="s">
        <v>82</v>
      </c>
      <c r="AY133" s="17" t="s">
        <v>163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80</v>
      </c>
      <c r="BK133" s="149">
        <f t="shared" si="9"/>
        <v>0</v>
      </c>
      <c r="BL133" s="17" t="s">
        <v>170</v>
      </c>
      <c r="BM133" s="148" t="s">
        <v>261</v>
      </c>
    </row>
    <row r="134" spans="2:65" s="1" customFormat="1" ht="16.5" customHeight="1">
      <c r="B134" s="136"/>
      <c r="C134" s="137" t="s">
        <v>192</v>
      </c>
      <c r="D134" s="137" t="s">
        <v>165</v>
      </c>
      <c r="E134" s="138" t="s">
        <v>2235</v>
      </c>
      <c r="F134" s="139" t="s">
        <v>2236</v>
      </c>
      <c r="G134" s="140" t="s">
        <v>313</v>
      </c>
      <c r="H134" s="141">
        <v>49</v>
      </c>
      <c r="I134" s="142"/>
      <c r="J134" s="143">
        <f t="shared" si="0"/>
        <v>0</v>
      </c>
      <c r="K134" s="139" t="s">
        <v>1</v>
      </c>
      <c r="L134" s="32"/>
      <c r="M134" s="144" t="s">
        <v>1</v>
      </c>
      <c r="N134" s="145" t="s">
        <v>38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170</v>
      </c>
      <c r="AT134" s="148" t="s">
        <v>165</v>
      </c>
      <c r="AU134" s="148" t="s">
        <v>82</v>
      </c>
      <c r="AY134" s="17" t="s">
        <v>163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80</v>
      </c>
      <c r="BK134" s="149">
        <f t="shared" si="9"/>
        <v>0</v>
      </c>
      <c r="BL134" s="17" t="s">
        <v>170</v>
      </c>
      <c r="BM134" s="148" t="s">
        <v>280</v>
      </c>
    </row>
    <row r="135" spans="2:65" s="1" customFormat="1" ht="16.5" customHeight="1">
      <c r="B135" s="136"/>
      <c r="C135" s="137" t="s">
        <v>219</v>
      </c>
      <c r="D135" s="137" t="s">
        <v>165</v>
      </c>
      <c r="E135" s="138" t="s">
        <v>2237</v>
      </c>
      <c r="F135" s="139" t="s">
        <v>2238</v>
      </c>
      <c r="G135" s="140" t="s">
        <v>313</v>
      </c>
      <c r="H135" s="141">
        <v>8</v>
      </c>
      <c r="I135" s="142"/>
      <c r="J135" s="143">
        <f t="shared" si="0"/>
        <v>0</v>
      </c>
      <c r="K135" s="139" t="s">
        <v>1</v>
      </c>
      <c r="L135" s="32"/>
      <c r="M135" s="144" t="s">
        <v>1</v>
      </c>
      <c r="N135" s="145" t="s">
        <v>38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170</v>
      </c>
      <c r="AT135" s="148" t="s">
        <v>165</v>
      </c>
      <c r="AU135" s="148" t="s">
        <v>82</v>
      </c>
      <c r="AY135" s="17" t="s">
        <v>163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80</v>
      </c>
      <c r="BK135" s="149">
        <f t="shared" si="9"/>
        <v>0</v>
      </c>
      <c r="BL135" s="17" t="s">
        <v>170</v>
      </c>
      <c r="BM135" s="148" t="s">
        <v>291</v>
      </c>
    </row>
    <row r="136" spans="2:65" s="1" customFormat="1" ht="16.5" customHeight="1">
      <c r="B136" s="136"/>
      <c r="C136" s="137" t="s">
        <v>197</v>
      </c>
      <c r="D136" s="137" t="s">
        <v>165</v>
      </c>
      <c r="E136" s="138" t="s">
        <v>2239</v>
      </c>
      <c r="F136" s="139" t="s">
        <v>2240</v>
      </c>
      <c r="G136" s="140" t="s">
        <v>168</v>
      </c>
      <c r="H136" s="141">
        <v>4</v>
      </c>
      <c r="I136" s="142"/>
      <c r="J136" s="143">
        <f t="shared" si="0"/>
        <v>0</v>
      </c>
      <c r="K136" s="139" t="s">
        <v>1</v>
      </c>
      <c r="L136" s="32"/>
      <c r="M136" s="144" t="s">
        <v>1</v>
      </c>
      <c r="N136" s="145" t="s">
        <v>38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170</v>
      </c>
      <c r="AT136" s="148" t="s">
        <v>165</v>
      </c>
      <c r="AU136" s="148" t="s">
        <v>82</v>
      </c>
      <c r="AY136" s="17" t="s">
        <v>163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80</v>
      </c>
      <c r="BK136" s="149">
        <f t="shared" si="9"/>
        <v>0</v>
      </c>
      <c r="BL136" s="17" t="s">
        <v>170</v>
      </c>
      <c r="BM136" s="148" t="s">
        <v>297</v>
      </c>
    </row>
    <row r="137" spans="2:65" s="1" customFormat="1" ht="24.2" customHeight="1">
      <c r="B137" s="136"/>
      <c r="C137" s="137" t="s">
        <v>231</v>
      </c>
      <c r="D137" s="137" t="s">
        <v>165</v>
      </c>
      <c r="E137" s="138" t="s">
        <v>2241</v>
      </c>
      <c r="F137" s="139" t="s">
        <v>2242</v>
      </c>
      <c r="G137" s="140" t="s">
        <v>313</v>
      </c>
      <c r="H137" s="141">
        <v>8</v>
      </c>
      <c r="I137" s="142"/>
      <c r="J137" s="143">
        <f t="shared" si="0"/>
        <v>0</v>
      </c>
      <c r="K137" s="139" t="s">
        <v>1</v>
      </c>
      <c r="L137" s="32"/>
      <c r="M137" s="144" t="s">
        <v>1</v>
      </c>
      <c r="N137" s="145" t="s">
        <v>38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170</v>
      </c>
      <c r="AT137" s="148" t="s">
        <v>165</v>
      </c>
      <c r="AU137" s="148" t="s">
        <v>82</v>
      </c>
      <c r="AY137" s="17" t="s">
        <v>163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80</v>
      </c>
      <c r="BK137" s="149">
        <f t="shared" si="9"/>
        <v>0</v>
      </c>
      <c r="BL137" s="17" t="s">
        <v>170</v>
      </c>
      <c r="BM137" s="148" t="s">
        <v>306</v>
      </c>
    </row>
    <row r="138" spans="2:65" s="1" customFormat="1" ht="21.75" customHeight="1">
      <c r="B138" s="136"/>
      <c r="C138" s="137" t="s">
        <v>236</v>
      </c>
      <c r="D138" s="137" t="s">
        <v>165</v>
      </c>
      <c r="E138" s="138" t="s">
        <v>2243</v>
      </c>
      <c r="F138" s="139" t="s">
        <v>2244</v>
      </c>
      <c r="G138" s="140" t="s">
        <v>313</v>
      </c>
      <c r="H138" s="141">
        <v>49</v>
      </c>
      <c r="I138" s="142"/>
      <c r="J138" s="143">
        <f t="shared" si="0"/>
        <v>0</v>
      </c>
      <c r="K138" s="139" t="s">
        <v>1</v>
      </c>
      <c r="L138" s="32"/>
      <c r="M138" s="144" t="s">
        <v>1</v>
      </c>
      <c r="N138" s="145" t="s">
        <v>38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170</v>
      </c>
      <c r="AT138" s="148" t="s">
        <v>165</v>
      </c>
      <c r="AU138" s="148" t="s">
        <v>82</v>
      </c>
      <c r="AY138" s="17" t="s">
        <v>163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80</v>
      </c>
      <c r="BK138" s="149">
        <f t="shared" si="9"/>
        <v>0</v>
      </c>
      <c r="BL138" s="17" t="s">
        <v>170</v>
      </c>
      <c r="BM138" s="148" t="s">
        <v>315</v>
      </c>
    </row>
    <row r="139" spans="2:65" s="1" customFormat="1" ht="16.5" customHeight="1">
      <c r="B139" s="136"/>
      <c r="C139" s="137" t="s">
        <v>8</v>
      </c>
      <c r="D139" s="137" t="s">
        <v>165</v>
      </c>
      <c r="E139" s="138" t="s">
        <v>2245</v>
      </c>
      <c r="F139" s="139" t="s">
        <v>2246</v>
      </c>
      <c r="G139" s="140" t="s">
        <v>168</v>
      </c>
      <c r="H139" s="141">
        <v>9.5299999999999994</v>
      </c>
      <c r="I139" s="142"/>
      <c r="J139" s="143">
        <f t="shared" si="0"/>
        <v>0</v>
      </c>
      <c r="K139" s="139" t="s">
        <v>1</v>
      </c>
      <c r="L139" s="32"/>
      <c r="M139" s="144" t="s">
        <v>1</v>
      </c>
      <c r="N139" s="145" t="s">
        <v>38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170</v>
      </c>
      <c r="AT139" s="148" t="s">
        <v>165</v>
      </c>
      <c r="AU139" s="148" t="s">
        <v>82</v>
      </c>
      <c r="AY139" s="17" t="s">
        <v>163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80</v>
      </c>
      <c r="BK139" s="149">
        <f t="shared" si="9"/>
        <v>0</v>
      </c>
      <c r="BL139" s="17" t="s">
        <v>170</v>
      </c>
      <c r="BM139" s="148" t="s">
        <v>325</v>
      </c>
    </row>
    <row r="140" spans="2:65" s="1" customFormat="1" ht="16.5" customHeight="1">
      <c r="B140" s="136"/>
      <c r="C140" s="137" t="s">
        <v>249</v>
      </c>
      <c r="D140" s="137" t="s">
        <v>165</v>
      </c>
      <c r="E140" s="138" t="s">
        <v>2247</v>
      </c>
      <c r="F140" s="139" t="s">
        <v>2248</v>
      </c>
      <c r="G140" s="140" t="s">
        <v>264</v>
      </c>
      <c r="H140" s="141">
        <v>1.2999999999999999E-2</v>
      </c>
      <c r="I140" s="142"/>
      <c r="J140" s="143">
        <f t="shared" si="0"/>
        <v>0</v>
      </c>
      <c r="K140" s="139" t="s">
        <v>1</v>
      </c>
      <c r="L140" s="32"/>
      <c r="M140" s="144" t="s">
        <v>1</v>
      </c>
      <c r="N140" s="145" t="s">
        <v>38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170</v>
      </c>
      <c r="AT140" s="148" t="s">
        <v>165</v>
      </c>
      <c r="AU140" s="148" t="s">
        <v>82</v>
      </c>
      <c r="AY140" s="17" t="s">
        <v>163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80</v>
      </c>
      <c r="BK140" s="149">
        <f t="shared" si="9"/>
        <v>0</v>
      </c>
      <c r="BL140" s="17" t="s">
        <v>170</v>
      </c>
      <c r="BM140" s="148" t="s">
        <v>337</v>
      </c>
    </row>
    <row r="141" spans="2:65" s="1" customFormat="1" ht="16.5" customHeight="1">
      <c r="B141" s="136"/>
      <c r="C141" s="137" t="s">
        <v>255</v>
      </c>
      <c r="D141" s="137" t="s">
        <v>165</v>
      </c>
      <c r="E141" s="138" t="s">
        <v>2249</v>
      </c>
      <c r="F141" s="139" t="s">
        <v>2250</v>
      </c>
      <c r="G141" s="140" t="s">
        <v>264</v>
      </c>
      <c r="H141" s="141">
        <v>1E-3</v>
      </c>
      <c r="I141" s="142"/>
      <c r="J141" s="143">
        <f t="shared" si="0"/>
        <v>0</v>
      </c>
      <c r="K141" s="139" t="s">
        <v>1</v>
      </c>
      <c r="L141" s="32"/>
      <c r="M141" s="144" t="s">
        <v>1</v>
      </c>
      <c r="N141" s="145" t="s">
        <v>38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170</v>
      </c>
      <c r="AT141" s="148" t="s">
        <v>165</v>
      </c>
      <c r="AU141" s="148" t="s">
        <v>82</v>
      </c>
      <c r="AY141" s="17" t="s">
        <v>163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80</v>
      </c>
      <c r="BK141" s="149">
        <f t="shared" si="9"/>
        <v>0</v>
      </c>
      <c r="BL141" s="17" t="s">
        <v>170</v>
      </c>
      <c r="BM141" s="148" t="s">
        <v>347</v>
      </c>
    </row>
    <row r="142" spans="2:65" s="1" customFormat="1" ht="16.5" customHeight="1">
      <c r="B142" s="136"/>
      <c r="C142" s="137" t="s">
        <v>261</v>
      </c>
      <c r="D142" s="137" t="s">
        <v>165</v>
      </c>
      <c r="E142" s="138" t="s">
        <v>2251</v>
      </c>
      <c r="F142" s="139" t="s">
        <v>2252</v>
      </c>
      <c r="G142" s="140" t="s">
        <v>204</v>
      </c>
      <c r="H142" s="141">
        <v>0.64500000000000002</v>
      </c>
      <c r="I142" s="142"/>
      <c r="J142" s="143">
        <f t="shared" si="0"/>
        <v>0</v>
      </c>
      <c r="K142" s="139" t="s">
        <v>1</v>
      </c>
      <c r="L142" s="32"/>
      <c r="M142" s="144" t="s">
        <v>1</v>
      </c>
      <c r="N142" s="145" t="s">
        <v>38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170</v>
      </c>
      <c r="AT142" s="148" t="s">
        <v>165</v>
      </c>
      <c r="AU142" s="148" t="s">
        <v>82</v>
      </c>
      <c r="AY142" s="17" t="s">
        <v>163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80</v>
      </c>
      <c r="BK142" s="149">
        <f t="shared" si="9"/>
        <v>0</v>
      </c>
      <c r="BL142" s="17" t="s">
        <v>170</v>
      </c>
      <c r="BM142" s="148" t="s">
        <v>361</v>
      </c>
    </row>
    <row r="143" spans="2:65" s="1" customFormat="1" ht="24.2" customHeight="1">
      <c r="B143" s="136"/>
      <c r="C143" s="137" t="s">
        <v>267</v>
      </c>
      <c r="D143" s="137" t="s">
        <v>165</v>
      </c>
      <c r="E143" s="138" t="s">
        <v>2253</v>
      </c>
      <c r="F143" s="139" t="s">
        <v>2254</v>
      </c>
      <c r="G143" s="140" t="s">
        <v>313</v>
      </c>
      <c r="H143" s="141">
        <v>7</v>
      </c>
      <c r="I143" s="142"/>
      <c r="J143" s="143">
        <f t="shared" si="0"/>
        <v>0</v>
      </c>
      <c r="K143" s="139" t="s">
        <v>1</v>
      </c>
      <c r="L143" s="32"/>
      <c r="M143" s="144" t="s">
        <v>1</v>
      </c>
      <c r="N143" s="145" t="s">
        <v>38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170</v>
      </c>
      <c r="AT143" s="148" t="s">
        <v>165</v>
      </c>
      <c r="AU143" s="148" t="s">
        <v>82</v>
      </c>
      <c r="AY143" s="17" t="s">
        <v>163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80</v>
      </c>
      <c r="BK143" s="149">
        <f t="shared" si="9"/>
        <v>0</v>
      </c>
      <c r="BL143" s="17" t="s">
        <v>170</v>
      </c>
      <c r="BM143" s="148" t="s">
        <v>372</v>
      </c>
    </row>
    <row r="144" spans="2:65" s="1" customFormat="1" ht="24.2" customHeight="1">
      <c r="B144" s="136"/>
      <c r="C144" s="137" t="s">
        <v>280</v>
      </c>
      <c r="D144" s="137" t="s">
        <v>165</v>
      </c>
      <c r="E144" s="138" t="s">
        <v>2255</v>
      </c>
      <c r="F144" s="139" t="s">
        <v>2256</v>
      </c>
      <c r="G144" s="140" t="s">
        <v>313</v>
      </c>
      <c r="H144" s="141">
        <v>1</v>
      </c>
      <c r="I144" s="142"/>
      <c r="J144" s="143">
        <f t="shared" si="0"/>
        <v>0</v>
      </c>
      <c r="K144" s="139" t="s">
        <v>1</v>
      </c>
      <c r="L144" s="32"/>
      <c r="M144" s="144" t="s">
        <v>1</v>
      </c>
      <c r="N144" s="145" t="s">
        <v>38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170</v>
      </c>
      <c r="AT144" s="148" t="s">
        <v>165</v>
      </c>
      <c r="AU144" s="148" t="s">
        <v>82</v>
      </c>
      <c r="AY144" s="17" t="s">
        <v>163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80</v>
      </c>
      <c r="BK144" s="149">
        <f t="shared" si="9"/>
        <v>0</v>
      </c>
      <c r="BL144" s="17" t="s">
        <v>170</v>
      </c>
      <c r="BM144" s="148" t="s">
        <v>258</v>
      </c>
    </row>
    <row r="145" spans="2:65" s="1" customFormat="1" ht="16.5" customHeight="1">
      <c r="B145" s="136"/>
      <c r="C145" s="137" t="s">
        <v>7</v>
      </c>
      <c r="D145" s="137" t="s">
        <v>165</v>
      </c>
      <c r="E145" s="138" t="s">
        <v>2257</v>
      </c>
      <c r="F145" s="139" t="s">
        <v>2258</v>
      </c>
      <c r="G145" s="140" t="s">
        <v>313</v>
      </c>
      <c r="H145" s="141">
        <v>49</v>
      </c>
      <c r="I145" s="142"/>
      <c r="J145" s="143">
        <f t="shared" si="0"/>
        <v>0</v>
      </c>
      <c r="K145" s="139" t="s">
        <v>1</v>
      </c>
      <c r="L145" s="32"/>
      <c r="M145" s="144" t="s">
        <v>1</v>
      </c>
      <c r="N145" s="145" t="s">
        <v>38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170</v>
      </c>
      <c r="AT145" s="148" t="s">
        <v>165</v>
      </c>
      <c r="AU145" s="148" t="s">
        <v>82</v>
      </c>
      <c r="AY145" s="17" t="s">
        <v>163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80</v>
      </c>
      <c r="BK145" s="149">
        <f t="shared" si="9"/>
        <v>0</v>
      </c>
      <c r="BL145" s="17" t="s">
        <v>170</v>
      </c>
      <c r="BM145" s="148" t="s">
        <v>395</v>
      </c>
    </row>
    <row r="146" spans="2:65" s="1" customFormat="1" ht="16.5" customHeight="1">
      <c r="B146" s="136"/>
      <c r="C146" s="137" t="s">
        <v>291</v>
      </c>
      <c r="D146" s="137" t="s">
        <v>165</v>
      </c>
      <c r="E146" s="138" t="s">
        <v>2259</v>
      </c>
      <c r="F146" s="139" t="s">
        <v>2260</v>
      </c>
      <c r="G146" s="140" t="s">
        <v>921</v>
      </c>
      <c r="H146" s="141">
        <v>18.989999999999998</v>
      </c>
      <c r="I146" s="142"/>
      <c r="J146" s="143">
        <f t="shared" si="0"/>
        <v>0</v>
      </c>
      <c r="K146" s="139" t="s">
        <v>1</v>
      </c>
      <c r="L146" s="32"/>
      <c r="M146" s="144" t="s">
        <v>1</v>
      </c>
      <c r="N146" s="145" t="s">
        <v>38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170</v>
      </c>
      <c r="AT146" s="148" t="s">
        <v>165</v>
      </c>
      <c r="AU146" s="148" t="s">
        <v>82</v>
      </c>
      <c r="AY146" s="17" t="s">
        <v>163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80</v>
      </c>
      <c r="BK146" s="149">
        <f t="shared" si="9"/>
        <v>0</v>
      </c>
      <c r="BL146" s="17" t="s">
        <v>170</v>
      </c>
      <c r="BM146" s="148" t="s">
        <v>270</v>
      </c>
    </row>
    <row r="147" spans="2:65" s="1" customFormat="1" ht="16.5" customHeight="1">
      <c r="B147" s="136"/>
      <c r="C147" s="137" t="s">
        <v>293</v>
      </c>
      <c r="D147" s="137" t="s">
        <v>165</v>
      </c>
      <c r="E147" s="138" t="s">
        <v>2261</v>
      </c>
      <c r="F147" s="139" t="s">
        <v>2262</v>
      </c>
      <c r="G147" s="140" t="s">
        <v>313</v>
      </c>
      <c r="H147" s="141">
        <v>24</v>
      </c>
      <c r="I147" s="142"/>
      <c r="J147" s="143">
        <f t="shared" si="0"/>
        <v>0</v>
      </c>
      <c r="K147" s="139" t="s">
        <v>1</v>
      </c>
      <c r="L147" s="32"/>
      <c r="M147" s="144" t="s">
        <v>1</v>
      </c>
      <c r="N147" s="145" t="s">
        <v>38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170</v>
      </c>
      <c r="AT147" s="148" t="s">
        <v>165</v>
      </c>
      <c r="AU147" s="148" t="s">
        <v>82</v>
      </c>
      <c r="AY147" s="17" t="s">
        <v>163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80</v>
      </c>
      <c r="BK147" s="149">
        <f t="shared" si="9"/>
        <v>0</v>
      </c>
      <c r="BL147" s="17" t="s">
        <v>170</v>
      </c>
      <c r="BM147" s="148" t="s">
        <v>411</v>
      </c>
    </row>
    <row r="148" spans="2:65" s="1" customFormat="1" ht="16.5" customHeight="1">
      <c r="B148" s="136"/>
      <c r="C148" s="137" t="s">
        <v>297</v>
      </c>
      <c r="D148" s="137" t="s">
        <v>165</v>
      </c>
      <c r="E148" s="138" t="s">
        <v>2263</v>
      </c>
      <c r="F148" s="139" t="s">
        <v>2264</v>
      </c>
      <c r="G148" s="140" t="s">
        <v>313</v>
      </c>
      <c r="H148" s="141">
        <v>49</v>
      </c>
      <c r="I148" s="142"/>
      <c r="J148" s="143">
        <f t="shared" si="0"/>
        <v>0</v>
      </c>
      <c r="K148" s="139" t="s">
        <v>1</v>
      </c>
      <c r="L148" s="32"/>
      <c r="M148" s="144" t="s">
        <v>1</v>
      </c>
      <c r="N148" s="145" t="s">
        <v>38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170</v>
      </c>
      <c r="AT148" s="148" t="s">
        <v>165</v>
      </c>
      <c r="AU148" s="148" t="s">
        <v>82</v>
      </c>
      <c r="AY148" s="17" t="s">
        <v>163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80</v>
      </c>
      <c r="BK148" s="149">
        <f t="shared" si="9"/>
        <v>0</v>
      </c>
      <c r="BL148" s="17" t="s">
        <v>170</v>
      </c>
      <c r="BM148" s="148" t="s">
        <v>421</v>
      </c>
    </row>
    <row r="149" spans="2:65" s="1" customFormat="1" ht="16.5" customHeight="1">
      <c r="B149" s="136"/>
      <c r="C149" s="137" t="s">
        <v>303</v>
      </c>
      <c r="D149" s="137" t="s">
        <v>165</v>
      </c>
      <c r="E149" s="138" t="s">
        <v>2265</v>
      </c>
      <c r="F149" s="139" t="s">
        <v>2266</v>
      </c>
      <c r="G149" s="140" t="s">
        <v>204</v>
      </c>
      <c r="H149" s="141">
        <v>0.65</v>
      </c>
      <c r="I149" s="142"/>
      <c r="J149" s="143">
        <f t="shared" si="0"/>
        <v>0</v>
      </c>
      <c r="K149" s="139" t="s">
        <v>1</v>
      </c>
      <c r="L149" s="32"/>
      <c r="M149" s="144" t="s">
        <v>1</v>
      </c>
      <c r="N149" s="145" t="s">
        <v>38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170</v>
      </c>
      <c r="AT149" s="148" t="s">
        <v>165</v>
      </c>
      <c r="AU149" s="148" t="s">
        <v>82</v>
      </c>
      <c r="AY149" s="17" t="s">
        <v>163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80</v>
      </c>
      <c r="BK149" s="149">
        <f t="shared" si="9"/>
        <v>0</v>
      </c>
      <c r="BL149" s="17" t="s">
        <v>170</v>
      </c>
      <c r="BM149" s="148" t="s">
        <v>434</v>
      </c>
    </row>
    <row r="150" spans="2:65" s="1" customFormat="1" ht="16.5" customHeight="1">
      <c r="B150" s="136"/>
      <c r="C150" s="137" t="s">
        <v>306</v>
      </c>
      <c r="D150" s="137" t="s">
        <v>165</v>
      </c>
      <c r="E150" s="138" t="s">
        <v>2267</v>
      </c>
      <c r="F150" s="139" t="s">
        <v>2268</v>
      </c>
      <c r="G150" s="140" t="s">
        <v>196</v>
      </c>
      <c r="H150" s="141">
        <v>12</v>
      </c>
      <c r="I150" s="142"/>
      <c r="J150" s="143">
        <f t="shared" si="0"/>
        <v>0</v>
      </c>
      <c r="K150" s="139" t="s">
        <v>1</v>
      </c>
      <c r="L150" s="32"/>
      <c r="M150" s="144" t="s">
        <v>1</v>
      </c>
      <c r="N150" s="145" t="s">
        <v>38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170</v>
      </c>
      <c r="AT150" s="148" t="s">
        <v>165</v>
      </c>
      <c r="AU150" s="148" t="s">
        <v>82</v>
      </c>
      <c r="AY150" s="17" t="s">
        <v>163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80</v>
      </c>
      <c r="BK150" s="149">
        <f t="shared" si="9"/>
        <v>0</v>
      </c>
      <c r="BL150" s="17" t="s">
        <v>170</v>
      </c>
      <c r="BM150" s="148" t="s">
        <v>445</v>
      </c>
    </row>
    <row r="151" spans="2:65" s="1" customFormat="1" ht="16.5" customHeight="1">
      <c r="B151" s="136"/>
      <c r="C151" s="137" t="s">
        <v>310</v>
      </c>
      <c r="D151" s="137" t="s">
        <v>165</v>
      </c>
      <c r="E151" s="138" t="s">
        <v>2269</v>
      </c>
      <c r="F151" s="139" t="s">
        <v>2270</v>
      </c>
      <c r="G151" s="140" t="s">
        <v>168</v>
      </c>
      <c r="H151" s="141">
        <v>4</v>
      </c>
      <c r="I151" s="142"/>
      <c r="J151" s="143">
        <f t="shared" si="0"/>
        <v>0</v>
      </c>
      <c r="K151" s="139" t="s">
        <v>1</v>
      </c>
      <c r="L151" s="32"/>
      <c r="M151" s="144" t="s">
        <v>1</v>
      </c>
      <c r="N151" s="145" t="s">
        <v>38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170</v>
      </c>
      <c r="AT151" s="148" t="s">
        <v>165</v>
      </c>
      <c r="AU151" s="148" t="s">
        <v>82</v>
      </c>
      <c r="AY151" s="17" t="s">
        <v>163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80</v>
      </c>
      <c r="BK151" s="149">
        <f t="shared" si="9"/>
        <v>0</v>
      </c>
      <c r="BL151" s="17" t="s">
        <v>170</v>
      </c>
      <c r="BM151" s="148" t="s">
        <v>466</v>
      </c>
    </row>
    <row r="152" spans="2:65" s="1" customFormat="1" ht="16.5" customHeight="1">
      <c r="B152" s="136"/>
      <c r="C152" s="137" t="s">
        <v>315</v>
      </c>
      <c r="D152" s="137" t="s">
        <v>165</v>
      </c>
      <c r="E152" s="138" t="s">
        <v>2271</v>
      </c>
      <c r="F152" s="139" t="s">
        <v>2272</v>
      </c>
      <c r="G152" s="140" t="s">
        <v>313</v>
      </c>
      <c r="H152" s="141">
        <v>24</v>
      </c>
      <c r="I152" s="142"/>
      <c r="J152" s="143">
        <f t="shared" si="0"/>
        <v>0</v>
      </c>
      <c r="K152" s="139" t="s">
        <v>1</v>
      </c>
      <c r="L152" s="32"/>
      <c r="M152" s="144" t="s">
        <v>1</v>
      </c>
      <c r="N152" s="145" t="s">
        <v>38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170</v>
      </c>
      <c r="AT152" s="148" t="s">
        <v>165</v>
      </c>
      <c r="AU152" s="148" t="s">
        <v>82</v>
      </c>
      <c r="AY152" s="17" t="s">
        <v>163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80</v>
      </c>
      <c r="BK152" s="149">
        <f t="shared" si="9"/>
        <v>0</v>
      </c>
      <c r="BL152" s="17" t="s">
        <v>170</v>
      </c>
      <c r="BM152" s="148" t="s">
        <v>487</v>
      </c>
    </row>
    <row r="153" spans="2:65" s="1" customFormat="1" ht="16.5" customHeight="1">
      <c r="B153" s="136"/>
      <c r="C153" s="137" t="s">
        <v>320</v>
      </c>
      <c r="D153" s="137" t="s">
        <v>165</v>
      </c>
      <c r="E153" s="138" t="s">
        <v>2273</v>
      </c>
      <c r="F153" s="139" t="s">
        <v>2274</v>
      </c>
      <c r="G153" s="140" t="s">
        <v>204</v>
      </c>
      <c r="H153" s="141">
        <v>1.2</v>
      </c>
      <c r="I153" s="142"/>
      <c r="J153" s="143">
        <f t="shared" si="0"/>
        <v>0</v>
      </c>
      <c r="K153" s="139" t="s">
        <v>1</v>
      </c>
      <c r="L153" s="32"/>
      <c r="M153" s="144" t="s">
        <v>1</v>
      </c>
      <c r="N153" s="145" t="s">
        <v>38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170</v>
      </c>
      <c r="AT153" s="148" t="s">
        <v>165</v>
      </c>
      <c r="AU153" s="148" t="s">
        <v>82</v>
      </c>
      <c r="AY153" s="17" t="s">
        <v>163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80</v>
      </c>
      <c r="BK153" s="149">
        <f t="shared" si="9"/>
        <v>0</v>
      </c>
      <c r="BL153" s="17" t="s">
        <v>170</v>
      </c>
      <c r="BM153" s="148" t="s">
        <v>498</v>
      </c>
    </row>
    <row r="154" spans="2:65" s="1" customFormat="1" ht="16.5" customHeight="1">
      <c r="B154" s="136"/>
      <c r="C154" s="137" t="s">
        <v>325</v>
      </c>
      <c r="D154" s="137" t="s">
        <v>165</v>
      </c>
      <c r="E154" s="138" t="s">
        <v>2275</v>
      </c>
      <c r="F154" s="139" t="s">
        <v>2276</v>
      </c>
      <c r="G154" s="140" t="s">
        <v>204</v>
      </c>
      <c r="H154" s="141">
        <v>0.95299999999999996</v>
      </c>
      <c r="I154" s="142"/>
      <c r="J154" s="143">
        <f t="shared" si="0"/>
        <v>0</v>
      </c>
      <c r="K154" s="139" t="s">
        <v>1</v>
      </c>
      <c r="L154" s="32"/>
      <c r="M154" s="144" t="s">
        <v>1</v>
      </c>
      <c r="N154" s="145" t="s">
        <v>38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170</v>
      </c>
      <c r="AT154" s="148" t="s">
        <v>165</v>
      </c>
      <c r="AU154" s="148" t="s">
        <v>82</v>
      </c>
      <c r="AY154" s="17" t="s">
        <v>163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80</v>
      </c>
      <c r="BK154" s="149">
        <f t="shared" si="9"/>
        <v>0</v>
      </c>
      <c r="BL154" s="17" t="s">
        <v>170</v>
      </c>
      <c r="BM154" s="148" t="s">
        <v>510</v>
      </c>
    </row>
    <row r="155" spans="2:65" s="1" customFormat="1" ht="16.5" customHeight="1">
      <c r="B155" s="136"/>
      <c r="C155" s="137" t="s">
        <v>332</v>
      </c>
      <c r="D155" s="137" t="s">
        <v>165</v>
      </c>
      <c r="E155" s="138" t="s">
        <v>2277</v>
      </c>
      <c r="F155" s="139" t="s">
        <v>2278</v>
      </c>
      <c r="G155" s="140" t="s">
        <v>313</v>
      </c>
      <c r="H155" s="141">
        <v>89</v>
      </c>
      <c r="I155" s="142"/>
      <c r="J155" s="143">
        <f t="shared" si="0"/>
        <v>0</v>
      </c>
      <c r="K155" s="139" t="s">
        <v>1</v>
      </c>
      <c r="L155" s="32"/>
      <c r="M155" s="144" t="s">
        <v>1</v>
      </c>
      <c r="N155" s="145" t="s">
        <v>38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170</v>
      </c>
      <c r="AT155" s="148" t="s">
        <v>165</v>
      </c>
      <c r="AU155" s="148" t="s">
        <v>82</v>
      </c>
      <c r="AY155" s="17" t="s">
        <v>163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80</v>
      </c>
      <c r="BK155" s="149">
        <f t="shared" si="9"/>
        <v>0</v>
      </c>
      <c r="BL155" s="17" t="s">
        <v>170</v>
      </c>
      <c r="BM155" s="148" t="s">
        <v>314</v>
      </c>
    </row>
    <row r="156" spans="2:65" s="1" customFormat="1" ht="16.5" customHeight="1">
      <c r="B156" s="136"/>
      <c r="C156" s="137" t="s">
        <v>337</v>
      </c>
      <c r="D156" s="137" t="s">
        <v>165</v>
      </c>
      <c r="E156" s="138" t="s">
        <v>2279</v>
      </c>
      <c r="F156" s="139" t="s">
        <v>2280</v>
      </c>
      <c r="G156" s="140" t="s">
        <v>921</v>
      </c>
      <c r="H156" s="141">
        <v>12.66</v>
      </c>
      <c r="I156" s="142"/>
      <c r="J156" s="143">
        <f t="shared" si="0"/>
        <v>0</v>
      </c>
      <c r="K156" s="139" t="s">
        <v>1</v>
      </c>
      <c r="L156" s="32"/>
      <c r="M156" s="144" t="s">
        <v>1</v>
      </c>
      <c r="N156" s="145" t="s">
        <v>38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170</v>
      </c>
      <c r="AT156" s="148" t="s">
        <v>165</v>
      </c>
      <c r="AU156" s="148" t="s">
        <v>82</v>
      </c>
      <c r="AY156" s="17" t="s">
        <v>163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80</v>
      </c>
      <c r="BK156" s="149">
        <f t="shared" si="9"/>
        <v>0</v>
      </c>
      <c r="BL156" s="17" t="s">
        <v>170</v>
      </c>
      <c r="BM156" s="148" t="s">
        <v>318</v>
      </c>
    </row>
    <row r="157" spans="2:65" s="11" customFormat="1" ht="22.9" customHeight="1">
      <c r="B157" s="124"/>
      <c r="D157" s="125" t="s">
        <v>72</v>
      </c>
      <c r="E157" s="134" t="s">
        <v>681</v>
      </c>
      <c r="F157" s="134" t="s">
        <v>2281</v>
      </c>
      <c r="I157" s="127"/>
      <c r="J157" s="135">
        <f>BK157</f>
        <v>0</v>
      </c>
      <c r="L157" s="124"/>
      <c r="M157" s="129"/>
      <c r="P157" s="130">
        <f>P158</f>
        <v>0</v>
      </c>
      <c r="R157" s="130">
        <f>R158</f>
        <v>0</v>
      </c>
      <c r="T157" s="131">
        <f>T158</f>
        <v>0</v>
      </c>
      <c r="AR157" s="125" t="s">
        <v>80</v>
      </c>
      <c r="AT157" s="132" t="s">
        <v>72</v>
      </c>
      <c r="AU157" s="132" t="s">
        <v>80</v>
      </c>
      <c r="AY157" s="125" t="s">
        <v>163</v>
      </c>
      <c r="BK157" s="133">
        <f>BK158</f>
        <v>0</v>
      </c>
    </row>
    <row r="158" spans="2:65" s="1" customFormat="1" ht="21.75" customHeight="1">
      <c r="B158" s="136"/>
      <c r="C158" s="137" t="s">
        <v>342</v>
      </c>
      <c r="D158" s="137" t="s">
        <v>165</v>
      </c>
      <c r="E158" s="138" t="s">
        <v>2282</v>
      </c>
      <c r="F158" s="139" t="s">
        <v>2283</v>
      </c>
      <c r="G158" s="140" t="s">
        <v>264</v>
      </c>
      <c r="H158" s="141">
        <v>2.657</v>
      </c>
      <c r="I158" s="142"/>
      <c r="J158" s="143">
        <f>ROUND(I158*H158,2)</f>
        <v>0</v>
      </c>
      <c r="K158" s="139" t="s">
        <v>1</v>
      </c>
      <c r="L158" s="32"/>
      <c r="M158" s="144" t="s">
        <v>1</v>
      </c>
      <c r="N158" s="145" t="s">
        <v>38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170</v>
      </c>
      <c r="AT158" s="148" t="s">
        <v>165</v>
      </c>
      <c r="AU158" s="148" t="s">
        <v>82</v>
      </c>
      <c r="AY158" s="17" t="s">
        <v>163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80</v>
      </c>
      <c r="BK158" s="149">
        <f>ROUND(I158*H158,2)</f>
        <v>0</v>
      </c>
      <c r="BL158" s="17" t="s">
        <v>170</v>
      </c>
      <c r="BM158" s="148" t="s">
        <v>323</v>
      </c>
    </row>
    <row r="159" spans="2:65" s="11" customFormat="1" ht="22.9" customHeight="1">
      <c r="B159" s="124"/>
      <c r="D159" s="125" t="s">
        <v>72</v>
      </c>
      <c r="E159" s="134" t="s">
        <v>414</v>
      </c>
      <c r="F159" s="134" t="s">
        <v>2284</v>
      </c>
      <c r="I159" s="127"/>
      <c r="J159" s="135">
        <f>BK159</f>
        <v>0</v>
      </c>
      <c r="L159" s="124"/>
      <c r="M159" s="129"/>
      <c r="P159" s="130">
        <f>SUM(P160:P166)</f>
        <v>0</v>
      </c>
      <c r="R159" s="130">
        <f>SUM(R160:R166)</f>
        <v>0</v>
      </c>
      <c r="T159" s="131">
        <f>SUM(T160:T166)</f>
        <v>0</v>
      </c>
      <c r="AR159" s="125" t="s">
        <v>80</v>
      </c>
      <c r="AT159" s="132" t="s">
        <v>72</v>
      </c>
      <c r="AU159" s="132" t="s">
        <v>80</v>
      </c>
      <c r="AY159" s="125" t="s">
        <v>163</v>
      </c>
      <c r="BK159" s="133">
        <f>SUM(BK160:BK166)</f>
        <v>0</v>
      </c>
    </row>
    <row r="160" spans="2:65" s="1" customFormat="1" ht="21.75" customHeight="1">
      <c r="B160" s="136"/>
      <c r="C160" s="137" t="s">
        <v>347</v>
      </c>
      <c r="D160" s="137" t="s">
        <v>165</v>
      </c>
      <c r="E160" s="138" t="s">
        <v>2285</v>
      </c>
      <c r="F160" s="139" t="s">
        <v>2286</v>
      </c>
      <c r="G160" s="140" t="s">
        <v>1018</v>
      </c>
      <c r="H160" s="141">
        <v>8</v>
      </c>
      <c r="I160" s="142"/>
      <c r="J160" s="143">
        <f t="shared" ref="J160:J166" si="10">ROUND(I160*H160,2)</f>
        <v>0</v>
      </c>
      <c r="K160" s="139" t="s">
        <v>1</v>
      </c>
      <c r="L160" s="32"/>
      <c r="M160" s="144" t="s">
        <v>1</v>
      </c>
      <c r="N160" s="145" t="s">
        <v>38</v>
      </c>
      <c r="P160" s="146">
        <f t="shared" ref="P160:P166" si="11">O160*H160</f>
        <v>0</v>
      </c>
      <c r="Q160" s="146">
        <v>0</v>
      </c>
      <c r="R160" s="146">
        <f t="shared" ref="R160:R166" si="12">Q160*H160</f>
        <v>0</v>
      </c>
      <c r="S160" s="146">
        <v>0</v>
      </c>
      <c r="T160" s="147">
        <f t="shared" ref="T160:T166" si="13">S160*H160</f>
        <v>0</v>
      </c>
      <c r="AR160" s="148" t="s">
        <v>170</v>
      </c>
      <c r="AT160" s="148" t="s">
        <v>165</v>
      </c>
      <c r="AU160" s="148" t="s">
        <v>82</v>
      </c>
      <c r="AY160" s="17" t="s">
        <v>163</v>
      </c>
      <c r="BE160" s="149">
        <f t="shared" ref="BE160:BE166" si="14">IF(N160="základní",J160,0)</f>
        <v>0</v>
      </c>
      <c r="BF160" s="149">
        <f t="shared" ref="BF160:BF166" si="15">IF(N160="snížená",J160,0)</f>
        <v>0</v>
      </c>
      <c r="BG160" s="149">
        <f t="shared" ref="BG160:BG166" si="16">IF(N160="zákl. přenesená",J160,0)</f>
        <v>0</v>
      </c>
      <c r="BH160" s="149">
        <f t="shared" ref="BH160:BH166" si="17">IF(N160="sníž. přenesená",J160,0)</f>
        <v>0</v>
      </c>
      <c r="BI160" s="149">
        <f t="shared" ref="BI160:BI166" si="18">IF(N160="nulová",J160,0)</f>
        <v>0</v>
      </c>
      <c r="BJ160" s="17" t="s">
        <v>80</v>
      </c>
      <c r="BK160" s="149">
        <f t="shared" ref="BK160:BK166" si="19">ROUND(I160*H160,2)</f>
        <v>0</v>
      </c>
      <c r="BL160" s="17" t="s">
        <v>170</v>
      </c>
      <c r="BM160" s="148" t="s">
        <v>328</v>
      </c>
    </row>
    <row r="161" spans="2:65" s="1" customFormat="1" ht="16.5" customHeight="1">
      <c r="B161" s="136"/>
      <c r="C161" s="137" t="s">
        <v>352</v>
      </c>
      <c r="D161" s="137" t="s">
        <v>165</v>
      </c>
      <c r="E161" s="138" t="s">
        <v>2287</v>
      </c>
      <c r="F161" s="139" t="s">
        <v>2288</v>
      </c>
      <c r="G161" s="140" t="s">
        <v>168</v>
      </c>
      <c r="H161" s="141">
        <v>30.72</v>
      </c>
      <c r="I161" s="142"/>
      <c r="J161" s="143">
        <f t="shared" si="10"/>
        <v>0</v>
      </c>
      <c r="K161" s="139" t="s">
        <v>1</v>
      </c>
      <c r="L161" s="32"/>
      <c r="M161" s="144" t="s">
        <v>1</v>
      </c>
      <c r="N161" s="145" t="s">
        <v>38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170</v>
      </c>
      <c r="AT161" s="148" t="s">
        <v>165</v>
      </c>
      <c r="AU161" s="148" t="s">
        <v>82</v>
      </c>
      <c r="AY161" s="17" t="s">
        <v>163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80</v>
      </c>
      <c r="BK161" s="149">
        <f t="shared" si="19"/>
        <v>0</v>
      </c>
      <c r="BL161" s="17" t="s">
        <v>170</v>
      </c>
      <c r="BM161" s="148" t="s">
        <v>335</v>
      </c>
    </row>
    <row r="162" spans="2:65" s="1" customFormat="1" ht="16.5" customHeight="1">
      <c r="B162" s="136"/>
      <c r="C162" s="137" t="s">
        <v>361</v>
      </c>
      <c r="D162" s="137" t="s">
        <v>165</v>
      </c>
      <c r="E162" s="138" t="s">
        <v>2289</v>
      </c>
      <c r="F162" s="139" t="s">
        <v>2290</v>
      </c>
      <c r="G162" s="140" t="s">
        <v>168</v>
      </c>
      <c r="H162" s="141">
        <v>26.46</v>
      </c>
      <c r="I162" s="142"/>
      <c r="J162" s="143">
        <f t="shared" si="10"/>
        <v>0</v>
      </c>
      <c r="K162" s="139" t="s">
        <v>1</v>
      </c>
      <c r="L162" s="32"/>
      <c r="M162" s="144" t="s">
        <v>1</v>
      </c>
      <c r="N162" s="145" t="s">
        <v>38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170</v>
      </c>
      <c r="AT162" s="148" t="s">
        <v>165</v>
      </c>
      <c r="AU162" s="148" t="s">
        <v>82</v>
      </c>
      <c r="AY162" s="17" t="s">
        <v>163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80</v>
      </c>
      <c r="BK162" s="149">
        <f t="shared" si="19"/>
        <v>0</v>
      </c>
      <c r="BL162" s="17" t="s">
        <v>170</v>
      </c>
      <c r="BM162" s="148" t="s">
        <v>340</v>
      </c>
    </row>
    <row r="163" spans="2:65" s="1" customFormat="1" ht="16.5" customHeight="1">
      <c r="B163" s="136"/>
      <c r="C163" s="137" t="s">
        <v>367</v>
      </c>
      <c r="D163" s="137" t="s">
        <v>165</v>
      </c>
      <c r="E163" s="138" t="s">
        <v>2291</v>
      </c>
      <c r="F163" s="139" t="s">
        <v>2292</v>
      </c>
      <c r="G163" s="140" t="s">
        <v>204</v>
      </c>
      <c r="H163" s="141">
        <v>15.6</v>
      </c>
      <c r="I163" s="142"/>
      <c r="J163" s="143">
        <f t="shared" si="10"/>
        <v>0</v>
      </c>
      <c r="K163" s="139" t="s">
        <v>1</v>
      </c>
      <c r="L163" s="32"/>
      <c r="M163" s="144" t="s">
        <v>1</v>
      </c>
      <c r="N163" s="145" t="s">
        <v>38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170</v>
      </c>
      <c r="AT163" s="148" t="s">
        <v>165</v>
      </c>
      <c r="AU163" s="148" t="s">
        <v>82</v>
      </c>
      <c r="AY163" s="17" t="s">
        <v>163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80</v>
      </c>
      <c r="BK163" s="149">
        <f t="shared" si="19"/>
        <v>0</v>
      </c>
      <c r="BL163" s="17" t="s">
        <v>170</v>
      </c>
      <c r="BM163" s="148" t="s">
        <v>345</v>
      </c>
    </row>
    <row r="164" spans="2:65" s="1" customFormat="1" ht="16.5" customHeight="1">
      <c r="B164" s="136"/>
      <c r="C164" s="137" t="s">
        <v>372</v>
      </c>
      <c r="D164" s="137" t="s">
        <v>165</v>
      </c>
      <c r="E164" s="138" t="s">
        <v>2251</v>
      </c>
      <c r="F164" s="139" t="s">
        <v>2252</v>
      </c>
      <c r="G164" s="140" t="s">
        <v>204</v>
      </c>
      <c r="H164" s="141">
        <v>15.6</v>
      </c>
      <c r="I164" s="142"/>
      <c r="J164" s="143">
        <f t="shared" si="10"/>
        <v>0</v>
      </c>
      <c r="K164" s="139" t="s">
        <v>1</v>
      </c>
      <c r="L164" s="32"/>
      <c r="M164" s="144" t="s">
        <v>1</v>
      </c>
      <c r="N164" s="145" t="s">
        <v>38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170</v>
      </c>
      <c r="AT164" s="148" t="s">
        <v>165</v>
      </c>
      <c r="AU164" s="148" t="s">
        <v>82</v>
      </c>
      <c r="AY164" s="17" t="s">
        <v>163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80</v>
      </c>
      <c r="BK164" s="149">
        <f t="shared" si="19"/>
        <v>0</v>
      </c>
      <c r="BL164" s="17" t="s">
        <v>170</v>
      </c>
      <c r="BM164" s="148" t="s">
        <v>350</v>
      </c>
    </row>
    <row r="165" spans="2:65" s="1" customFormat="1" ht="16.5" customHeight="1">
      <c r="B165" s="136"/>
      <c r="C165" s="137" t="s">
        <v>376</v>
      </c>
      <c r="D165" s="137" t="s">
        <v>165</v>
      </c>
      <c r="E165" s="138" t="s">
        <v>2265</v>
      </c>
      <c r="F165" s="139" t="s">
        <v>2266</v>
      </c>
      <c r="G165" s="140" t="s">
        <v>204</v>
      </c>
      <c r="H165" s="141">
        <v>15.6</v>
      </c>
      <c r="I165" s="142"/>
      <c r="J165" s="143">
        <f t="shared" si="10"/>
        <v>0</v>
      </c>
      <c r="K165" s="139" t="s">
        <v>1</v>
      </c>
      <c r="L165" s="32"/>
      <c r="M165" s="144" t="s">
        <v>1</v>
      </c>
      <c r="N165" s="145" t="s">
        <v>38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170</v>
      </c>
      <c r="AT165" s="148" t="s">
        <v>165</v>
      </c>
      <c r="AU165" s="148" t="s">
        <v>82</v>
      </c>
      <c r="AY165" s="17" t="s">
        <v>163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80</v>
      </c>
      <c r="BK165" s="149">
        <f t="shared" si="19"/>
        <v>0</v>
      </c>
      <c r="BL165" s="17" t="s">
        <v>170</v>
      </c>
      <c r="BM165" s="148" t="s">
        <v>355</v>
      </c>
    </row>
    <row r="166" spans="2:65" s="1" customFormat="1" ht="16.5" customHeight="1">
      <c r="B166" s="136"/>
      <c r="C166" s="137" t="s">
        <v>258</v>
      </c>
      <c r="D166" s="137" t="s">
        <v>165</v>
      </c>
      <c r="E166" s="138" t="s">
        <v>2293</v>
      </c>
      <c r="F166" s="139" t="s">
        <v>2294</v>
      </c>
      <c r="G166" s="140" t="s">
        <v>1018</v>
      </c>
      <c r="H166" s="141">
        <v>8</v>
      </c>
      <c r="I166" s="142"/>
      <c r="J166" s="143">
        <f t="shared" si="10"/>
        <v>0</v>
      </c>
      <c r="K166" s="139" t="s">
        <v>1</v>
      </c>
      <c r="L166" s="32"/>
      <c r="M166" s="194" t="s">
        <v>1</v>
      </c>
      <c r="N166" s="195" t="s">
        <v>38</v>
      </c>
      <c r="O166" s="196"/>
      <c r="P166" s="197">
        <f t="shared" si="11"/>
        <v>0</v>
      </c>
      <c r="Q166" s="197">
        <v>0</v>
      </c>
      <c r="R166" s="197">
        <f t="shared" si="12"/>
        <v>0</v>
      </c>
      <c r="S166" s="197">
        <v>0</v>
      </c>
      <c r="T166" s="198">
        <f t="shared" si="13"/>
        <v>0</v>
      </c>
      <c r="AR166" s="148" t="s">
        <v>170</v>
      </c>
      <c r="AT166" s="148" t="s">
        <v>165</v>
      </c>
      <c r="AU166" s="148" t="s">
        <v>82</v>
      </c>
      <c r="AY166" s="17" t="s">
        <v>163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80</v>
      </c>
      <c r="BK166" s="149">
        <f t="shared" si="19"/>
        <v>0</v>
      </c>
      <c r="BL166" s="17" t="s">
        <v>170</v>
      </c>
      <c r="BM166" s="148" t="s">
        <v>364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autoFilter ref="C120:K166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2295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ROUND((SUM(BE120:BE129)),  2)</f>
        <v>0</v>
      </c>
      <c r="I33" s="96">
        <v>0.21</v>
      </c>
      <c r="J33" s="86">
        <f>ROUND(((SUM(BE120:BE129))*I33),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ROUND((SUM(BF120:BF129)),  2)</f>
        <v>0</v>
      </c>
      <c r="I34" s="96">
        <v>0.15</v>
      </c>
      <c r="J34" s="86">
        <f>ROUND(((SUM(BF120:BF129))*I34),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ROUND((SUM(BG120:BG129)),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ROUND((SUM(BH120:BH129)),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ROUND((SUM(BI120:BI129)),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990 - Vedlejší rozpočtové náklady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J120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2296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2297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2:12" s="9" customFormat="1" ht="19.899999999999999" customHeight="1">
      <c r="B99" s="112"/>
      <c r="D99" s="113" t="s">
        <v>2298</v>
      </c>
      <c r="E99" s="114"/>
      <c r="F99" s="114"/>
      <c r="G99" s="114"/>
      <c r="H99" s="114"/>
      <c r="I99" s="114"/>
      <c r="J99" s="115">
        <f>J126</f>
        <v>0</v>
      </c>
      <c r="L99" s="112"/>
    </row>
    <row r="100" spans="2:12" s="9" customFormat="1" ht="19.899999999999999" customHeight="1">
      <c r="B100" s="112"/>
      <c r="D100" s="113" t="s">
        <v>2299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148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2" t="str">
        <f>E7</f>
        <v>Parkovací dům, Gagarinova, Šumperk-cú2021-revize</v>
      </c>
      <c r="F110" s="243"/>
      <c r="G110" s="243"/>
      <c r="H110" s="243"/>
      <c r="L110" s="32"/>
    </row>
    <row r="111" spans="2:12" s="1" customFormat="1" ht="12" customHeight="1">
      <c r="B111" s="32"/>
      <c r="C111" s="27" t="s">
        <v>119</v>
      </c>
      <c r="L111" s="32"/>
    </row>
    <row r="112" spans="2:12" s="1" customFormat="1" ht="16.5" customHeight="1">
      <c r="B112" s="32"/>
      <c r="E112" s="204" t="str">
        <f>E9</f>
        <v>990 - Vedlejší rozpočtové náklady</v>
      </c>
      <c r="F112" s="244"/>
      <c r="G112" s="244"/>
      <c r="H112" s="244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6. 4. 2021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29</v>
      </c>
      <c r="J116" s="30" t="str">
        <f>E21</f>
        <v xml:space="preserve"> </v>
      </c>
      <c r="L116" s="32"/>
    </row>
    <row r="117" spans="2:65" s="1" customFormat="1" ht="15.2" customHeight="1">
      <c r="B117" s="32"/>
      <c r="C117" s="27" t="s">
        <v>27</v>
      </c>
      <c r="F117" s="25" t="str">
        <f>IF(E18="","",E18)</f>
        <v>Vyplň údaj</v>
      </c>
      <c r="I117" s="27" t="s">
        <v>31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149</v>
      </c>
      <c r="D119" s="118" t="s">
        <v>58</v>
      </c>
      <c r="E119" s="118" t="s">
        <v>54</v>
      </c>
      <c r="F119" s="118" t="s">
        <v>55</v>
      </c>
      <c r="G119" s="118" t="s">
        <v>150</v>
      </c>
      <c r="H119" s="118" t="s">
        <v>151</v>
      </c>
      <c r="I119" s="118" t="s">
        <v>152</v>
      </c>
      <c r="J119" s="118" t="s">
        <v>125</v>
      </c>
      <c r="K119" s="119" t="s">
        <v>153</v>
      </c>
      <c r="L119" s="116"/>
      <c r="M119" s="59" t="s">
        <v>1</v>
      </c>
      <c r="N119" s="60" t="s">
        <v>37</v>
      </c>
      <c r="O119" s="60" t="s">
        <v>154</v>
      </c>
      <c r="P119" s="60" t="s">
        <v>155</v>
      </c>
      <c r="Q119" s="60" t="s">
        <v>156</v>
      </c>
      <c r="R119" s="60" t="s">
        <v>157</v>
      </c>
      <c r="S119" s="60" t="s">
        <v>158</v>
      </c>
      <c r="T119" s="61" t="s">
        <v>159</v>
      </c>
    </row>
    <row r="120" spans="2:65" s="1" customFormat="1" ht="22.9" customHeight="1">
      <c r="B120" s="32"/>
      <c r="C120" s="64" t="s">
        <v>160</v>
      </c>
      <c r="J120" s="120">
        <f>BK120</f>
        <v>0</v>
      </c>
      <c r="L120" s="32"/>
      <c r="M120" s="62"/>
      <c r="N120" s="53"/>
      <c r="O120" s="53"/>
      <c r="P120" s="121">
        <f>P121</f>
        <v>0</v>
      </c>
      <c r="Q120" s="53"/>
      <c r="R120" s="121">
        <f>R121</f>
        <v>0</v>
      </c>
      <c r="S120" s="53"/>
      <c r="T120" s="122">
        <f>T121</f>
        <v>0</v>
      </c>
      <c r="AT120" s="17" t="s">
        <v>72</v>
      </c>
      <c r="AU120" s="17" t="s">
        <v>127</v>
      </c>
      <c r="BK120" s="123">
        <f>BK121</f>
        <v>0</v>
      </c>
    </row>
    <row r="121" spans="2:65" s="11" customFormat="1" ht="25.9" customHeight="1">
      <c r="B121" s="124"/>
      <c r="D121" s="125" t="s">
        <v>72</v>
      </c>
      <c r="E121" s="126" t="s">
        <v>2300</v>
      </c>
      <c r="F121" s="126" t="s">
        <v>113</v>
      </c>
      <c r="I121" s="127"/>
      <c r="J121" s="128">
        <f>BK121</f>
        <v>0</v>
      </c>
      <c r="L121" s="124"/>
      <c r="M121" s="129"/>
      <c r="P121" s="130">
        <f>P122+P126+P128</f>
        <v>0</v>
      </c>
      <c r="R121" s="130">
        <f>R122+R126+R128</f>
        <v>0</v>
      </c>
      <c r="T121" s="131">
        <f>T122+T126+T128</f>
        <v>0</v>
      </c>
      <c r="AR121" s="125" t="s">
        <v>186</v>
      </c>
      <c r="AT121" s="132" t="s">
        <v>72</v>
      </c>
      <c r="AU121" s="132" t="s">
        <v>73</v>
      </c>
      <c r="AY121" s="125" t="s">
        <v>163</v>
      </c>
      <c r="BK121" s="133">
        <f>BK122+BK126+BK128</f>
        <v>0</v>
      </c>
    </row>
    <row r="122" spans="2:65" s="11" customFormat="1" ht="22.9" customHeight="1">
      <c r="B122" s="124"/>
      <c r="D122" s="125" t="s">
        <v>72</v>
      </c>
      <c r="E122" s="134" t="s">
        <v>2301</v>
      </c>
      <c r="F122" s="134" t="s">
        <v>2302</v>
      </c>
      <c r="I122" s="127"/>
      <c r="J122" s="135">
        <f>BK122</f>
        <v>0</v>
      </c>
      <c r="L122" s="124"/>
      <c r="M122" s="129"/>
      <c r="P122" s="130">
        <f>SUM(P123:P125)</f>
        <v>0</v>
      </c>
      <c r="R122" s="130">
        <f>SUM(R123:R125)</f>
        <v>0</v>
      </c>
      <c r="T122" s="131">
        <f>SUM(T123:T125)</f>
        <v>0</v>
      </c>
      <c r="AR122" s="125" t="s">
        <v>186</v>
      </c>
      <c r="AT122" s="132" t="s">
        <v>72</v>
      </c>
      <c r="AU122" s="132" t="s">
        <v>80</v>
      </c>
      <c r="AY122" s="125" t="s">
        <v>163</v>
      </c>
      <c r="BK122" s="133">
        <f>SUM(BK123:BK125)</f>
        <v>0</v>
      </c>
    </row>
    <row r="123" spans="2:65" s="1" customFormat="1" ht="16.5" customHeight="1">
      <c r="B123" s="136"/>
      <c r="C123" s="137" t="s">
        <v>80</v>
      </c>
      <c r="D123" s="137" t="s">
        <v>165</v>
      </c>
      <c r="E123" s="138" t="s">
        <v>2303</v>
      </c>
      <c r="F123" s="139" t="s">
        <v>2304</v>
      </c>
      <c r="G123" s="140" t="s">
        <v>746</v>
      </c>
      <c r="H123" s="141">
        <v>1</v>
      </c>
      <c r="I123" s="142"/>
      <c r="J123" s="143">
        <f>ROUND(I123*H123,2)</f>
        <v>0</v>
      </c>
      <c r="K123" s="139" t="s">
        <v>1</v>
      </c>
      <c r="L123" s="32"/>
      <c r="M123" s="144" t="s">
        <v>1</v>
      </c>
      <c r="N123" s="145" t="s">
        <v>38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2305</v>
      </c>
      <c r="AT123" s="148" t="s">
        <v>165</v>
      </c>
      <c r="AU123" s="148" t="s">
        <v>82</v>
      </c>
      <c r="AY123" s="17" t="s">
        <v>163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80</v>
      </c>
      <c r="BK123" s="149">
        <f>ROUND(I123*H123,2)</f>
        <v>0</v>
      </c>
      <c r="BL123" s="17" t="s">
        <v>2305</v>
      </c>
      <c r="BM123" s="148" t="s">
        <v>82</v>
      </c>
    </row>
    <row r="124" spans="2:65" s="1" customFormat="1" ht="16.5" customHeight="1">
      <c r="B124" s="136"/>
      <c r="C124" s="137" t="s">
        <v>82</v>
      </c>
      <c r="D124" s="137" t="s">
        <v>165</v>
      </c>
      <c r="E124" s="138" t="s">
        <v>2306</v>
      </c>
      <c r="F124" s="139" t="s">
        <v>2307</v>
      </c>
      <c r="G124" s="140" t="s">
        <v>746</v>
      </c>
      <c r="H124" s="141">
        <v>1</v>
      </c>
      <c r="I124" s="142"/>
      <c r="J124" s="143">
        <f>ROUND(I124*H124,2)</f>
        <v>0</v>
      </c>
      <c r="K124" s="139" t="s">
        <v>1</v>
      </c>
      <c r="L124" s="32"/>
      <c r="M124" s="144" t="s">
        <v>1</v>
      </c>
      <c r="N124" s="145" t="s">
        <v>38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2305</v>
      </c>
      <c r="AT124" s="148" t="s">
        <v>165</v>
      </c>
      <c r="AU124" s="148" t="s">
        <v>82</v>
      </c>
      <c r="AY124" s="17" t="s">
        <v>163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7" t="s">
        <v>80</v>
      </c>
      <c r="BK124" s="149">
        <f>ROUND(I124*H124,2)</f>
        <v>0</v>
      </c>
      <c r="BL124" s="17" t="s">
        <v>2305</v>
      </c>
      <c r="BM124" s="148" t="s">
        <v>170</v>
      </c>
    </row>
    <row r="125" spans="2:65" s="1" customFormat="1" ht="16.5" customHeight="1">
      <c r="B125" s="136"/>
      <c r="C125" s="137" t="s">
        <v>175</v>
      </c>
      <c r="D125" s="137" t="s">
        <v>165</v>
      </c>
      <c r="E125" s="138" t="s">
        <v>2308</v>
      </c>
      <c r="F125" s="139" t="s">
        <v>2309</v>
      </c>
      <c r="G125" s="140" t="s">
        <v>746</v>
      </c>
      <c r="H125" s="141">
        <v>1</v>
      </c>
      <c r="I125" s="142"/>
      <c r="J125" s="143">
        <f>ROUND(I125*H125,2)</f>
        <v>0</v>
      </c>
      <c r="K125" s="139" t="s">
        <v>1</v>
      </c>
      <c r="L125" s="32"/>
      <c r="M125" s="144" t="s">
        <v>1</v>
      </c>
      <c r="N125" s="145" t="s">
        <v>38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2305</v>
      </c>
      <c r="AT125" s="148" t="s">
        <v>165</v>
      </c>
      <c r="AU125" s="148" t="s">
        <v>82</v>
      </c>
      <c r="AY125" s="17" t="s">
        <v>163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80</v>
      </c>
      <c r="BK125" s="149">
        <f>ROUND(I125*H125,2)</f>
        <v>0</v>
      </c>
      <c r="BL125" s="17" t="s">
        <v>2305</v>
      </c>
      <c r="BM125" s="148" t="s">
        <v>185</v>
      </c>
    </row>
    <row r="126" spans="2:65" s="11" customFormat="1" ht="22.9" customHeight="1">
      <c r="B126" s="124"/>
      <c r="D126" s="125" t="s">
        <v>72</v>
      </c>
      <c r="E126" s="134" t="s">
        <v>2310</v>
      </c>
      <c r="F126" s="134" t="s">
        <v>2311</v>
      </c>
      <c r="I126" s="127"/>
      <c r="J126" s="135">
        <f>BK126</f>
        <v>0</v>
      </c>
      <c r="L126" s="124"/>
      <c r="M126" s="129"/>
      <c r="P126" s="130">
        <f>P127</f>
        <v>0</v>
      </c>
      <c r="R126" s="130">
        <f>R127</f>
        <v>0</v>
      </c>
      <c r="T126" s="131">
        <f>T127</f>
        <v>0</v>
      </c>
      <c r="AR126" s="125" t="s">
        <v>186</v>
      </c>
      <c r="AT126" s="132" t="s">
        <v>72</v>
      </c>
      <c r="AU126" s="132" t="s">
        <v>80</v>
      </c>
      <c r="AY126" s="125" t="s">
        <v>163</v>
      </c>
      <c r="BK126" s="133">
        <f>BK127</f>
        <v>0</v>
      </c>
    </row>
    <row r="127" spans="2:65" s="1" customFormat="1" ht="16.5" customHeight="1">
      <c r="B127" s="136"/>
      <c r="C127" s="137" t="s">
        <v>170</v>
      </c>
      <c r="D127" s="137" t="s">
        <v>165</v>
      </c>
      <c r="E127" s="138" t="s">
        <v>2312</v>
      </c>
      <c r="F127" s="139" t="s">
        <v>2311</v>
      </c>
      <c r="G127" s="140" t="s">
        <v>746</v>
      </c>
      <c r="H127" s="141">
        <v>1</v>
      </c>
      <c r="I127" s="142"/>
      <c r="J127" s="143">
        <f>ROUND(I127*H127,2)</f>
        <v>0</v>
      </c>
      <c r="K127" s="139" t="s">
        <v>1</v>
      </c>
      <c r="L127" s="32"/>
      <c r="M127" s="144" t="s">
        <v>1</v>
      </c>
      <c r="N127" s="145" t="s">
        <v>38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2305</v>
      </c>
      <c r="AT127" s="148" t="s">
        <v>165</v>
      </c>
      <c r="AU127" s="148" t="s">
        <v>82</v>
      </c>
      <c r="AY127" s="17" t="s">
        <v>163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80</v>
      </c>
      <c r="BK127" s="149">
        <f>ROUND(I127*H127,2)</f>
        <v>0</v>
      </c>
      <c r="BL127" s="17" t="s">
        <v>2305</v>
      </c>
      <c r="BM127" s="148" t="s">
        <v>189</v>
      </c>
    </row>
    <row r="128" spans="2:65" s="11" customFormat="1" ht="22.9" customHeight="1">
      <c r="B128" s="124"/>
      <c r="D128" s="125" t="s">
        <v>72</v>
      </c>
      <c r="E128" s="134" t="s">
        <v>2313</v>
      </c>
      <c r="F128" s="134" t="s">
        <v>2314</v>
      </c>
      <c r="I128" s="127"/>
      <c r="J128" s="135">
        <f>BK128</f>
        <v>0</v>
      </c>
      <c r="L128" s="124"/>
      <c r="M128" s="129"/>
      <c r="P128" s="130">
        <f>P129</f>
        <v>0</v>
      </c>
      <c r="R128" s="130">
        <f>R129</f>
        <v>0</v>
      </c>
      <c r="T128" s="131">
        <f>T129</f>
        <v>0</v>
      </c>
      <c r="AR128" s="125" t="s">
        <v>186</v>
      </c>
      <c r="AT128" s="132" t="s">
        <v>72</v>
      </c>
      <c r="AU128" s="132" t="s">
        <v>80</v>
      </c>
      <c r="AY128" s="125" t="s">
        <v>163</v>
      </c>
      <c r="BK128" s="133">
        <f>BK129</f>
        <v>0</v>
      </c>
    </row>
    <row r="129" spans="2:65" s="1" customFormat="1" ht="16.5" customHeight="1">
      <c r="B129" s="136"/>
      <c r="C129" s="137" t="s">
        <v>186</v>
      </c>
      <c r="D129" s="137" t="s">
        <v>165</v>
      </c>
      <c r="E129" s="138" t="s">
        <v>2315</v>
      </c>
      <c r="F129" s="139" t="s">
        <v>2316</v>
      </c>
      <c r="G129" s="140" t="s">
        <v>746</v>
      </c>
      <c r="H129" s="141">
        <v>1</v>
      </c>
      <c r="I129" s="142"/>
      <c r="J129" s="143">
        <f>ROUND(I129*H129,2)</f>
        <v>0</v>
      </c>
      <c r="K129" s="139" t="s">
        <v>1</v>
      </c>
      <c r="L129" s="32"/>
      <c r="M129" s="194" t="s">
        <v>1</v>
      </c>
      <c r="N129" s="195" t="s">
        <v>38</v>
      </c>
      <c r="O129" s="19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48" t="s">
        <v>2305</v>
      </c>
      <c r="AT129" s="148" t="s">
        <v>165</v>
      </c>
      <c r="AU129" s="148" t="s">
        <v>82</v>
      </c>
      <c r="AY129" s="17" t="s">
        <v>163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80</v>
      </c>
      <c r="BK129" s="149">
        <f>ROUND(I129*H129,2)</f>
        <v>0</v>
      </c>
      <c r="BL129" s="17" t="s">
        <v>2305</v>
      </c>
      <c r="BM129" s="148" t="s">
        <v>192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autoFilter ref="C119:K129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118</v>
      </c>
      <c r="L4" s="20"/>
      <c r="M4" s="9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2" t="str">
        <f>'Rekapitulace stavby'!K6</f>
        <v>Parkovací dům, Gagarinova, Šumperk-cú2021-revize</v>
      </c>
      <c r="F7" s="243"/>
      <c r="G7" s="243"/>
      <c r="H7" s="243"/>
      <c r="L7" s="20"/>
    </row>
    <row r="8" spans="2:46" s="1" customFormat="1" ht="12" customHeight="1">
      <c r="B8" s="32"/>
      <c r="D8" s="27" t="s">
        <v>119</v>
      </c>
      <c r="L8" s="32"/>
    </row>
    <row r="9" spans="2:46" s="1" customFormat="1" ht="16.5" customHeight="1">
      <c r="B9" s="32"/>
      <c r="E9" s="204" t="s">
        <v>2317</v>
      </c>
      <c r="F9" s="244"/>
      <c r="G9" s="244"/>
      <c r="H9" s="24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6. 4. 2021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5" t="str">
        <f>'Rekapitulace stavby'!E14</f>
        <v>Vyplň údaj</v>
      </c>
      <c r="F18" s="209"/>
      <c r="G18" s="209"/>
      <c r="H18" s="209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33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86">
        <f>ROUND((SUM(BE117:BE119)),  2)</f>
        <v>0</v>
      </c>
      <c r="I33" s="96">
        <v>0.21</v>
      </c>
      <c r="J33" s="86">
        <f>ROUND(((SUM(BE117:BE119))*I33),  2)</f>
        <v>0</v>
      </c>
      <c r="L33" s="32"/>
    </row>
    <row r="34" spans="2:12" s="1" customFormat="1" ht="14.45" customHeight="1">
      <c r="B34" s="32"/>
      <c r="E34" s="27" t="s">
        <v>39</v>
      </c>
      <c r="F34" s="86">
        <f>ROUND((SUM(BF117:BF119)),  2)</f>
        <v>0</v>
      </c>
      <c r="I34" s="96">
        <v>0.15</v>
      </c>
      <c r="J34" s="86">
        <f>ROUND(((SUM(BF117:BF119))*I34),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6">
        <f>ROUND((SUM(BG117:BG119)),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6">
        <f>ROUND((SUM(BH117:BH119)),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6">
        <f>ROUND((SUM(BI117:BI119)),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43</v>
      </c>
      <c r="E39" s="57"/>
      <c r="F39" s="57"/>
      <c r="G39" s="99" t="s">
        <v>44</v>
      </c>
      <c r="H39" s="100" t="s">
        <v>45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3" t="s">
        <v>49</v>
      </c>
      <c r="G61" s="43" t="s">
        <v>48</v>
      </c>
      <c r="H61" s="34"/>
      <c r="I61" s="34"/>
      <c r="J61" s="104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3" t="s">
        <v>49</v>
      </c>
      <c r="G76" s="43" t="s">
        <v>48</v>
      </c>
      <c r="H76" s="34"/>
      <c r="I76" s="34"/>
      <c r="J76" s="104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2" t="str">
        <f>E7</f>
        <v>Parkovací dům, Gagarinova, Šumperk-cú2021-revize</v>
      </c>
      <c r="F85" s="243"/>
      <c r="G85" s="243"/>
      <c r="H85" s="243"/>
      <c r="L85" s="32"/>
    </row>
    <row r="86" spans="2:47" s="1" customFormat="1" ht="12" customHeight="1">
      <c r="B86" s="32"/>
      <c r="C86" s="27" t="s">
        <v>119</v>
      </c>
      <c r="L86" s="32"/>
    </row>
    <row r="87" spans="2:47" s="1" customFormat="1" ht="16.5" customHeight="1">
      <c r="B87" s="32"/>
      <c r="E87" s="204" t="str">
        <f>E9</f>
        <v>991 - Ostatní náklady</v>
      </c>
      <c r="F87" s="244"/>
      <c r="G87" s="244"/>
      <c r="H87" s="24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6. 4. 2021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124</v>
      </c>
      <c r="D94" s="97"/>
      <c r="E94" s="97"/>
      <c r="F94" s="97"/>
      <c r="G94" s="97"/>
      <c r="H94" s="97"/>
      <c r="I94" s="97"/>
      <c r="J94" s="106" t="s">
        <v>125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126</v>
      </c>
      <c r="J96" s="66">
        <f>J117</f>
        <v>0</v>
      </c>
      <c r="L96" s="32"/>
      <c r="AU96" s="17" t="s">
        <v>127</v>
      </c>
    </row>
    <row r="97" spans="2:12" s="8" customFormat="1" ht="24.95" customHeight="1">
      <c r="B97" s="108"/>
      <c r="D97" s="109" t="s">
        <v>2318</v>
      </c>
      <c r="E97" s="110"/>
      <c r="F97" s="110"/>
      <c r="G97" s="110"/>
      <c r="H97" s="110"/>
      <c r="I97" s="110"/>
      <c r="J97" s="111">
        <f>J118</f>
        <v>0</v>
      </c>
      <c r="L97" s="108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148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2" t="str">
        <f>E7</f>
        <v>Parkovací dům, Gagarinova, Šumperk-cú2021-revize</v>
      </c>
      <c r="F107" s="243"/>
      <c r="G107" s="243"/>
      <c r="H107" s="243"/>
      <c r="L107" s="32"/>
    </row>
    <row r="108" spans="2:12" s="1" customFormat="1" ht="12" customHeight="1">
      <c r="B108" s="32"/>
      <c r="C108" s="27" t="s">
        <v>119</v>
      </c>
      <c r="L108" s="32"/>
    </row>
    <row r="109" spans="2:12" s="1" customFormat="1" ht="16.5" customHeight="1">
      <c r="B109" s="32"/>
      <c r="E109" s="204" t="str">
        <f>E9</f>
        <v>991 - Ostatní náklady</v>
      </c>
      <c r="F109" s="244"/>
      <c r="G109" s="244"/>
      <c r="H109" s="244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 t="str">
        <f>IF(J12="","",J12)</f>
        <v>6. 4. 2021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24</v>
      </c>
      <c r="F113" s="25" t="str">
        <f>E15</f>
        <v xml:space="preserve"> </v>
      </c>
      <c r="I113" s="27" t="s">
        <v>29</v>
      </c>
      <c r="J113" s="30" t="str">
        <f>E21</f>
        <v xml:space="preserve"> </v>
      </c>
      <c r="L113" s="32"/>
    </row>
    <row r="114" spans="2:65" s="1" customFormat="1" ht="15.2" customHeight="1">
      <c r="B114" s="32"/>
      <c r="C114" s="27" t="s">
        <v>27</v>
      </c>
      <c r="F114" s="25" t="str">
        <f>IF(E18="","",E18)</f>
        <v>Vyplň údaj</v>
      </c>
      <c r="I114" s="27" t="s">
        <v>31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6"/>
      <c r="C116" s="117" t="s">
        <v>149</v>
      </c>
      <c r="D116" s="118" t="s">
        <v>58</v>
      </c>
      <c r="E116" s="118" t="s">
        <v>54</v>
      </c>
      <c r="F116" s="118" t="s">
        <v>55</v>
      </c>
      <c r="G116" s="118" t="s">
        <v>150</v>
      </c>
      <c r="H116" s="118" t="s">
        <v>151</v>
      </c>
      <c r="I116" s="118" t="s">
        <v>152</v>
      </c>
      <c r="J116" s="118" t="s">
        <v>125</v>
      </c>
      <c r="K116" s="119" t="s">
        <v>153</v>
      </c>
      <c r="L116" s="116"/>
      <c r="M116" s="59" t="s">
        <v>1</v>
      </c>
      <c r="N116" s="60" t="s">
        <v>37</v>
      </c>
      <c r="O116" s="60" t="s">
        <v>154</v>
      </c>
      <c r="P116" s="60" t="s">
        <v>155</v>
      </c>
      <c r="Q116" s="60" t="s">
        <v>156</v>
      </c>
      <c r="R116" s="60" t="s">
        <v>157</v>
      </c>
      <c r="S116" s="60" t="s">
        <v>158</v>
      </c>
      <c r="T116" s="61" t="s">
        <v>159</v>
      </c>
    </row>
    <row r="117" spans="2:65" s="1" customFormat="1" ht="22.9" customHeight="1">
      <c r="B117" s="32"/>
      <c r="C117" s="64" t="s">
        <v>160</v>
      </c>
      <c r="J117" s="120">
        <f>BK117</f>
        <v>0</v>
      </c>
      <c r="L117" s="32"/>
      <c r="M117" s="62"/>
      <c r="N117" s="53"/>
      <c r="O117" s="53"/>
      <c r="P117" s="121">
        <f>P118</f>
        <v>0</v>
      </c>
      <c r="Q117" s="53"/>
      <c r="R117" s="121">
        <f>R118</f>
        <v>0</v>
      </c>
      <c r="S117" s="53"/>
      <c r="T117" s="122">
        <f>T118</f>
        <v>0</v>
      </c>
      <c r="AT117" s="17" t="s">
        <v>72</v>
      </c>
      <c r="AU117" s="17" t="s">
        <v>127</v>
      </c>
      <c r="BK117" s="123">
        <f>BK118</f>
        <v>0</v>
      </c>
    </row>
    <row r="118" spans="2:65" s="11" customFormat="1" ht="25.9" customHeight="1">
      <c r="B118" s="124"/>
      <c r="D118" s="125" t="s">
        <v>72</v>
      </c>
      <c r="E118" s="126" t="s">
        <v>2319</v>
      </c>
      <c r="F118" s="126" t="s">
        <v>2320</v>
      </c>
      <c r="I118" s="127"/>
      <c r="J118" s="128">
        <f>BK118</f>
        <v>0</v>
      </c>
      <c r="L118" s="124"/>
      <c r="M118" s="129"/>
      <c r="P118" s="130">
        <f>P119</f>
        <v>0</v>
      </c>
      <c r="R118" s="130">
        <f>R119</f>
        <v>0</v>
      </c>
      <c r="T118" s="131">
        <f>T119</f>
        <v>0</v>
      </c>
      <c r="AR118" s="125" t="s">
        <v>170</v>
      </c>
      <c r="AT118" s="132" t="s">
        <v>72</v>
      </c>
      <c r="AU118" s="132" t="s">
        <v>73</v>
      </c>
      <c r="AY118" s="125" t="s">
        <v>163</v>
      </c>
      <c r="BK118" s="133">
        <f>BK119</f>
        <v>0</v>
      </c>
    </row>
    <row r="119" spans="2:65" s="1" customFormat="1" ht="16.5" customHeight="1">
      <c r="B119" s="136"/>
      <c r="C119" s="137" t="s">
        <v>80</v>
      </c>
      <c r="D119" s="137" t="s">
        <v>165</v>
      </c>
      <c r="E119" s="138" t="s">
        <v>2321</v>
      </c>
      <c r="F119" s="139" t="s">
        <v>116</v>
      </c>
      <c r="G119" s="140" t="s">
        <v>1581</v>
      </c>
      <c r="H119" s="141">
        <v>1</v>
      </c>
      <c r="I119" s="142"/>
      <c r="J119" s="143">
        <f>ROUND(I119*H119,2)</f>
        <v>0</v>
      </c>
      <c r="K119" s="139" t="s">
        <v>1</v>
      </c>
      <c r="L119" s="32"/>
      <c r="M119" s="194" t="s">
        <v>1</v>
      </c>
      <c r="N119" s="195" t="s">
        <v>38</v>
      </c>
      <c r="O119" s="19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48" t="s">
        <v>1727</v>
      </c>
      <c r="AT119" s="148" t="s">
        <v>165</v>
      </c>
      <c r="AU119" s="148" t="s">
        <v>80</v>
      </c>
      <c r="AY119" s="17" t="s">
        <v>163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7" t="s">
        <v>80</v>
      </c>
      <c r="BK119" s="149">
        <f>ROUND(I119*H119,2)</f>
        <v>0</v>
      </c>
      <c r="BL119" s="17" t="s">
        <v>1727</v>
      </c>
      <c r="BM119" s="148" t="s">
        <v>2322</v>
      </c>
    </row>
    <row r="120" spans="2:65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</sheetData>
  <autoFilter ref="C116:K119" xr:uid="{00000000-0009-0000-0000-00000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101.1.01 - D.1.1 - Staveb...</vt:lpstr>
      <vt:lpstr>101.1.02 - D.1.4.1   ZTI</vt:lpstr>
      <vt:lpstr>101.1.03 - D.1.4.2 Elektr...</vt:lpstr>
      <vt:lpstr>202.1 - Přípojka NN</vt:lpstr>
      <vt:lpstr>301.1 - SO301.1  Přeložka...</vt:lpstr>
      <vt:lpstr>301.2 - SO301.2   Dešťová...</vt:lpstr>
      <vt:lpstr>501.1 - SO501.1 - Komunik...</vt:lpstr>
      <vt:lpstr>502.1 - SO502.1 - Komunik...</vt:lpstr>
      <vt:lpstr>503.2 - SO503.1 - Sadové ...</vt:lpstr>
      <vt:lpstr>990 - Vedlejší rozpočtové...</vt:lpstr>
      <vt:lpstr>991 - Ostatní náklady</vt:lpstr>
      <vt:lpstr>'101.1.01 - D.1.1 - Staveb...'!Názvy_tisku</vt:lpstr>
      <vt:lpstr>'101.1.02 - D.1.4.1   ZTI'!Názvy_tisku</vt:lpstr>
      <vt:lpstr>'101.1.03 - D.1.4.2 Elektr...'!Názvy_tisku</vt:lpstr>
      <vt:lpstr>'202.1 - Přípojka NN'!Názvy_tisku</vt:lpstr>
      <vt:lpstr>'301.1 - SO301.1  Přeložka...'!Názvy_tisku</vt:lpstr>
      <vt:lpstr>'301.2 - SO301.2   Dešťová...'!Názvy_tisku</vt:lpstr>
      <vt:lpstr>'501.1 - SO501.1 - Komunik...'!Názvy_tisku</vt:lpstr>
      <vt:lpstr>'502.1 - SO502.1 - Komunik...'!Názvy_tisku</vt:lpstr>
      <vt:lpstr>'503.2 - SO503.1 - Sadové ...'!Názvy_tisku</vt:lpstr>
      <vt:lpstr>'990 - Vedlejší rozpočtové...'!Názvy_tisku</vt:lpstr>
      <vt:lpstr>'991 - Ostatní náklady'!Názvy_tisku</vt:lpstr>
      <vt:lpstr>'Rekapitulace stavby'!Názvy_tisku</vt:lpstr>
      <vt:lpstr>'101.1.01 - D.1.1 - Staveb...'!Oblast_tisku</vt:lpstr>
      <vt:lpstr>'101.1.02 - D.1.4.1   ZTI'!Oblast_tisku</vt:lpstr>
      <vt:lpstr>'101.1.03 - D.1.4.2 Elektr...'!Oblast_tisku</vt:lpstr>
      <vt:lpstr>'202.1 - Přípojka NN'!Oblast_tisku</vt:lpstr>
      <vt:lpstr>'301.1 - SO301.1  Přeložka...'!Oblast_tisku</vt:lpstr>
      <vt:lpstr>'301.2 - SO301.2   Dešťová...'!Oblast_tisku</vt:lpstr>
      <vt:lpstr>'501.1 - SO501.1 - Komunik...'!Oblast_tisku</vt:lpstr>
      <vt:lpstr>'502.1 - SO502.1 - Komunik...'!Oblast_tisku</vt:lpstr>
      <vt:lpstr>'503.2 - SO503.1 - Sadové ...'!Oblast_tisku</vt:lpstr>
      <vt:lpstr>'990 - Vedlejší rozpočtové...'!Oblast_tisku</vt:lpstr>
      <vt:lpstr>'991 - Ostatní náklady'!Oblast_tisku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Uzivatel</cp:lastModifiedBy>
  <dcterms:created xsi:type="dcterms:W3CDTF">2023-03-01T07:28:53Z</dcterms:created>
  <dcterms:modified xsi:type="dcterms:W3CDTF">2023-03-01T07:31:11Z</dcterms:modified>
</cp:coreProperties>
</file>