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rozpočt..." sheetId="2" r:id="rId2"/>
    <sheet name="SO 101 - Ul. Gagarinova -..." sheetId="3" r:id="rId3"/>
    <sheet name="SO 103 - Ul. Bratrušovská..." sheetId="4" r:id="rId4"/>
    <sheet name="SO 301 - Dešťová kanalizace" sheetId="5" r:id="rId5"/>
    <sheet name="SO 801 - Kácení, sadové ú..." sheetId="6" r:id="rId6"/>
    <sheet name="SO 900 - Podzemní kontejnery" sheetId="7" r:id="rId7"/>
  </sheets>
  <definedNames>
    <definedName name="_xlnm.Print_Area" localSheetId="0">'Rekapitulace stavby'!$D$4:$AO$76,'Rekapitulace stavby'!$C$82:$AQ$101</definedName>
    <definedName name="_xlnm._FilterDatabase" localSheetId="1" hidden="1">'SO 000 - Vedlejší rozpočt...'!$C$119:$K$156</definedName>
    <definedName name="_xlnm.Print_Area" localSheetId="1">'SO 000 - Vedlejší rozpočt...'!$C$4:$J$76,'SO 000 - Vedlejší rozpočt...'!$C$82:$J$101,'SO 000 - Vedlejší rozpočt...'!$C$107:$K$156</definedName>
    <definedName name="_xlnm._FilterDatabase" localSheetId="2" hidden="1">'SO 101 - Ul. Gagarinova -...'!$C$124:$K$492</definedName>
    <definedName name="_xlnm.Print_Area" localSheetId="2">'SO 101 - Ul. Gagarinova -...'!$C$4:$J$76,'SO 101 - Ul. Gagarinova -...'!$C$82:$J$106,'SO 101 - Ul. Gagarinova -...'!$C$112:$K$492</definedName>
    <definedName name="_xlnm._FilterDatabase" localSheetId="3" hidden="1">'SO 103 - Ul. Bratrušovská...'!$C$124:$K$503</definedName>
    <definedName name="_xlnm.Print_Area" localSheetId="3">'SO 103 - Ul. Bratrušovská...'!$C$4:$J$76,'SO 103 - Ul. Bratrušovská...'!$C$82:$J$106,'SO 103 - Ul. Bratrušovská...'!$C$112:$K$503</definedName>
    <definedName name="_xlnm._FilterDatabase" localSheetId="4" hidden="1">'SO 301 - Dešťová kanalizace'!$C$120:$K$305</definedName>
    <definedName name="_xlnm.Print_Area" localSheetId="4">'SO 301 - Dešťová kanalizace'!$C$4:$J$76,'SO 301 - Dešťová kanalizace'!$C$82:$J$102,'SO 301 - Dešťová kanalizace'!$C$108:$K$305</definedName>
    <definedName name="_xlnm._FilterDatabase" localSheetId="5" hidden="1">'SO 801 - Kácení, sadové ú...'!$C$118:$K$203</definedName>
    <definedName name="_xlnm.Print_Area" localSheetId="5">'SO 801 - Kácení, sadové ú...'!$C$4:$J$76,'SO 801 - Kácení, sadové ú...'!$C$82:$J$100,'SO 801 - Kácení, sadové ú...'!$C$106:$K$203</definedName>
    <definedName name="_xlnm._FilterDatabase" localSheetId="6" hidden="1">'SO 900 - Podzemní kontejnery'!$C$121:$K$181</definedName>
    <definedName name="_xlnm.Print_Area" localSheetId="6">'SO 900 - Podzemní kontejnery'!$C$4:$J$76,'SO 900 - Podzemní kontejnery'!$C$82:$J$103,'SO 900 - Podzemní kontejnery'!$C$109:$K$181</definedName>
    <definedName name="_xlnm.Print_Titles" localSheetId="0">'Rekapitulace stavby'!$92:$92</definedName>
    <definedName name="_xlnm.Print_Titles" localSheetId="1">'SO 000 - Vedlejší rozpočt...'!$119:$119</definedName>
    <definedName name="_xlnm.Print_Titles" localSheetId="2">'SO 101 - Ul. Gagarinova -...'!$124:$124</definedName>
    <definedName name="_xlnm.Print_Titles" localSheetId="3">'SO 103 - Ul. Bratrušovská...'!$124:$124</definedName>
    <definedName name="_xlnm.Print_Titles" localSheetId="4">'SO 301 - Dešťová kanalizace'!$120:$120</definedName>
    <definedName name="_xlnm.Print_Titles" localSheetId="6">'SO 900 - Podzemní kontejnery'!$121:$121</definedName>
  </definedNames>
  <calcPr fullCalcOnLoad="1"/>
</workbook>
</file>

<file path=xl/sharedStrings.xml><?xml version="1.0" encoding="utf-8"?>
<sst xmlns="http://schemas.openxmlformats.org/spreadsheetml/2006/main" count="11057" uniqueCount="1418">
  <si>
    <t>Export Komplet</t>
  </si>
  <si>
    <t/>
  </si>
  <si>
    <t>2.0</t>
  </si>
  <si>
    <t>False</t>
  </si>
  <si>
    <t>{0014f728-0a09-467f-a677-358beb86ac5d}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</si>
  <si>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</si>
  <si>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</si>
  <si>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</si>
  <si>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</si>
  <si>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</si>
  <si>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</si>
  <si>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</si>
  <si>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</si>
  <si>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</si>
  <si>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</si>
  <si>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</si>
  <si>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</si>
  <si>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 Gagarinova a Bratrušovská - Šumperk</t>
  </si>
  <si>
    <t>KSO:</t>
  </si>
  <si>
    <t>CC-CZ:</t>
  </si>
  <si>
    <t>Místo:</t>
  </si>
  <si>
    <t xml:space="preserve"> </t>
  </si>
  <si>
    <t>Datum:</t>
  </si>
  <si>
    <t>9. 2. 2022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</si>
  <si>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</si>
  <si>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</si>
  <si>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</si>
  <si>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</si>
  <si>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</si>
  <si>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</si>
  <si>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</si>
  <si>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</si>
  <si>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</si>
  <si>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</si>
  <si>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</si>
  <si>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</si>
  <si>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</si>
  <si>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</si>
  <si>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</si>
  <si>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</si>
  <si>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</si>
  <si>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</si>
  <si>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</si>
  <si>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</si>
  <si>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</si>
  <si>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</si>
  <si>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</si>
  <si>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</si>
  <si>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</si>
  <si>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</si>
  <si>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</si>
  <si>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</si>
  <si>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</si>
  <si>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</si>
  <si>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</si>
  <si>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</si>
  <si>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</si>
  <si>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</si>
  <si>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</si>
  <si>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</si>
  <si>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</si>
  <si>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</si>
  <si>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</si>
  <si>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</si>
  <si>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</si>
  <si>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</si>
  <si>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</si>
  <si>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</si>
  <si>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</si>
  <si>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</si>
  <si>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</si>
  <si>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</si>
  <si>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</si>
  <si>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</si>
  <si>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</si>
  <si>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</si>
  <si>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</si>
  <si>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</si>
  <si>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</si>
  <si>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rozpočtové náklady</t>
  </si>
  <si>
    <t>STA</t>
  </si>
  <si>
    <t>1</t>
  </si>
  <si>
    <t>{d39306af-94ca-485e-9d08-d12e7811c1a7}</t>
  </si>
  <si>
    <t>2</t>
  </si>
  <si>
    <t>SO 101</t>
  </si>
  <si>
    <t>Ul. Gagarinova - dopravní napojení, SO 102 - Ul. Gagarinova - rekonstrukce komunikace</t>
  </si>
  <si>
    <t>{ac3a0436-cbf7-4cf8-81ab-a0925cf6be91}</t>
  </si>
  <si>
    <t>SO 103</t>
  </si>
  <si>
    <t>Ul. Bratrušovská - místní komunikace</t>
  </si>
  <si>
    <t>{c4c75368-3d76-4ef1-9e24-d8cb68914025}</t>
  </si>
  <si>
    <t>SO 301</t>
  </si>
  <si>
    <t>Dešťová kanalizace</t>
  </si>
  <si>
    <t>{6f042761-18bc-4c1b-b626-a10ad1fdcaf9}</t>
  </si>
  <si>
    <t>SO 801</t>
  </si>
  <si>
    <t>Kácení, sadové úpravy</t>
  </si>
  <si>
    <t>{85e68a60-0410-4e4a-b9dc-78fed340c3c6}</t>
  </si>
  <si>
    <t>SO 900</t>
  </si>
  <si>
    <t>Podzemní kontejnery</t>
  </si>
  <si>
    <t>{1de30fb3-35df-4edd-a5ed-c00709274515}</t>
  </si>
  <si>
    <t>KRYCÍ LIST SOUPISU PRACÍ</t>
  </si>
  <si>
    <t>Objekt:</t>
  </si>
  <si>
    <t>SO 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</si>
  <si>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</si>
  <si>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</si>
  <si>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</si>
  <si>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</si>
  <si>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</si>
  <si>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</si>
  <si>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</si>
  <si>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</si>
  <si>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</si>
  <si>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</si>
  <si>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</si>
  <si>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</si>
  <si>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</si>
  <si>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</si>
  <si>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</si>
  <si>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</si>
  <si>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</si>
  <si>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</si>
  <si>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</si>
  <si>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</si>
  <si>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</si>
  <si>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</si>
  <si>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</si>
  <si>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</si>
  <si>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</si>
  <si>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</si>
  <si>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</si>
  <si>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</si>
  <si>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</si>
  <si>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</si>
  <si>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</t>
  </si>
  <si>
    <t>CS ÚRS 2022 01</t>
  </si>
  <si>
    <t>1024</t>
  </si>
  <si>
    <t>-1975896397</t>
  </si>
  <si>
    <t>PP</t>
  </si>
  <si>
    <t>VV</t>
  </si>
  <si>
    <t>"vytyčení inženýrských sítí" 1</t>
  </si>
  <si>
    <t>012203000</t>
  </si>
  <si>
    <t>Geodetické práce při provádění stavby</t>
  </si>
  <si>
    <t>-1401055651</t>
  </si>
  <si>
    <t>"vytyčení stavby" 1</t>
  </si>
  <si>
    <t>3</t>
  </si>
  <si>
    <t>012303000</t>
  </si>
  <si>
    <t>Geodetické práce po výstavbě</t>
  </si>
  <si>
    <t>746172823</t>
  </si>
  <si>
    <t>"zaměření skutečného provedenís tavby" 1</t>
  </si>
  <si>
    <t>4</t>
  </si>
  <si>
    <t>013203000</t>
  </si>
  <si>
    <t>Dokumentace stavby - výrobní dokumentace</t>
  </si>
  <si>
    <t>-1768004634</t>
  </si>
  <si>
    <t>Dokumentace stavby bez rozlišení</t>
  </si>
  <si>
    <t>013254000</t>
  </si>
  <si>
    <t>Dokumentace skutečného provedení stavby</t>
  </si>
  <si>
    <t>-595809154</t>
  </si>
  <si>
    <t>6</t>
  </si>
  <si>
    <t>013294000</t>
  </si>
  <si>
    <t>Ostatní dokumentace</t>
  </si>
  <si>
    <t>470745772</t>
  </si>
  <si>
    <t>"geometrický plán pro majetkoprávní vypořádání" 1</t>
  </si>
  <si>
    <t>VRN3</t>
  </si>
  <si>
    <t>Zařízení staveniště</t>
  </si>
  <si>
    <t>7</t>
  </si>
  <si>
    <t>031103000</t>
  </si>
  <si>
    <t>Související práce práce pro zařízení staveniště - zajištění staveništních cest</t>
  </si>
  <si>
    <t>107471803</t>
  </si>
  <si>
    <t>Projektové práce pro zařízení staveniště</t>
  </si>
  <si>
    <t>"Zajištění přechodné úpravy provozu (rozhodnutí), včetně veškerého dočasného dopravního značení, SSZ" 1</t>
  </si>
  <si>
    <t>8</t>
  </si>
  <si>
    <t>032103000</t>
  </si>
  <si>
    <t>Náklady na stavební buňky</t>
  </si>
  <si>
    <t>-1699037934</t>
  </si>
  <si>
    <t>"zařízení staveniště, vč. oplocení a přejezdů přes překopy - dovoz, zřízení, údržba a odvoz po dokončení" 1</t>
  </si>
  <si>
    <t>9</t>
  </si>
  <si>
    <t>034303000</t>
  </si>
  <si>
    <t>Dopravní značení na staveništi</t>
  </si>
  <si>
    <t>2108962477</t>
  </si>
  <si>
    <t>"Související práce pro zařízení staveniště - zajištění staveništních cest" 1</t>
  </si>
  <si>
    <t>10</t>
  </si>
  <si>
    <t>034503000</t>
  </si>
  <si>
    <t>Informační tabule na staveništi</t>
  </si>
  <si>
    <t>-2029323379</t>
  </si>
  <si>
    <t>VRN4</t>
  </si>
  <si>
    <t>Inženýrská činnost</t>
  </si>
  <si>
    <t>11</t>
  </si>
  <si>
    <t>043103000</t>
  </si>
  <si>
    <t>Zkoušky bez rozlišení</t>
  </si>
  <si>
    <t>-1469552985</t>
  </si>
  <si>
    <t>"veškeré zkoušky, testy a protokoly" 1</t>
  </si>
  <si>
    <t>12</t>
  </si>
  <si>
    <t>045203000</t>
  </si>
  <si>
    <t>Kompletační činnost</t>
  </si>
  <si>
    <t>-912753234</t>
  </si>
  <si>
    <t>SO 101 - Ul. Gagarinova - dopravní napojení, SO 102 - Ul. Gagarinova - rekonstrukce komunikace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</si>
  <si>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</si>
  <si>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</si>
  <si>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</si>
  <si>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</si>
  <si>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</si>
  <si>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</si>
  <si>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</si>
  <si>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</si>
  <si>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</si>
  <si>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</si>
  <si>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</si>
  <si>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</si>
  <si>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111151101</t>
  </si>
  <si>
    <t>Odstranění travin z celkové plochy do 100 m2 strojně</t>
  </si>
  <si>
    <t>m2</t>
  </si>
  <si>
    <t>1492331473</t>
  </si>
  <si>
    <t>Odstranění travin a rákosu strojně travin, při celkové ploše do 100 m2</t>
  </si>
  <si>
    <t>113106144</t>
  </si>
  <si>
    <t>Rozebrání dlažeb ze zámkových dlaždic komunikací pro pěší strojně pl přes 50 m2</t>
  </si>
  <si>
    <t>653851059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</si>
  <si>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</si>
  <si>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"bet. dlažba tl. 6cm, suť 0,260 t/m2" 182</t>
  </si>
  <si>
    <t>113107222</t>
  </si>
  <si>
    <t>Odstranění podkladu z kameniva drceného tl přes 100 do 200 mm strojně pl přes 200 m2</t>
  </si>
  <si>
    <t>-1194383242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</si>
  <si>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</si>
  <si>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"odstranění štěrkových vrstev v tl. 20cm, suť 0,290 t/m2" (182+18+891+8)</t>
  </si>
  <si>
    <t>113107231</t>
  </si>
  <si>
    <t>Odstranění podkladu z betonu prostého tl přes 100 do 150 mm strojně pl přes 200 m2</t>
  </si>
  <si>
    <t>-887280989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</si>
  <si>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</si>
  <si>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"bet. podklad v tl. 15cm, suť 0,325 t/m2" 831</t>
  </si>
  <si>
    <t>113107243</t>
  </si>
  <si>
    <t>Odstranění podkladu živičného tl přes 100 do 150 mm strojně pl přes 200 m2</t>
  </si>
  <si>
    <t>257042454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</si>
  <si>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</si>
  <si>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"vybourání vozovky v tl. 4cm obruba a 8 cm podklad, suť 0,253 t/m2" 831</t>
  </si>
  <si>
    <t>113107330</t>
  </si>
  <si>
    <t>Odstranění podkladu z betonu prostého tl do 100 mm strojně pl do 50 m2</t>
  </si>
  <si>
    <t>-39496462</t>
  </si>
  <si>
    <t>Odstranění podkladů nebo krytů strojně plochy jednotlivě do 50 m2 s přemístěním hmot na skládku na vzdálenost do 3 m nebo s naložením na dopravní prostředek z betonu prostého, o tl. vrstvy do 100 mm</t>
  </si>
  <si>
    <t>"bet. kryt v tl. 10cm, suť 0,240 t/m2" 8</t>
  </si>
  <si>
    <t>113107341</t>
  </si>
  <si>
    <t>Odstranění podkladu živičného tl 50 mm strojně pl do 50 m2</t>
  </si>
  <si>
    <t>1163028001</t>
  </si>
  <si>
    <t>Odstranění podkladů nebo krytů strojně plochy jednotlivě do 50 m2 s přemístěním hmot na skládku na vzdálenost do 3 m nebo s naložením na dopravní prostředek živičných, o tl. vrstvy do 50 mm</t>
  </si>
  <si>
    <t>"vybourání živ. chodníku v tl. 4cm, suť 0,078 t/m2" 18</t>
  </si>
  <si>
    <t>113154122</t>
  </si>
  <si>
    <t>Frézování živičného krytu tl 40 mm pruh š přes 0,5 do 1 m pl do 500 m2 bez překážek v trase</t>
  </si>
  <si>
    <t>-1485680064</t>
  </si>
  <si>
    <t>Frézování živičného podkladu nebo krytu  s naložením na dopravní prostředek plochy do 500 m2 bez překážek v trase pruhu šířky přes 0,5 m do 1 m, tloušťky vrstvy 40 mm</t>
  </si>
  <si>
    <t>"frézování v tl. 4cm, suť 0,092 t/m2" 53</t>
  </si>
  <si>
    <t>113154124</t>
  </si>
  <si>
    <t>Frézování živičného krytu tl 100 mm pruh š přes 0,5 do 1 m pl do 500 m2 bez překážek v trase</t>
  </si>
  <si>
    <t>-371396050</t>
  </si>
  <si>
    <t>Frézování živičného podkladu nebo krytu  s naložením na dopravní prostředek plochy do 500 m2 bez překážek v trase pruhu šířky přes 0,5 m do 1 m, tloušťky vrstvy 100 mm</t>
  </si>
  <si>
    <t>"frézování v tl. 6cm, suť 0,138 t/m2" 45</t>
  </si>
  <si>
    <t>113202111</t>
  </si>
  <si>
    <t>Vytrhání obrub krajníků obrubníků stojatých</t>
  </si>
  <si>
    <t>m</t>
  </si>
  <si>
    <t>-189171529</t>
  </si>
  <si>
    <t>Vytrhání obrub  s vybouráním lože, s přemístěním hmot na skládku na vzdálenost do 3 m nebo s naložením na dopravní prostředek z krajníků nebo obrubníků stojatých</t>
  </si>
  <si>
    <t>"vytrhání obrub chodníkových a silničních vč. lože, suť 0,205 t/m" (238+104)</t>
  </si>
  <si>
    <t>"vytrhání přídlažby vč. lože, suť 0,205 t/m" 9</t>
  </si>
  <si>
    <t>Součet</t>
  </si>
  <si>
    <t>113203111</t>
  </si>
  <si>
    <t>Vytrhání obrub z dlažebních kostek</t>
  </si>
  <si>
    <t>866889492</t>
  </si>
  <si>
    <t>Vytrhání obrub  s vybouráním lože, s přemístěním hmot na skládku na vzdálenost do 3 m nebo s naložením na dopravní prostředek z dlažebních kostek</t>
  </si>
  <si>
    <t>"vybourání trojřádku, následné očištění a odvoz do 5 km dle pokynu investora, suť 0,115 t/m´ " 229*3</t>
  </si>
  <si>
    <t>121151103</t>
  </si>
  <si>
    <t>Sejmutí ornice plochy do 100 m2 tl vrstvy do 200 mm strojně</t>
  </si>
  <si>
    <t>-909968080</t>
  </si>
  <si>
    <t>Sejmutí ornice strojně při souvislé ploše do 100 m2, tl. vrstvy do 200 mm</t>
  </si>
  <si>
    <t>"sejmutí ornice a travního drnu v tl. 10cm, odvoz na depnii pro zpětné využití" 95</t>
  </si>
  <si>
    <t>13</t>
  </si>
  <si>
    <t>122211101</t>
  </si>
  <si>
    <t>Odkopávky a prokopávky v hornině třídy těžitelnosti I, skupiny 3 ručně</t>
  </si>
  <si>
    <t>m3</t>
  </si>
  <si>
    <t>-233308191</t>
  </si>
  <si>
    <t>Odkopávky a prokopávky ručně zapažené i nezapažené v hornině třídy těžitelnosti I skupiny 3</t>
  </si>
  <si>
    <t>"ručně kopaná sonda do hl. cca 2,5m" 4*2*2</t>
  </si>
  <si>
    <t>14</t>
  </si>
  <si>
    <t>122251104</t>
  </si>
  <si>
    <t>Odkopávky a prokopávky nezapažené v hornině třídy těžitelnosti I skupiny 3 objem do 500 m3 strojně</t>
  </si>
  <si>
    <t>-1682313605</t>
  </si>
  <si>
    <t>Odkopávky a prokopávky nezapažené strojně v hornině třídy těžitelnosti I skupiny 3 přes 100 do 500 m3</t>
  </si>
  <si>
    <t>"odkopávky pro sanaci podloží" 254</t>
  </si>
  <si>
    <t>131251102</t>
  </si>
  <si>
    <t>Hloubení jam nezapažených v hornině třídy těžitelnosti I skupiny 3 objem do 50 m3 strojně</t>
  </si>
  <si>
    <t>982576589</t>
  </si>
  <si>
    <t>Hloubení nezapažených jam a zářezů strojně s urovnáním dna do předepsaného profilu a spádu v hornině třídy těžitelnosti I skupiny 3 přes 20 do 50 m3</t>
  </si>
  <si>
    <t>"hloubení jam pro trativodní šachty" 4*8</t>
  </si>
  <si>
    <t>16</t>
  </si>
  <si>
    <t>132251103</t>
  </si>
  <si>
    <t>Hloubení rýh nezapažených š do 800 mm v hornině třídy těžitelnosti I skupiny 3 objem do 100 m3 strojně</t>
  </si>
  <si>
    <t>-789954906</t>
  </si>
  <si>
    <t>Hloubení nezapažených rýh šířky do 800 mm strojně s urovnáním dna do předepsaného profilu a spádu v hornině třídy těžitelnosti I skupiny 3 přes 50 do 100 m3</t>
  </si>
  <si>
    <t>"hloubení rýhy pro trativody" 305*0,5*0,5</t>
  </si>
  <si>
    <t>17</t>
  </si>
  <si>
    <t>132251251</t>
  </si>
  <si>
    <t>Hloubení rýh nezapažených š do 2000 mm v hornině třídy těžitelnosti I skupiny 3 objem do 20 m3 strojně</t>
  </si>
  <si>
    <t>-1812453215</t>
  </si>
  <si>
    <t>Hloubení nezapažených rýh šířky přes 800 do 2 000 mm strojně s urovnáním dna do předepsaného profilu a spádu v hornině třídy těžitelnosti I skupiny 3 do 20 m3</t>
  </si>
  <si>
    <t>"hloubení rýh pro přípojky" 2*1*1,5</t>
  </si>
  <si>
    <t>18</t>
  </si>
  <si>
    <t>162351104</t>
  </si>
  <si>
    <t>Vodorovné přemístění přes 500 do 1000 m výkopku/sypaniny z horniny třídy těžitelnosti I skupiny 1 až 3</t>
  </si>
  <si>
    <t>-214911182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</si>
  <si>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</si>
  <si>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"přesun ornice v rámci stavby, odvoz na deponii a dovoz zpět" 16*2</t>
  </si>
  <si>
    <t>"zemina do násypu" 65</t>
  </si>
  <si>
    <t>19</t>
  </si>
  <si>
    <t>162751117</t>
  </si>
  <si>
    <t>Vodorovné přemístění přes 9 000 do 10000 m výkopku/sypaniny z horniny třídy těžitelnosti I skupiny 1 až 3</t>
  </si>
  <si>
    <t>-559196388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</si>
  <si>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</si>
  <si>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přebytečného a nevhodného materiálu na skládku VZD do 20 km"</t>
  </si>
  <si>
    <t>"odkopávky" 254</t>
  </si>
  <si>
    <t>"hloubení jam" 32</t>
  </si>
  <si>
    <t>"hloubení rýh" 76,25+3</t>
  </si>
  <si>
    <t>"odpočet násypy" -65</t>
  </si>
  <si>
    <t>20</t>
  </si>
  <si>
    <t>162751119</t>
  </si>
  <si>
    <t>Příplatek k vodorovnému přemístění výkopku/sypaniny z horniny třídy těžitelnosti I skupiny 1 až 3 ZKD 1000 m přes 10000 m</t>
  </si>
  <si>
    <t>1704105987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</si>
  <si>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</si>
  <si>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"příplatek za zvětšený přesun odovzu na skládku VZD do 20 km" 300,25*10</t>
  </si>
  <si>
    <t>167151101</t>
  </si>
  <si>
    <t>Nakládání výkopku z hornin třídy těžitelnosti I skupiny 1 až 3 do 100 m3</t>
  </si>
  <si>
    <t>594497937</t>
  </si>
  <si>
    <t>Nakládání, skládání a překládání neulehlého výkopku nebo sypaniny strojně nakládání, množství do 100 m3, z horniny třídy těžitelnosti I, skupiny 1 až 3</t>
  </si>
  <si>
    <t>"naložení ornice na deponii"</t>
  </si>
  <si>
    <t>"část z SO 101 a 102" 95*0,1</t>
  </si>
  <si>
    <t>"chybějící část z SO 103" (160-95)*0,1</t>
  </si>
  <si>
    <t>22</t>
  </si>
  <si>
    <t>171151103</t>
  </si>
  <si>
    <t>Uložení sypaniny z hornin soudržných do násypů zhutněných strojně</t>
  </si>
  <si>
    <t>-1676364276</t>
  </si>
  <si>
    <t>Uložení sypanin do násypů strojně s rozprostřením sypaniny ve vrstvách a s hrubým urovnáním zhutněných z hornin soudržných jakékoliv třídy těžitelnosti</t>
  </si>
  <si>
    <t>"násypy z vhodného materiálu získaného v rámci stavby" 65</t>
  </si>
  <si>
    <t>23</t>
  </si>
  <si>
    <t>171151112</t>
  </si>
  <si>
    <t>Uložení sypaniny z hornin nesoudržných kamenitých do násypů zhutněných strojně</t>
  </si>
  <si>
    <t>-1315665407</t>
  </si>
  <si>
    <t>Uložení sypanin do násypů strojně s rozprostřením sypaniny ve vrstvách a s hrubým urovnáním zhutněných z hornin nesoudržných kamenitých</t>
  </si>
  <si>
    <t>"výměna podloží kamenivo drcenné" 635*0,4</t>
  </si>
  <si>
    <t>24</t>
  </si>
  <si>
    <t>M</t>
  </si>
  <si>
    <t>58344229</t>
  </si>
  <si>
    <t>štěrkodrť frakce 0/125</t>
  </si>
  <si>
    <t>t</t>
  </si>
  <si>
    <t>1490939741</t>
  </si>
  <si>
    <t>254*2 'Přepočtené koeficientem množství</t>
  </si>
  <si>
    <t>25</t>
  </si>
  <si>
    <t>171201231</t>
  </si>
  <si>
    <t>Poplatek za uložení zeminy a kamení na recyklační skládce (skládkovné) kód odpadu 17 05 04</t>
  </si>
  <si>
    <t>752185442</t>
  </si>
  <si>
    <t>Poplatek za uložení stavebního odpadu na recyklační skládce (skládkovné) zeminy a kamení zatříděného do Katalogu odpadů pod kódem 17 05 04</t>
  </si>
  <si>
    <t>300,25*1,8 'Přepočtené koeficientem množství</t>
  </si>
  <si>
    <t>26</t>
  </si>
  <si>
    <t>171251201</t>
  </si>
  <si>
    <t>Uložení sypaniny na skládky nebo meziskládky</t>
  </si>
  <si>
    <t>969082184</t>
  </si>
  <si>
    <t>Uložení sypaniny na skládky nebo meziskládky bez hutnění s upravením uložené sypaniny do předepsaného tvaru</t>
  </si>
  <si>
    <t>27</t>
  </si>
  <si>
    <t>174111101</t>
  </si>
  <si>
    <t>Zásyp jam, šachet rýh nebo kolem objektů sypaninou se zhutněním ručně</t>
  </si>
  <si>
    <t>1740353989</t>
  </si>
  <si>
    <t>Zásyp sypaninou z jakékoliv horniny ručně s uložením výkopku ve vrstvách se zhutněním jam, šachet, rýh nebo kolem objektů v těchto vykopávkách</t>
  </si>
  <si>
    <t>"zásyp kopané sondy novým materiálem" 16</t>
  </si>
  <si>
    <t>28</t>
  </si>
  <si>
    <t>58344197</t>
  </si>
  <si>
    <t>štěrkodrť frakce 0/63</t>
  </si>
  <si>
    <t>1195866046</t>
  </si>
  <si>
    <t>16*2 'Přepočtené koeficientem množství</t>
  </si>
  <si>
    <t>29</t>
  </si>
  <si>
    <t>174151101</t>
  </si>
  <si>
    <t>Zásyp jam, šachet rýh nebo kolem objektů sypaninou se zhutněním</t>
  </si>
  <si>
    <t>1887135538</t>
  </si>
  <si>
    <t>Zásyp sypaninou z jakékoliv horniny strojně s uložením výkopku ve vrstvách se zhutněním jam, šachet, rýh nebo kolem objektů v těchto vykopávkách</t>
  </si>
  <si>
    <t>"zásyp po odstranění obrub" (238+104)*0,1</t>
  </si>
  <si>
    <t>"zásyp rýh přípojek" 3</t>
  </si>
  <si>
    <t>30</t>
  </si>
  <si>
    <t>-307185376</t>
  </si>
  <si>
    <t>37,2*2 'Přepočtené koeficientem množství</t>
  </si>
  <si>
    <t>31</t>
  </si>
  <si>
    <t>181351103</t>
  </si>
  <si>
    <t>Rozprostření ornice tl vrstvy do 200 mm pl přes 100 do 500 m2 v rovině nebo ve svahu do 1:5 strojně</t>
  </si>
  <si>
    <t>-1246189511</t>
  </si>
  <si>
    <t>Rozprostření a urovnání ornice v rovině nebo ve svahu sklonu do 1:5 strojně při souvislé ploše přes 100 do 500 m2, tl. vrstvy do 200 mm</t>
  </si>
  <si>
    <t>"ohumusování v tl. 10cm" 160</t>
  </si>
  <si>
    <t>32</t>
  </si>
  <si>
    <t>181411131</t>
  </si>
  <si>
    <t>Založení parkového trávníku výsevem pl do 1000 m2 v rovině a ve svahu do 1:5</t>
  </si>
  <si>
    <t>336233560</t>
  </si>
  <si>
    <t>Založení trávníku na půdě předem připravené plochy do 1000 m2 výsevem včetně utažení parkového v rovině nebo na svahu do 1:5</t>
  </si>
  <si>
    <t>33</t>
  </si>
  <si>
    <t>00572410</t>
  </si>
  <si>
    <t>osivo směs travní parková</t>
  </si>
  <si>
    <t>kg</t>
  </si>
  <si>
    <t>-1707897471</t>
  </si>
  <si>
    <t>160*0,02 'Přepočtené koeficientem množství</t>
  </si>
  <si>
    <t>34</t>
  </si>
  <si>
    <t>181951111</t>
  </si>
  <si>
    <t>Úprava pláně v hornině třídy těžitelnosti I skupiny 1 až 3 bez zhutnění strojně</t>
  </si>
  <si>
    <t>-1816233809</t>
  </si>
  <si>
    <t>Úprava pláně vyrovnáním výškových rozdílů strojně v hornině třídy těžitelnosti I, skupiny 1 až 3 bez zhutnění</t>
  </si>
  <si>
    <t>"úprava podloží před ohumusováním" 160</t>
  </si>
  <si>
    <t>35</t>
  </si>
  <si>
    <t>181951112</t>
  </si>
  <si>
    <t>Úprava pláně v hornině třídy těžitelnosti I skupiny 1 až 3 se zhutněním strojně</t>
  </si>
  <si>
    <t>1481033613</t>
  </si>
  <si>
    <t>Úprava pláně vyrovnáním výškových rozdílů strojně v hornině třídy těžitelnosti I, skupiny 1 až 3 se zhutněním</t>
  </si>
  <si>
    <t>"hutnění zemní pláně na předepsanou únosnost" 912</t>
  </si>
  <si>
    <t>36</t>
  </si>
  <si>
    <t>185804312</t>
  </si>
  <si>
    <t>Zalití rostlin vodou plocha přes 20 m2</t>
  </si>
  <si>
    <t>1641345829</t>
  </si>
  <si>
    <t>Zalití rostlin vodou plochy záhonů jednotlivě přes 20 m2</t>
  </si>
  <si>
    <t>"zalití osetých ploch, spotřeba vody 30 l/m2, 3x po dobu výstavby" 160*0,03*3</t>
  </si>
  <si>
    <t>37</t>
  </si>
  <si>
    <t>185851121</t>
  </si>
  <si>
    <t>Dovoz vody pro zálivku rostlin za vzdálenost do 1000 m</t>
  </si>
  <si>
    <t>675223230</t>
  </si>
  <si>
    <t>Dovoz vody pro zálivku rostlin  na vzdálenost do 1000 m</t>
  </si>
  <si>
    <t>38</t>
  </si>
  <si>
    <t>185851129</t>
  </si>
  <si>
    <t>Příplatek k dovozu vody pro zálivku rostlin do 1000 m ZKD 1000 m</t>
  </si>
  <si>
    <t>-1914359420</t>
  </si>
  <si>
    <t>Dovoz vody pro zálivku rostlin  Příplatek k ceně za každých dalších i započatých 1000 m</t>
  </si>
  <si>
    <t>"příplatek za zvětšený přesun dovozu vody, předpoklad do 5 km" 14,4*4</t>
  </si>
  <si>
    <t>57,6*4 'Přepočtené koeficientem množství</t>
  </si>
  <si>
    <t>Zakládání</t>
  </si>
  <si>
    <t>39</t>
  </si>
  <si>
    <t>211971121</t>
  </si>
  <si>
    <t>Zřízení opláštění žeber nebo trativodů geotextilií v rýze nebo zářezu sklonu přes 1:2 š do 2,5 m</t>
  </si>
  <si>
    <t>-378137151</t>
  </si>
  <si>
    <t>Zřízení opláštění výplně z geotextilie odvodňovacích žeber nebo trativodů  v rýze nebo zářezu se stěnami svislými nebo šikmými o sklonu přes 1:2 při rozvinuté šířce opláštění do 2,5 m</t>
  </si>
  <si>
    <t>"opláštění trativodu geotextilií" 305*2,0</t>
  </si>
  <si>
    <t>40</t>
  </si>
  <si>
    <t>69311228</t>
  </si>
  <si>
    <t>geotextilie netkaná separační, ochranná, filtrační, drenážní PES 250g/m2</t>
  </si>
  <si>
    <t>794179154</t>
  </si>
  <si>
    <t>610*1,15 'Přepočtené koeficientem množství</t>
  </si>
  <si>
    <t>41</t>
  </si>
  <si>
    <t>212752102</t>
  </si>
  <si>
    <t>Trativod z drenážních trubek korugovaných PE-HD SN 4 perforace 360° včetně lože otevřený výkop DN 125 pro liniové stavby</t>
  </si>
  <si>
    <t>2073129338</t>
  </si>
  <si>
    <t>Trativody z drenážních trubek pro liniové stavby a komunikace se zřízením štěrkového lože pod trubky a s jejich obsypem v otevřeném výkopu trubka korugovaná sendvičová PE-HD SN 4 celoperforovaná 360° DN 150</t>
  </si>
  <si>
    <t>"trativod PVC DN 125 na ŠP loži a s obsypem z kameniva" 305</t>
  </si>
  <si>
    <t>Svislé a kompletní konstrukce</t>
  </si>
  <si>
    <t>42</t>
  </si>
  <si>
    <t>358315114</t>
  </si>
  <si>
    <t>Bourání stoky kompletní nebo vybourání otvorů z prostého betonu plochy do 4 m2</t>
  </si>
  <si>
    <t>967790335</t>
  </si>
  <si>
    <t>Bourání stoky kompletní nebo vybourání otvorů průřezové plochy do 4 m2 ve stokách ze zdiva z prostého betonu</t>
  </si>
  <si>
    <t>"odstranění stávajících ul. vpustí, suť cca 0,65 m3/m, hmotnost 2,2 t/m3" 2*0,65</t>
  </si>
  <si>
    <t>Komunikace pozemní</t>
  </si>
  <si>
    <t>43</t>
  </si>
  <si>
    <t>564851111</t>
  </si>
  <si>
    <t>Podklad ze štěrkodrtě ŠD plochy přes 100 m2 tl 150 mm</t>
  </si>
  <si>
    <t>-454155621</t>
  </si>
  <si>
    <t>Podklad ze štěrkodrti ŠD s rozprostřením a zhutněním plochy přes 100 m2, po zhutnění tl. 150 mm</t>
  </si>
  <si>
    <t>"vrstva ŠD fr. 0/32 v tl. 15cm"</t>
  </si>
  <si>
    <t>"chodník" 277</t>
  </si>
  <si>
    <t>"chodník u park. domu" 30</t>
  </si>
  <si>
    <t>44</t>
  </si>
  <si>
    <t>564861111</t>
  </si>
  <si>
    <t>Podklad ze štěrkodrtě ŠD plochy přes 100 m2 tl 200 mm</t>
  </si>
  <si>
    <t>-1917005449</t>
  </si>
  <si>
    <t>Podklad ze štěrkodrti ŠD s rozprostřením a zhutněním plochy přes 100 m2, po zhutnění tl. 200 mm</t>
  </si>
  <si>
    <t>"vrstva ŠD fr. 0/32 v tl. 20cm"</t>
  </si>
  <si>
    <t>"vozovka vč. rozšíření pod obruby" 605</t>
  </si>
  <si>
    <t>45</t>
  </si>
  <si>
    <t>565155111</t>
  </si>
  <si>
    <t>Asfaltový beton vrstva podkladní ACP 16+ (obalované kamenivo OKS) tl 70 mm š do 3 m</t>
  </si>
  <si>
    <t>-207447294</t>
  </si>
  <si>
    <t>Asfaltový beton vrstva podkladní ACP 16 (obalované kamenivo střednězrnné - OKS)  s rozprostřením a zhutněním v pruhu šířky přes 1,5 do 3 m, po zhutnění tl. 70 mm</t>
  </si>
  <si>
    <t>46</t>
  </si>
  <si>
    <t>567122111</t>
  </si>
  <si>
    <t>Podklad ze směsi stmelené cementem SC C 8/10 (KSC I) tl 120 mm</t>
  </si>
  <si>
    <t>1594318349</t>
  </si>
  <si>
    <t>Podklad ze směsi stmelené cementem SC bez dilatačních spár, s rozprostřením a zhutněním SC C 8/10 (KSC I), po zhutnění tl. 120 mm</t>
  </si>
  <si>
    <t>"chodníku u parkovacího domu" 28</t>
  </si>
  <si>
    <t>47</t>
  </si>
  <si>
    <t>567122112</t>
  </si>
  <si>
    <t>Podklad ze směsi stmelené cementem SC C 8/10 (KSC I) tl 130 mm</t>
  </si>
  <si>
    <t>637551851</t>
  </si>
  <si>
    <t>Podklad ze směsi stmelené cementem SC bez dilatačních spár, s rozprostřením a zhutněním SC C 8/10 (KSC I), po zhutnění tl. 130 mm</t>
  </si>
  <si>
    <t>"vozovka" 585</t>
  </si>
  <si>
    <t>48</t>
  </si>
  <si>
    <t>571901111</t>
  </si>
  <si>
    <t>Posyp krytu kamenivem drceným nebo těženým do 5 kg/m2</t>
  </si>
  <si>
    <t>-147594078</t>
  </si>
  <si>
    <t>Posyp podkladu nebo krytu s rozprostřením a zhutněním kamenivem  drceným nebo těženým, v množství do 5 kg/m2</t>
  </si>
  <si>
    <t>"infiltračn postřik se zadrcením DK fr. 4/8 množství 2-3 kg/m2" 628</t>
  </si>
  <si>
    <t>49</t>
  </si>
  <si>
    <t>573191111</t>
  </si>
  <si>
    <t>Postřik infiltrační kationaktivní emulzí v množství 1 kg/m2</t>
  </si>
  <si>
    <t>1724792955</t>
  </si>
  <si>
    <t>Postřik infiltrační kationaktivní emulzí v množství 1,00 kg/m2</t>
  </si>
  <si>
    <t>50</t>
  </si>
  <si>
    <t>573231108</t>
  </si>
  <si>
    <t>Postřik živičný spojovací ze silniční emulze v množství 0,50 kg/m2</t>
  </si>
  <si>
    <t>993150230</t>
  </si>
  <si>
    <t>Postřik spojovací PS bez posypu kamenivem ze silniční emulze, v množství 0,50 kg/m2</t>
  </si>
  <si>
    <t>51</t>
  </si>
  <si>
    <t>577134111</t>
  </si>
  <si>
    <t>Asfaltový beton vrstva obrusná ACO 11 (ABS) tř. I tl 40 mm š do 3 m z nemodifikovaného asfaltu</t>
  </si>
  <si>
    <t>-239634327</t>
  </si>
  <si>
    <t>Asfaltový beton vrstva obrusná ACO 11 (ABS)  s rozprostřením a se zhutněním z nemodifikovaného asfaltu v pruhu šířky do 3 m tř. I, po zhutnění tl. 40 mm</t>
  </si>
  <si>
    <t>52</t>
  </si>
  <si>
    <t>596211112</t>
  </si>
  <si>
    <t>Kladení zámkové dlažby komunikací pro pěší ručně tl 60 mm skupiny A pl přes 100 do 300 m2</t>
  </si>
  <si>
    <t>-290582846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</si>
  <si>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</si>
  <si>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"dlažba tl. 6cm do lože z DK fr. 4/8 tl. 4cm" 262+4</t>
  </si>
  <si>
    <t>53</t>
  </si>
  <si>
    <t>59245018</t>
  </si>
  <si>
    <t>dlažba tvar obdélník betonová 200x100x60mm přírodní</t>
  </si>
  <si>
    <t>1733675134</t>
  </si>
  <si>
    <t>262*1,02 'Přepočtené koeficientem množství</t>
  </si>
  <si>
    <t>54</t>
  </si>
  <si>
    <t>59245006</t>
  </si>
  <si>
    <t>dlažba tvar obdélník betonová pro nevidomé 200x100x60mm barevná</t>
  </si>
  <si>
    <t>-1083486102</t>
  </si>
  <si>
    <t>4*1,02 'Přepočtené koeficientem množství</t>
  </si>
  <si>
    <t>55</t>
  </si>
  <si>
    <t>596212210</t>
  </si>
  <si>
    <t>Kladení zámkové dlažby pozemních komunikací ručně tl 80 mm skupiny A pl do 50 m2</t>
  </si>
  <si>
    <t>-65525674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</si>
  <si>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</si>
  <si>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"dlažba tl. 8cm do lože z DK fr. 4/8 tl. 4cm" 23+5</t>
  </si>
  <si>
    <t>56</t>
  </si>
  <si>
    <t>59245020</t>
  </si>
  <si>
    <t>dlažba tvar obdélník betonová 200x100x80mm přírodní</t>
  </si>
  <si>
    <t>1938397727</t>
  </si>
  <si>
    <t>23*1,03 'Přepočtené koeficientem množství</t>
  </si>
  <si>
    <t>57</t>
  </si>
  <si>
    <t>59245226</t>
  </si>
  <si>
    <t>dlažba tvar obdélník betonová pro nevidomé 200x100x80mm barevná</t>
  </si>
  <si>
    <t>-1651260666</t>
  </si>
  <si>
    <t>5*1,03 'Přepočtené koeficientem množství</t>
  </si>
  <si>
    <t>Trubní vedení</t>
  </si>
  <si>
    <t>58</t>
  </si>
  <si>
    <t>810351811</t>
  </si>
  <si>
    <t>Bourání stávajícího potrubí z betonu DN do 200</t>
  </si>
  <si>
    <t>879893918</t>
  </si>
  <si>
    <t>Bourání stávajícího potrubí z betonu v otevřeném výkopu DN do 200</t>
  </si>
  <si>
    <t>"odstranění přípojek ul. vpustí, suť cca 0,5 m3/m, hmotnost 2,2 t/m3" (1,0+1,0)*0,5</t>
  </si>
  <si>
    <t>59</t>
  </si>
  <si>
    <t>895211131</t>
  </si>
  <si>
    <t>Drenážní šachtice kontrolní z betonových dílců hl do 1,5 m</t>
  </si>
  <si>
    <t>kus</t>
  </si>
  <si>
    <t>-2036349080</t>
  </si>
  <si>
    <t>Drenážní šachtice kontrolní z betonových dílců  hl. do 1,5 m</t>
  </si>
  <si>
    <t>"drenážní šachtice nepojížděná" 2</t>
  </si>
  <si>
    <t>60</t>
  </si>
  <si>
    <t>895211141</t>
  </si>
  <si>
    <t>Drenážní šachtice kontrolní z betonových dílců hl do 2 m</t>
  </si>
  <si>
    <t>1675983944</t>
  </si>
  <si>
    <t>Drenážní šachtice kontrolní z betonových dílců hl. do 2m</t>
  </si>
  <si>
    <t>"drenážní šachtice pojížděná" 2</t>
  </si>
  <si>
    <t>61</t>
  </si>
  <si>
    <t>899431111</t>
  </si>
  <si>
    <t>Výšková úprava uličního vstupu nebo vpusti do 200 mm zvýšením krycího hrnce, šoupěte nebo hydrantu</t>
  </si>
  <si>
    <t>941347127</t>
  </si>
  <si>
    <t>Výšková úprava uličního vstupu nebo vpusti do 200 mm  zvýšením krycího hrnce, šoupěte nebo hydrantu bez úpravy armatur</t>
  </si>
  <si>
    <t>Ostatní konstrukce a práce, bourání</t>
  </si>
  <si>
    <t>62</t>
  </si>
  <si>
    <t>721100914R</t>
  </si>
  <si>
    <t xml:space="preserve">Vyvrtání otvoru </t>
  </si>
  <si>
    <t>-1507202008</t>
  </si>
  <si>
    <t>"napojení trativodu do přípojky UV navrtávkou DN160, kompletní dodávka a montáž" 3</t>
  </si>
  <si>
    <t>63</t>
  </si>
  <si>
    <t>914111111</t>
  </si>
  <si>
    <t>Montáž svislé dopravní značky do velikosti 1 m2 objímkami na sloupek nebo konzolu</t>
  </si>
  <si>
    <t>1179298771</t>
  </si>
  <si>
    <t>Montáž svislé dopravní značky základní  velikosti do 1 m2 objímkami na sloupky nebo konzoly</t>
  </si>
  <si>
    <t>"B2" 1</t>
  </si>
  <si>
    <t>"B12" 1</t>
  </si>
  <si>
    <t>"IP4b" 2</t>
  </si>
  <si>
    <t>"E13" 1</t>
  </si>
  <si>
    <t>64</t>
  </si>
  <si>
    <t>40445619</t>
  </si>
  <si>
    <t>zákazové, příkazové dopravní značky B1-B34, C1-15 500mm</t>
  </si>
  <si>
    <t>-1357097190</t>
  </si>
  <si>
    <t>65</t>
  </si>
  <si>
    <t>40445621</t>
  </si>
  <si>
    <t>informativní značky provozní IP1-IP3, IP4b-IP7, IP10a, b 500x500mm</t>
  </si>
  <si>
    <t>-54238586</t>
  </si>
  <si>
    <t>66</t>
  </si>
  <si>
    <t>40445650</t>
  </si>
  <si>
    <t>dodatkové tabulky E7, E12, E13 500x300mm</t>
  </si>
  <si>
    <t>-1185589606</t>
  </si>
  <si>
    <t>67</t>
  </si>
  <si>
    <t>914511112</t>
  </si>
  <si>
    <t>Montáž sloupku dopravních značek délky do 3,5 m s betonovým základem a patkou</t>
  </si>
  <si>
    <t>528432048</t>
  </si>
  <si>
    <t>Montáž sloupku dopravních značek  délky do 3,5 m do hliníkové patky</t>
  </si>
  <si>
    <t>68</t>
  </si>
  <si>
    <t>40445225</t>
  </si>
  <si>
    <t>sloupek pro dopravní značku Zn D 60mm v 3,5m</t>
  </si>
  <si>
    <t>-845756223</t>
  </si>
  <si>
    <t>69</t>
  </si>
  <si>
    <t>40445240</t>
  </si>
  <si>
    <t>patka pro sloupek Al D 60mm</t>
  </si>
  <si>
    <t>-501982073</t>
  </si>
  <si>
    <t>70</t>
  </si>
  <si>
    <t>40445253</t>
  </si>
  <si>
    <t>víčko plastové na sloupek D 60mm</t>
  </si>
  <si>
    <t>-1130102713</t>
  </si>
  <si>
    <t>71</t>
  </si>
  <si>
    <t>40445256</t>
  </si>
  <si>
    <t>svorka upínací na sloupek dopravní značky D 60mm</t>
  </si>
  <si>
    <t>-886849467</t>
  </si>
  <si>
    <t>72</t>
  </si>
  <si>
    <t>915121122</t>
  </si>
  <si>
    <t>Vodorovné dopravní značení vodící čáry přerušované š 250 mm retroreflexní bílá barva</t>
  </si>
  <si>
    <t>884059532</t>
  </si>
  <si>
    <t>Vodorovné dopravní značení stříkané barvou  vodící čára bílá šířky 250 mm přerušovaná retroreflexní</t>
  </si>
  <si>
    <t>"značka V10d, kadence 0,5/0,5" 73</t>
  </si>
  <si>
    <t>73</t>
  </si>
  <si>
    <t>915221122</t>
  </si>
  <si>
    <t>Vodorovné dopravní značení vodící čáry přerušované š 250 mm retroreflexní bílý plast</t>
  </si>
  <si>
    <t>1840291063</t>
  </si>
  <si>
    <t>Vodorovné dopravní značení stříkaným plastem  vodící čára bílá šířky 250 mm přerušovaná retroreflexní</t>
  </si>
  <si>
    <t>74</t>
  </si>
  <si>
    <t>915611111</t>
  </si>
  <si>
    <t>Předznačení vodorovného liniového značení</t>
  </si>
  <si>
    <t>451275496</t>
  </si>
  <si>
    <t>Předznačení pro vodorovné značení  stříkané barvou nebo prováděné z nátěrových hmot liniové dělicí čáry, vodicí proužky</t>
  </si>
  <si>
    <t>75</t>
  </si>
  <si>
    <t>916111122</t>
  </si>
  <si>
    <t>Osazení obruby z drobných kostek bez boční opěry do lože z betonu prostého</t>
  </si>
  <si>
    <t>1390587782</t>
  </si>
  <si>
    <t>Osazení silniční obruby z dlažebních kostek v jedné řadě  s ložem tl. přes 50 do 100 mm, s vyplněním a zatřením spár cementovou maltou z drobných kostek bez boční opěry, do lože z betonu prostého</t>
  </si>
  <si>
    <t>"trojřádek z dlažebních kostek, 2x vnitřní řada, využití původního materiálu" 2*258</t>
  </si>
  <si>
    <t>76</t>
  </si>
  <si>
    <t>916111123</t>
  </si>
  <si>
    <t>Osazení obruby z drobných kostek s boční opěrou do lože z betonu prostého</t>
  </si>
  <si>
    <t>246807156</t>
  </si>
  <si>
    <t>Osazení silniční obruby z dlažebních kostek v jedné řadě  s ložem tl. přes 50 do 100 mm, s vyplněním a zatřením spár cementovou maltou z drobných kostek s boční opěrou z betonu prostého, do lože z betonu prostého téže značky</t>
  </si>
  <si>
    <t>"trojřádek z žulových kostek, vnější řada s opěrou, využití původního materiálu" 258</t>
  </si>
  <si>
    <t>77</t>
  </si>
  <si>
    <t>916131213</t>
  </si>
  <si>
    <t>Osazení silničního obrubníku betonového stojatého s boční opěrou do lože z betonu prostého</t>
  </si>
  <si>
    <t>-194434136</t>
  </si>
  <si>
    <t>Osazení silničního obrubníku betonového se zřízením lože, s vyplněním a zatřením spár cementovou maltou stojatého s boční opěrou z betonu prostého, do lože z betonu prostého</t>
  </si>
  <si>
    <t>"silniční obruby do bet. lože s opěrou"</t>
  </si>
  <si>
    <t>"obruba 15/25" 243</t>
  </si>
  <si>
    <t>"nájezdová 15/15N" 15</t>
  </si>
  <si>
    <t>"přechodová 15/15-25 LP"  2</t>
  </si>
  <si>
    <t>"oblouk R2" 4*0,78</t>
  </si>
  <si>
    <t>"oblouk R0,5" 4*0,78</t>
  </si>
  <si>
    <t>"oblouk R1" 3*0,78</t>
  </si>
  <si>
    <t>"oblouk rohový" 4*0,78</t>
  </si>
  <si>
    <t>78</t>
  </si>
  <si>
    <t>59217031</t>
  </si>
  <si>
    <t>obrubník betonový silniční 1000x150x250mm</t>
  </si>
  <si>
    <t>-481378868</t>
  </si>
  <si>
    <t>243*1,02 'Přepočtené koeficientem množství</t>
  </si>
  <si>
    <t>79</t>
  </si>
  <si>
    <t>BET.M25R21</t>
  </si>
  <si>
    <t>OBRUBNÍK II POLOMĚR 2,VNĚJŠÍ/25CM PŘÍRODNÍ</t>
  </si>
  <si>
    <t>508978204</t>
  </si>
  <si>
    <t>80</t>
  </si>
  <si>
    <t>BET.M25R51</t>
  </si>
  <si>
    <t>OBRUBNÍK II POLOMĚR 0,5, VNĚJŠÍ/25CM PŘÍRODNÍ</t>
  </si>
  <si>
    <t>2009545756</t>
  </si>
  <si>
    <t>81</t>
  </si>
  <si>
    <t>BET.M25R11</t>
  </si>
  <si>
    <t>OBRUBNÍK II POLOMĚR 1,VNĚJŠÍ/25CM PŘÍRODNÍ</t>
  </si>
  <si>
    <t>620131720</t>
  </si>
  <si>
    <t>82</t>
  </si>
  <si>
    <t>BET.M25RR1</t>
  </si>
  <si>
    <t>OBRUBNÍK II POLOMĚR 1,5, VNĚJŠÍ/25CM PŘÍRODNÍ</t>
  </si>
  <si>
    <t>-1050844446</t>
  </si>
  <si>
    <t>83</t>
  </si>
  <si>
    <t>59217029</t>
  </si>
  <si>
    <t>obrubník betonový silniční nájezdový 1000x150x150mm</t>
  </si>
  <si>
    <t>-33387060</t>
  </si>
  <si>
    <t>15*1,02 'Přepočtené koeficientem množství</t>
  </si>
  <si>
    <t>84</t>
  </si>
  <si>
    <t>59217030</t>
  </si>
  <si>
    <t>obrubník betonový silniční přechodový 1000x150x150-250mm</t>
  </si>
  <si>
    <t>1173318363</t>
  </si>
  <si>
    <t>2*1,02 'Přepočtené koeficientem množství</t>
  </si>
  <si>
    <t>85</t>
  </si>
  <si>
    <t>916231213</t>
  </si>
  <si>
    <t>Osazení chodníkového obrubníku betonového stojatého s boční opěrou do lože z betonu prostého</t>
  </si>
  <si>
    <t>264406393</t>
  </si>
  <si>
    <t>Osazení chodníkového obrubníku betonového se zřízením lože, s vyplněním a zatřením spár cementovou maltou stojatého s boční opěrou z betonu prostého, do lože z betonu prostého</t>
  </si>
  <si>
    <t>"chodníková obruba do bet. lože s opěrou"</t>
  </si>
  <si>
    <t>"obruba 10/25" 145</t>
  </si>
  <si>
    <t>86</t>
  </si>
  <si>
    <t>59217017</t>
  </si>
  <si>
    <t>obrubník betonový chodníkový 1000x100x250mm</t>
  </si>
  <si>
    <t>810865555</t>
  </si>
  <si>
    <t>145*1,02 'Přepočtené koeficientem množství</t>
  </si>
  <si>
    <t>87</t>
  </si>
  <si>
    <t>916231293</t>
  </si>
  <si>
    <t>Příplatek za osazení obloukového obrubníku</t>
  </si>
  <si>
    <t>-498531530</t>
  </si>
  <si>
    <t>Osazení chodníkového obrubníku betonového se zřízením lože, s vyplněním a zatřením spár cementovou maltou Příplatek k cenám za osazení obloukového obrubníku</t>
  </si>
  <si>
    <t>88</t>
  </si>
  <si>
    <t>919732211</t>
  </si>
  <si>
    <t>Styčná spára napojení nového živičného povrchu na stávající za tepla š 15 mm hl 25 mm s prořezáním</t>
  </si>
  <si>
    <t>-828467868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</si>
  <si>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</si>
  <si>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"styčná spára s proříznutím a opětovným zalitím v místě napojení" 45</t>
  </si>
  <si>
    <t>89</t>
  </si>
  <si>
    <t>919735111</t>
  </si>
  <si>
    <t>Řezání stávajícího živičného krytu hl do 50 mm</t>
  </si>
  <si>
    <t>377281352</t>
  </si>
  <si>
    <t>Řezání stávajícího živičného krytu nebo podkladu  hloubky do 50 mm</t>
  </si>
  <si>
    <t>"zaříznutí živ. krytu v místě napojení" 45</t>
  </si>
  <si>
    <t>90</t>
  </si>
  <si>
    <t>936104213</t>
  </si>
  <si>
    <t>Montáž odpadkového koše kotevními šrouby na pevný podklad</t>
  </si>
  <si>
    <t>520085594</t>
  </si>
  <si>
    <t>Montáž odpadkového koše  přichycením kotevními šrouby</t>
  </si>
  <si>
    <t>91</t>
  </si>
  <si>
    <t>74910143</t>
  </si>
  <si>
    <t>koš odpadkový - specifikace dle investora</t>
  </si>
  <si>
    <t>1601422769</t>
  </si>
  <si>
    <t>92</t>
  </si>
  <si>
    <t>966001311</t>
  </si>
  <si>
    <t>Odstranění odpadkového koše s betonovou patkou</t>
  </si>
  <si>
    <t>-1468458532</t>
  </si>
  <si>
    <t>Odstranění odpadkového koše  s betonovou patkou</t>
  </si>
  <si>
    <t>"odstranění odpadkového koše - likvidace v režii zhotovitele" 2</t>
  </si>
  <si>
    <t>93</t>
  </si>
  <si>
    <t>966006132</t>
  </si>
  <si>
    <t>Odstranění značek dopravních nebo orientačních se sloupky s betonovými patkami</t>
  </si>
  <si>
    <t>-1495326243</t>
  </si>
  <si>
    <t>Odstranění dopravních nebo orientačních značek se sloupkem  s uložením hmot na vzdálenost do 20 m nebo s naložením na dopravní prostředek, se zásypem jam a jeho zhutněním s betonovou patkou</t>
  </si>
  <si>
    <t>"odstranění dopravních značek vč. bet. patky, vybourané hmoty 0,082 t/kus" 7</t>
  </si>
  <si>
    <t>94</t>
  </si>
  <si>
    <t>979071122</t>
  </si>
  <si>
    <t>Očištění dlažebních kostek drobných s původním spárováním živičnou směsí nebo MC</t>
  </si>
  <si>
    <t>798497585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</si>
  <si>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živicí nebo cementovou maltou</t>
  </si>
  <si>
    <t>"očištění trojřádku" 229*0,3</t>
  </si>
  <si>
    <t>997</t>
  </si>
  <si>
    <t>Přesun sutě</t>
  </si>
  <si>
    <t>95</t>
  </si>
  <si>
    <t>997221551</t>
  </si>
  <si>
    <t>Vodorovná doprava suti ze sypkých materiálů do 1 km</t>
  </si>
  <si>
    <t>-311688091</t>
  </si>
  <si>
    <t>Vodorovná doprava suti  bez naložení, ale se složením a s hrubým urovnáním ze sypkých materiálů, na vzdálenost do 1 km</t>
  </si>
  <si>
    <t>"odvoz suti na skládku VZD do 20 km"</t>
  </si>
  <si>
    <t>"bet. dlažba tl. 6cm, suť 0,260 t/m2" 182*0,260</t>
  </si>
  <si>
    <t>"odstranění štěrkových vrstev v tl. 20cm, suť 0,290 t/m2" (182+18+891+8)*0,290</t>
  </si>
  <si>
    <t>"bet. podklad v tl. 15cm, suť 0,325 t/m2" 831*0,325</t>
  </si>
  <si>
    <t>"vybourání živ. vozovky v tl. 4cm obrus a 8 cm podklad, suť 0,253 t/m2" 831*0,253</t>
  </si>
  <si>
    <t>"bet. kryt v tl. 10cm, suť 0,240 t/m2" 8*0,240</t>
  </si>
  <si>
    <t>"vybourání živ. chodníku v tl. 4cm, suť 0,078 t/m2" 18*0,078</t>
  </si>
  <si>
    <t>"frézování v tl. 4cm, suť 0,092 t/m2" 53*0,092</t>
  </si>
  <si>
    <t>"frézování v tl. 6cm, suť 0,138 t/m2" 45*0,138</t>
  </si>
  <si>
    <t>"vytrhání obrub chodníkových a silničních vč. lože, suť 0,205 t/m" (238+104)*0,205</t>
  </si>
  <si>
    <t>"vytrhání přídlažby vč. lože, suť 0,205 t/m" 9*0,205</t>
  </si>
  <si>
    <t>"vybourání trojřádku, následné očištění a odvoz do 5 km dle pokynu investora, suť 0,115 t/m´ " 229*3*0,115</t>
  </si>
  <si>
    <t>"odstranění stávajících ul. vpustí, suť cca 0,65 m3/m, hmotnost 2,2 t/m3" 2*0,65*2,2</t>
  </si>
  <si>
    <t>"odstranění přípojek ul. vpustí, suť cca 0,5 m3/m, hmotnost 2,2 t/m3" (1,0+1,0)*0,5*2,2</t>
  </si>
  <si>
    <t>96</t>
  </si>
  <si>
    <t>997221559</t>
  </si>
  <si>
    <t>Příplatek ZKD 1 km u vodorovné dopravy suti ze sypkých materiálů</t>
  </si>
  <si>
    <t>725693531</t>
  </si>
  <si>
    <t>Vodorovná doprava suti  bez naložení, ale se složením a s hrubým urovnáním Příplatek k ceně za každý další i započatý 1 km přes 1 km</t>
  </si>
  <si>
    <t xml:space="preserve">"příplatek za zvětšený přesun odovzu suti na skládku VZD do 20 km" </t>
  </si>
  <si>
    <t>"bet. dlažba tl. 6cm, suť 0,260 t/m2" 182*0,260*19</t>
  </si>
  <si>
    <t>"odstranění štěrkových vrstev v tl. 20cm, suť 0,290 t/m2" (182+18+891+8)*0,290*19</t>
  </si>
  <si>
    <t>"bet. podklad v tl. 15cm, suť 0,325 t/m2" 831*0,325*19</t>
  </si>
  <si>
    <t>"vybourání živ. vozovky v tl. 4cm obrus a 8 cm podklad, suť 0,253 t/m2" 831*0,253*19</t>
  </si>
  <si>
    <t>"bet. kryt v tl. 10cm, suť 0,240 t/m2" 8*0,240*19</t>
  </si>
  <si>
    <t>"vybourání živ. chodníku v tl. 4cm, suť 0,078 t/m2" 18*0,078*19</t>
  </si>
  <si>
    <t>"frézování v tl. 4cm, suť 0,092 t/m2" 53*0,092*19</t>
  </si>
  <si>
    <t>"frézování v tl. 6cm, suť 0,138 t/m2" 45*0,138*19</t>
  </si>
  <si>
    <t>"vytrhání obrub chodníkových a silničních vč. lože, suť 0,205 t/m" (238+104)*0,205*19</t>
  </si>
  <si>
    <t>"vytrhání přídlažby vč. lože, suť 0,205 t/m" 9*0,205*19</t>
  </si>
  <si>
    <t>"vybourání trojřádku, následné očištění a odvoz do 5 km dle pokynu investora, suť 0,115 t/m´ " 229*3*0,115*4</t>
  </si>
  <si>
    <t>"odstranění stávajících ul. vpustí, suť cca 0,65 m3/m, hmotnost 2,2 t/m3" 2*0,65*2,2*19</t>
  </si>
  <si>
    <t>"odstranění přípojek ul. vpustí, suť cca 0,5 m3/m, hmotnost 2,2 t/m3" (1,0+1,0)*0,5*2,2*19</t>
  </si>
  <si>
    <t>97</t>
  </si>
  <si>
    <t>997221571</t>
  </si>
  <si>
    <t>Vodorovná doprava vybouraných hmot do 1 km</t>
  </si>
  <si>
    <t>670435249</t>
  </si>
  <si>
    <t>Vodorovná doprava vybouraných hmot  bez naložení, ale se složením a s hrubým urovnáním na vzdálenost do 1 km</t>
  </si>
  <si>
    <t>"odvoz dopravních značek na úložiště investora" 0,082*7</t>
  </si>
  <si>
    <t>"naložení a dovoz žul. kostky pro trojřádek ve skladu investora, suť 0,115 t/m´ " 229*3*0,115</t>
  </si>
  <si>
    <t>98</t>
  </si>
  <si>
    <t>997221579</t>
  </si>
  <si>
    <t>Příplatek ZKD 1 km u vodorovné dopravy vybouraných hmot</t>
  </si>
  <si>
    <t>1537612159</t>
  </si>
  <si>
    <t>Vodorovná doprava vybouraných hmot  bez naložení, ale se složením a s hrubým urovnáním na vzdálenost Příplatek k ceně za každý další i započatý 1 km přes 1 km</t>
  </si>
  <si>
    <t>"odvoz dopravních značek na úložiště investora" 0,082*7*4</t>
  </si>
  <si>
    <t>"naložení a dovoz žul. kostky pro trojřádek ve skladu investora, suť 0,115 t/m´ " 229*3*0,115*4</t>
  </si>
  <si>
    <t>99</t>
  </si>
  <si>
    <t>997221612</t>
  </si>
  <si>
    <t>Nakládání vybouraných hmot na dopravní prostředky pro vodorovnou dopravu</t>
  </si>
  <si>
    <t>2124427088</t>
  </si>
  <si>
    <t>Nakládání na dopravní prostředky  pro vodorovnou dopravu vybouraných hmot</t>
  </si>
  <si>
    <t>100</t>
  </si>
  <si>
    <t>997221861</t>
  </si>
  <si>
    <t>Poplatek za uložení stavebního odpadu na recyklační skládce (skládkovné) z prostého betonu pod kódem 17 01 01</t>
  </si>
  <si>
    <t>-752541992</t>
  </si>
  <si>
    <t>Poplatek za uložení stavebního odpadu na recyklační skládce (skládkovné) z prostého betonu zatříděného do Katalogu odpadů pod kódem 17 01 01</t>
  </si>
  <si>
    <t>101</t>
  </si>
  <si>
    <t>997221873</t>
  </si>
  <si>
    <t>-214988043</t>
  </si>
  <si>
    <t>102</t>
  </si>
  <si>
    <t>997221875</t>
  </si>
  <si>
    <t>Poplatek za uložení stavebního odpadu na recyklační skládce (skládkovné) asfaltového bez obsahu dehtu zatříděného do Katalogu odpadů pod kódem 17 03 02</t>
  </si>
  <si>
    <t>557279477</t>
  </si>
  <si>
    <t>998</t>
  </si>
  <si>
    <t>Přesun hmot</t>
  </si>
  <si>
    <t>103</t>
  </si>
  <si>
    <t>998225111</t>
  </si>
  <si>
    <t>Přesun hmot pro pozemní komunikace s krytem z kamene, monolitickým betonovým nebo živičným</t>
  </si>
  <si>
    <t>-1754277136</t>
  </si>
  <si>
    <t>Přesun hmot pro komunikace s krytem z kameniva, monolitickým betonovým nebo živičným  dopravní vzdálenost do 200 m jakékoliv délky objektu</t>
  </si>
  <si>
    <t>SO 103 - Ul. Bratrušovská - místní komunikace</t>
  </si>
  <si>
    <t>111151103</t>
  </si>
  <si>
    <t>Odstranění travin z celkové plochy přes 500 m2 strojně</t>
  </si>
  <si>
    <t>154049375</t>
  </si>
  <si>
    <t>Odstranění travin a rákosu strojně travin, při celkové ploše přes 500 m2</t>
  </si>
  <si>
    <t>111211101</t>
  </si>
  <si>
    <t>Odstranění křovin a stromů průměru kmene do 100 mm i s kořeny sklonu terénu do 1:5 ručně</t>
  </si>
  <si>
    <t>1664797862</t>
  </si>
  <si>
    <t>Odstranění křovin a stromů s odstraněním kořenů ručně průměru kmene do 100 mm jakékoliv plochy v rovině nebo ve svahu o sklonu do 1:5</t>
  </si>
  <si>
    <t>113106142</t>
  </si>
  <si>
    <t>Rozebrání dlažeb z betonových nebo kamenných dlaždic komunikací pro pěší strojně pl přes 50 m2</t>
  </si>
  <si>
    <t>183601403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</si>
  <si>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</si>
  <si>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"bet. dlažba tl. 6cm, suť 0,255 t/m2" 80</t>
  </si>
  <si>
    <t>113107181</t>
  </si>
  <si>
    <t>Odstranění podkladu živičného tl do 50 mm strojně pl přes 50 do 200 m2</t>
  </si>
  <si>
    <t>-48816562</t>
  </si>
  <si>
    <t>Odstranění podkladů nebo krytů strojně plochy jednotlivě přes 50 m2 do 200 m2 s přemístěním hmot na skládku na vzdálenost do 20 m nebo s naložením na dopravní prostředek živičných, o tl. vrstvy do 50 mm</t>
  </si>
  <si>
    <t>"vybourání živ. chodníku v tl. 4cm, suť 0,078 t/m2" 137</t>
  </si>
  <si>
    <t>-418302746</t>
  </si>
  <si>
    <t>"odstranění štěrkových vrstev v tl. 20cm, suť 0,290 t/m2" (80+137+1060+25)</t>
  </si>
  <si>
    <t>-953542083</t>
  </si>
  <si>
    <t>"bet. podklad v tl. 15cm, suť 0,325 t/m2" 1010</t>
  </si>
  <si>
    <t>-270701591</t>
  </si>
  <si>
    <t>"vybourání vozovky v tl. 4cm obruba a 8 cm podklad, suť 0,253 t/m2" 1070</t>
  </si>
  <si>
    <t>113107323</t>
  </si>
  <si>
    <t>Odstranění podkladu z kameniva drceného tl přes 200 do 300 mm strojně pl do 50 m2</t>
  </si>
  <si>
    <t>-572749347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</si>
  <si>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</si>
  <si>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"odstranění štěrkové plochy tl. 25cm, suť 0,367 t/m2" 40</t>
  </si>
  <si>
    <t>506271703</t>
  </si>
  <si>
    <t>"bet. kryt v tl. 10cm, suť 0,240 t/m2" 25</t>
  </si>
  <si>
    <t>1813418678</t>
  </si>
  <si>
    <t>"frézování v tl. 4cm, suť 0,092 t/m2" 30</t>
  </si>
  <si>
    <t>-293253770</t>
  </si>
  <si>
    <t>"frézování v tl. 6cm, suť 0,138 t/m2" 25</t>
  </si>
  <si>
    <t>1179718152</t>
  </si>
  <si>
    <t>"vytrhání obrub chodníkových a silničních vč. lože, suť 0,205 t/m" (321+140)</t>
  </si>
  <si>
    <t>"vytrhání přídlažby vč. lože, suť 0,205 t/m" 210</t>
  </si>
  <si>
    <t>620015428</t>
  </si>
  <si>
    <t>"vybourání dvojřádku, následné očištění a odvoz do 5 km dle pokynu investora, suť 0,115 t/m´ " 28*3</t>
  </si>
  <si>
    <t>121151123</t>
  </si>
  <si>
    <t>Sejmutí ornice plochy přes 500 m2 tl vrstvy do 200 mm strojně</t>
  </si>
  <si>
    <t>-1102904328</t>
  </si>
  <si>
    <t>Sejmutí ornice strojně při souvislé ploše přes 500 m2, tl. vrstvy do 200 mm</t>
  </si>
  <si>
    <t>"sejmutí ornice a travního drnu v tl. 10cm, odvoz na depnii pro zpětné využití" 615</t>
  </si>
  <si>
    <t>-412022315</t>
  </si>
  <si>
    <t>"odkopávky pro komunikace" 195</t>
  </si>
  <si>
    <t>"odkopávky pro sanaci podloží" 530,8</t>
  </si>
  <si>
    <t>-1322786989</t>
  </si>
  <si>
    <t>"hloubení jam pro trativodní šachty" 2*8</t>
  </si>
  <si>
    <t>86012299</t>
  </si>
  <si>
    <t>"hloubení rýhy pro trativody" 155*0,5*0,5</t>
  </si>
  <si>
    <t>603800252</t>
  </si>
  <si>
    <t>"hloubení rýh pro přípojky" 22*1*1,5</t>
  </si>
  <si>
    <t>-45605885</t>
  </si>
  <si>
    <t>"přesun ornice v rámci stavby, odvoz na deponii a zpět" 615*0,1*2</t>
  </si>
  <si>
    <t>"přesun zeminy v rámci stavby" 52</t>
  </si>
  <si>
    <t>-2028551471</t>
  </si>
  <si>
    <t>"odkopávky" 725,8</t>
  </si>
  <si>
    <t>"hloubení jam" 16</t>
  </si>
  <si>
    <t>"hloubení rýh" 38,75+33</t>
  </si>
  <si>
    <t>"odpočet násypy" -52</t>
  </si>
  <si>
    <t>2017401418</t>
  </si>
  <si>
    <t>"příplatek za zvětšený přesun odovzu na skládku VZD do 20 km" 761,55*10</t>
  </si>
  <si>
    <t>-253998547</t>
  </si>
  <si>
    <t>"naložení ornice na deponii" 550*0,1</t>
  </si>
  <si>
    <t>-66706651</t>
  </si>
  <si>
    <t>"násypy z vhodného materiálu získaného v rámci stavby" 52</t>
  </si>
  <si>
    <t>1336400371</t>
  </si>
  <si>
    <t>"výměna podloží kamenivo drcenné" 1687*0,4</t>
  </si>
  <si>
    <t>1222439742</t>
  </si>
  <si>
    <t>674,8*2 'Přepočtené koeficientem množství</t>
  </si>
  <si>
    <t>1545915947</t>
  </si>
  <si>
    <t>761,55*1,8 'Přepočtené koeficientem množství</t>
  </si>
  <si>
    <t>774808009</t>
  </si>
  <si>
    <t>1305059397</t>
  </si>
  <si>
    <t>"zásyp po odstranění obrub" (321+140)*0,1</t>
  </si>
  <si>
    <t>"zásyp rýh přípojek" 33</t>
  </si>
  <si>
    <t>-1649487688</t>
  </si>
  <si>
    <t>79,1*2 'Přepočtené koeficientem množství</t>
  </si>
  <si>
    <t>664633261</t>
  </si>
  <si>
    <t>"ohumusování v tl. 10cm" 550</t>
  </si>
  <si>
    <t>1392715805</t>
  </si>
  <si>
    <t>-1507557317</t>
  </si>
  <si>
    <t>550*0,02 'Přepočtené koeficientem množství</t>
  </si>
  <si>
    <t>-1185917709</t>
  </si>
  <si>
    <t>"úprava podloží před ohumusováním" 550</t>
  </si>
  <si>
    <t>1999187985</t>
  </si>
  <si>
    <t>"hutnění zemní pláně na předepsanou únosnost" 1687</t>
  </si>
  <si>
    <t>-471592687</t>
  </si>
  <si>
    <t>"zalití osetých ploch, spotřeba vody 30 l/m2, 3x po dobu výstavby" 550*0,03*3</t>
  </si>
  <si>
    <t>1549981087</t>
  </si>
  <si>
    <t>-1534252811</t>
  </si>
  <si>
    <t>"příplatek za zvětšený přesun dovozu vody, předpoklad do 5 km" 49,5*4</t>
  </si>
  <si>
    <t>198*4 'Přepočtené koeficientem množství</t>
  </si>
  <si>
    <t>171393557</t>
  </si>
  <si>
    <t>"opláštění trativodu geotextilií" 155*2,0</t>
  </si>
  <si>
    <t>-1295664009</t>
  </si>
  <si>
    <t>310*1,15 'Přepočtené koeficientem množství</t>
  </si>
  <si>
    <t>-1011433274</t>
  </si>
  <si>
    <t>"trativod PVC DN 125 na ŠP loži a s obsypem z kameniva" 155</t>
  </si>
  <si>
    <t>339921132</t>
  </si>
  <si>
    <t>Osazování betonových palisád do betonového základu v řadě výšky prvku přes 0,5 do 1 m</t>
  </si>
  <si>
    <t>-1817682211</t>
  </si>
  <si>
    <t>Osazování palisád  betonových v řadě se zabetonováním výšky palisády přes 500 do 1000 mm</t>
  </si>
  <si>
    <t>"palisáda do bet. lože" 6,5</t>
  </si>
  <si>
    <t>-661525619</t>
  </si>
  <si>
    <t>"odstranění stávajících ul. vpustí, suť cca 0,65 m3/m, hmotnost 2,2 t/m3" 4*0,65</t>
  </si>
  <si>
    <t>166848812</t>
  </si>
  <si>
    <t>"chodník" 360</t>
  </si>
  <si>
    <t>"parkovací stání" 237+247</t>
  </si>
  <si>
    <t>-2089271646</t>
  </si>
  <si>
    <t>"vozovka vč. rozšíření pod obruby" 1080</t>
  </si>
  <si>
    <t>209426472</t>
  </si>
  <si>
    <t>-764679758</t>
  </si>
  <si>
    <t>"vozovka" 1125</t>
  </si>
  <si>
    <t>-1031061148</t>
  </si>
  <si>
    <t>"infiltračn postřik se zadrcením DK fr. 4/8 množství 2-3 kg/m2" 1125</t>
  </si>
  <si>
    <t>1500978397</t>
  </si>
  <si>
    <t>241305387</t>
  </si>
  <si>
    <t>-1376665801</t>
  </si>
  <si>
    <t>-1089296037</t>
  </si>
  <si>
    <t>"dlažba tl. 6cm do lože z DK fr. 4/8 tl. 4cm" 340+5</t>
  </si>
  <si>
    <t>59245021</t>
  </si>
  <si>
    <t>dlažba tvar čtverec betonová 200x200x60mm přírodní</t>
  </si>
  <si>
    <t>885648821</t>
  </si>
  <si>
    <t>340*1,02 'Přepočtené koeficientem množství</t>
  </si>
  <si>
    <t>-1192488005</t>
  </si>
  <si>
    <t>5*1,02 'Přepočtené koeficientem množství</t>
  </si>
  <si>
    <t>-166889684</t>
  </si>
  <si>
    <t>"dlažba tl. 8cm do lože z DK fr. 4/8 tl. 4cm" 17+6</t>
  </si>
  <si>
    <t>59245030</t>
  </si>
  <si>
    <t>dlažba tvar čtverec betonová 200x200x80mm přírodní</t>
  </si>
  <si>
    <t>-1600221238</t>
  </si>
  <si>
    <t>17*1,02 'Přepočtené koeficientem množství</t>
  </si>
  <si>
    <t>22335496</t>
  </si>
  <si>
    <t>6*1,03 'Přepočtené koeficientem množství</t>
  </si>
  <si>
    <t>596412212</t>
  </si>
  <si>
    <t>Kladení dlažby z vegetačních tvárnic pozemních komunikací tl 80 mm pl přes 100 do 300 m2</t>
  </si>
  <si>
    <t>1910414281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</si>
  <si>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</si>
  <si>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"dlažba tl. 8cm do lože z DK fr. 4/8 tl. 4cm vč. výplně spar" 214</t>
  </si>
  <si>
    <t>BET.S08C01</t>
  </si>
  <si>
    <t>DISTANČNÍ DLAŽBA 8CM PŘÍRODNÍ</t>
  </si>
  <si>
    <t>-533058741</t>
  </si>
  <si>
    <t>distanční dlažba tl. 8cm šedá s bočními nálisky</t>
  </si>
  <si>
    <t>214*1,02 'Přepočtené koeficientem množství</t>
  </si>
  <si>
    <t>321227156</t>
  </si>
  <si>
    <t>"odstranění přípojek ul. vpustí, suť cca 0,5 m3/m, hmotnost 2,2 t/m3" 22*0,5</t>
  </si>
  <si>
    <t>-564076411</t>
  </si>
  <si>
    <t>1272361494</t>
  </si>
  <si>
    <t>-1777297534</t>
  </si>
  <si>
    <t>"napojení trativodu do přípojky UV navrtávkou DN160, kompletní dodávka a montáž" 6</t>
  </si>
  <si>
    <t>912111111</t>
  </si>
  <si>
    <t>Montáž zábrany parkovací sloupku v do 800 mm zabetonovaného</t>
  </si>
  <si>
    <t>1317218777</t>
  </si>
  <si>
    <t>Montáž zábrany parkovací  tvaru sloupku do výšky 800 mm zabetonované</t>
  </si>
  <si>
    <t>74910169</t>
  </si>
  <si>
    <t>sloupek parkovací - specifikace dle investora</t>
  </si>
  <si>
    <t>162375596</t>
  </si>
  <si>
    <t>1879875194</t>
  </si>
  <si>
    <t>"IP10a" 1</t>
  </si>
  <si>
    <t>"IP12" 1</t>
  </si>
  <si>
    <t>"IZ8a" 1</t>
  </si>
  <si>
    <t>"IZ8b" 1</t>
  </si>
  <si>
    <t>40445625</t>
  </si>
  <si>
    <t>informativní značky provozní IP8, IP9, IP11-IP13 500x700mm</t>
  </si>
  <si>
    <t>-28474248</t>
  </si>
  <si>
    <t>40445633</t>
  </si>
  <si>
    <t>informativní značky směrové IS6a,f , IS7a, IS8 1000x750mm</t>
  </si>
  <si>
    <t>488207146</t>
  </si>
  <si>
    <t>861949752</t>
  </si>
  <si>
    <t>-1506304827</t>
  </si>
  <si>
    <t>1644766106</t>
  </si>
  <si>
    <t>-1736839204</t>
  </si>
  <si>
    <t>669492813</t>
  </si>
  <si>
    <t>1613467792</t>
  </si>
  <si>
    <t>915131112</t>
  </si>
  <si>
    <t>Vodorovné dopravní značení přechody pro chodce, šipky, symboly retroreflexní bílá barva</t>
  </si>
  <si>
    <t>-434822311</t>
  </si>
  <si>
    <t>Vodorovné dopravní značení stříkané barvou  přechody pro chodce, šipky, symboly bílé retroreflexní</t>
  </si>
  <si>
    <t>"symbol vozíčku" 1,5</t>
  </si>
  <si>
    <t>915231112</t>
  </si>
  <si>
    <t>Vodorovné dopravní značení přechody pro chodce, šipky, symboly retroreflexní bílý plast</t>
  </si>
  <si>
    <t>-945835389</t>
  </si>
  <si>
    <t>Vodorovné dopravní značení stříkaným plastem  přechody pro chodce, šipky, symboly nápisy bílé retroreflexní</t>
  </si>
  <si>
    <t>915491211</t>
  </si>
  <si>
    <t>Osazení vodícího proužku z betonových desek do betonového lože tl do 100 mm š proužku 250 mm</t>
  </si>
  <si>
    <t>-1034694383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</si>
  <si>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</si>
  <si>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"betonová přídlažba při parkovacích stáních" 396</t>
  </si>
  <si>
    <t>59218001</t>
  </si>
  <si>
    <t>krajník betonový silniční 500x250x80mm</t>
  </si>
  <si>
    <t>1407568582</t>
  </si>
  <si>
    <t>396*1,02 'Přepočtené koeficientem množství</t>
  </si>
  <si>
    <t>915621111</t>
  </si>
  <si>
    <t>Předznačení vodorovného plošného značení</t>
  </si>
  <si>
    <t>-1427169761</t>
  </si>
  <si>
    <t>Předznačení pro vodorovné značení  stříkané barvou nebo prováděné z nátěrových hmot plošné šipky, symboly, nápisy</t>
  </si>
  <si>
    <t>-794943054</t>
  </si>
  <si>
    <t>"obruba 15/25" 294</t>
  </si>
  <si>
    <t>"nájezdová 15/15N" 51</t>
  </si>
  <si>
    <t>"přechodová 15/15-25 LP"  3+4</t>
  </si>
  <si>
    <t>"oblouk R1" 2*0,78</t>
  </si>
  <si>
    <t>1752784358</t>
  </si>
  <si>
    <t>294*1,02 'Přepočtené koeficientem množství</t>
  </si>
  <si>
    <t>-488648875</t>
  </si>
  <si>
    <t>-852650546</t>
  </si>
  <si>
    <t>51*1,02 'Přepočtené koeficientem množství</t>
  </si>
  <si>
    <t>758752644</t>
  </si>
  <si>
    <t>7*1,02 'Přepočtené koeficientem množství</t>
  </si>
  <si>
    <t>-1368695244</t>
  </si>
  <si>
    <t>"obruba 10/25" 223</t>
  </si>
  <si>
    <t>1829960604</t>
  </si>
  <si>
    <t>223*1,02 'Přepočtené koeficientem množství</t>
  </si>
  <si>
    <t>1198427350</t>
  </si>
  <si>
    <t>1164614213</t>
  </si>
  <si>
    <t>"styčná spára s proříznutím a opětovným zalitím v místě napojení" 30</t>
  </si>
  <si>
    <t>-2046522685</t>
  </si>
  <si>
    <t>"zaříznutí živ. krytu v místě napojení" 30</t>
  </si>
  <si>
    <t>961044111</t>
  </si>
  <si>
    <t>Bourání základů z betonu prostého</t>
  </si>
  <si>
    <t>971132741</t>
  </si>
  <si>
    <t>Bourání základů z betonu  prostého</t>
  </si>
  <si>
    <t>"bourání bet. základů, suť 2,0 t/m3" 21</t>
  </si>
  <si>
    <t>"bourání bet. obvodové zídky pískoviště, suť 2,0 t/m3" 7,65</t>
  </si>
  <si>
    <t>962042321</t>
  </si>
  <si>
    <t>Bourání zdiva nadzákladového z betonu prostého přes 1 m3</t>
  </si>
  <si>
    <t>-822282565</t>
  </si>
  <si>
    <t>Bourání zdiva z betonu prostého  nadzákladového objemu přes 1 m3</t>
  </si>
  <si>
    <t>"boruání bet. zdi u kontejnerů, suť 2,2 t/m3" 13,2*1,7*0,3</t>
  </si>
  <si>
    <t>966001312R</t>
  </si>
  <si>
    <t>Odstranění kontejneru</t>
  </si>
  <si>
    <t>-1058219591</t>
  </si>
  <si>
    <t>"naložení, odvoz a uložení kontejenru do 5km, do skladu invstora" 5</t>
  </si>
  <si>
    <t>966001411R</t>
  </si>
  <si>
    <t>Odstranění klepače - ocel. konstrukce tvaru "U" 2x sloupek v=2m</t>
  </si>
  <si>
    <t>960082384</t>
  </si>
  <si>
    <t>Odstranění klepače - ocel. konstrukce tvaru "U" 2x sloupek v=2m, vč. odvozu a likvidace</t>
  </si>
  <si>
    <t>1771289868</t>
  </si>
  <si>
    <t>"odstranění dopravních značek vč. bet. patky, vybourané hmoty 0,082 t/kus" 6</t>
  </si>
  <si>
    <t>1649711211</t>
  </si>
  <si>
    <t>"očištění dvojřádku" 28*0,2</t>
  </si>
  <si>
    <t>86970823</t>
  </si>
  <si>
    <t>"bet. dlažba tl. 6cm, suť 0,255 t/m2" 80*0,255</t>
  </si>
  <si>
    <t>"vybourání živ. chodníku v tl. 4cm, suť 0,078 t/m2" 137*0,078</t>
  </si>
  <si>
    <t>"odstranění štěrkových vrstev v tl. 20cm, suť 0,290 t/m2" (80+137+1060+25)*0,290</t>
  </si>
  <si>
    <t>"bet. podklad v tl. 15cm, suť 0,325 t/m2" 1010*0,325</t>
  </si>
  <si>
    <t>"vybourání živ. vozovky v tl. 4cm obrus a 8 cm podklad, suť 0,253 t/m2" 1070*0,253</t>
  </si>
  <si>
    <t>"odstranění štěrkové plochy tl. 25cm, suť 0,367 t/m2" 40*0,367</t>
  </si>
  <si>
    <t>"bet. kryt v tl. 10cm, suť 0,240 t/m2" 25*0,240</t>
  </si>
  <si>
    <t>"frézování v tl. 4cm, suť 0,092 t/m2" 30*0,092</t>
  </si>
  <si>
    <t>"frézování v tl. 6cm, suť 0,138 t/m2" 25*0,138</t>
  </si>
  <si>
    <t>"vytrhání obrub chodníkových a silničních vč. lože, suť 0,205 t/m" (321+140)*0,205</t>
  </si>
  <si>
    <t>"vytrhání přídlažby vč. lože, suť 0,205 t/m" 210*0,205</t>
  </si>
  <si>
    <t>"vybourání dvojřádku, následné očištění a odvoz do 5 km dle pokynu investora, suť 0,115 t/m´ " 28*2*0,115</t>
  </si>
  <si>
    <t>"odstranění stávajících ul. vpustí, suť cca 0,65 m3/m, hmotnost 2,2 t/m3" 4*0,65*2,2</t>
  </si>
  <si>
    <t>"odstranění přípojek ul. vpustí, suť cca 0,5 m3/m, hmotnost 2,2 t/m3" 22*0,5*2,2</t>
  </si>
  <si>
    <t>"bourání bet. základů, suť 2,0 t/m3" 21*2,0</t>
  </si>
  <si>
    <t>"bourání bet. obvodové zídky pískoviště, suť 2,0 t/m3" 7,65*2,0</t>
  </si>
  <si>
    <t>"boruání bet. zdi u kontejnerů, suť 2,2 t/m3" 13,2*1,7*0,3*2,2</t>
  </si>
  <si>
    <t>365812360</t>
  </si>
  <si>
    <t>"bet. dlažba tl. 6cm, suť 0,255 t/m2" 80*0,255*19</t>
  </si>
  <si>
    <t>"vybourání živ. chodníku v tl. 4cm, suť 0,078 t/m2" 137*0,078*19</t>
  </si>
  <si>
    <t>"odstranění štěrkových vrstev v tl. 20cm, suť 0,290 t/m2" (80+137+1060+25)*0,290*19</t>
  </si>
  <si>
    <t>"bet. podklad v tl. 15cm, suť 0,325 t/m2" 1010*0,325*19</t>
  </si>
  <si>
    <t>"vybourání živ. vozovky v tl. 4cm obrua a 8 cm podklad, suť 0,253 t/m2" 1070*0,253*19</t>
  </si>
  <si>
    <t>"odstranění štěrkové plochy tl. 25cm, suť 0,367 t/m2" 40*0,367*19</t>
  </si>
  <si>
    <t>"bet. kryt v tl. 10cm, suť 0,240 t/m2" 25*0,240*19</t>
  </si>
  <si>
    <t>"frézování v tl. 4cm, suť 0,092 t/m2" 30*0,092*19</t>
  </si>
  <si>
    <t>"frézování v tl. 6cm, suť 0,138 t/m2" 25*0,138*19</t>
  </si>
  <si>
    <t>"vytrhání obrub chodníkových a silničních vč. lože, suť 0,205 t/m" (321+140)*0,205*19</t>
  </si>
  <si>
    <t>"vytrhání přídlažby vč. lože, suť 0,205 t/m" 210*0,205*19</t>
  </si>
  <si>
    <t>"vybourání dvojřádku, následné očištění a odvoz do 5 km dle pokynu investora, suť 0,115 t/m´ " 28*2*0,115*4</t>
  </si>
  <si>
    <t>"odstranění stávajících ul. vpustí, suť cca 0,65 m3/m, hmotnost 2,2 t/m3" 4*0,65*2,2*19</t>
  </si>
  <si>
    <t>"odstranění přípojek ul. vpustí, suť cca 0,5 m3/m, hmotnost 2,2 t/m3" 22*0,5*2,2*19</t>
  </si>
  <si>
    <t>"bourání bet. základů, suť 2,0 t/m3" 21*2,0*19</t>
  </si>
  <si>
    <t>"bourání bet. obvodové zídky pískoviště, suť 2,0 t/m3" 7,65*2,0*19</t>
  </si>
  <si>
    <t>"boruání bet. zdi u kontejnerů, suť 2,2 t/m3" 13,2*1,7*0,3*2,2*19</t>
  </si>
  <si>
    <t>616337436</t>
  </si>
  <si>
    <t>"odvoz dopravních značek na úložiště investora" 0,082*6</t>
  </si>
  <si>
    <t>"naložení a dovoz žul. kostky pro trojřádek ve skladu investora, suť 0,115 t/m´ " 28*2*0,115</t>
  </si>
  <si>
    <t>88049625</t>
  </si>
  <si>
    <t>"odvoz dopravních značek na úložiště investora" 0,082*6*4</t>
  </si>
  <si>
    <t>-1301604743</t>
  </si>
  <si>
    <t>1097584898</t>
  </si>
  <si>
    <t>-763528713</t>
  </si>
  <si>
    <t>1275510530</t>
  </si>
  <si>
    <t>2048214667</t>
  </si>
  <si>
    <t>SO 301 - Dešťová kanalizace</t>
  </si>
  <si>
    <t xml:space="preserve">    4 - Vodorovné konstrukce</t>
  </si>
  <si>
    <t>115101201</t>
  </si>
  <si>
    <t>Čerpání vody na dopravní výšku do 10 m průměrný přítok do 500 l/min</t>
  </si>
  <si>
    <t>hod</t>
  </si>
  <si>
    <t>121151105</t>
  </si>
  <si>
    <t>Sejmutí ornice plochy do 100 m2 tl vrstvy přes 250 do 300 mm strojně</t>
  </si>
  <si>
    <t>(2*0,60+8,80)*(5,50+0*0,60)*0,30</t>
  </si>
  <si>
    <t>131251204</t>
  </si>
  <si>
    <t>Hloubení jam zapažených v hornině třídy těžitelnosti I skupiny 3 objem do 500 m3 strojně</t>
  </si>
  <si>
    <t>(2*0,60+8,80)*(5,50+0*0,60)*(2,92-0,30)</t>
  </si>
  <si>
    <t>132254204</t>
  </si>
  <si>
    <t>Hloubení zapažených rýh š do 2000 mm v hornině třídy těžitelnosti I skupiny 3 objem do 500 m3</t>
  </si>
  <si>
    <t>168,0*1,20*(2,30-0,45)   "kanalizační řad</t>
  </si>
  <si>
    <t>27,80*1,20*(2,0-0,45)     "přípojky UV</t>
  </si>
  <si>
    <t>133212011.R</t>
  </si>
  <si>
    <t>Hloubení šachet v hornině třídy těžitelnosti I skupiny 3 plocha výkopu do 4 m2 ručně</t>
  </si>
  <si>
    <t>(1,80-0,45)*0,60*2,0 * 7  "ks - sondy na vyhladání stávajících podzemních vedení</t>
  </si>
  <si>
    <t>151201102</t>
  </si>
  <si>
    <t>Zřízení zátažného pažení a rozepření stěn rýh hl přes 2 do 4 m</t>
  </si>
  <si>
    <t>168,0*2,30 * 2</t>
  </si>
  <si>
    <t>((2*0,60+8,80)+(5,50+2*0,60))*2*2,92</t>
  </si>
  <si>
    <t>151201112</t>
  </si>
  <si>
    <t>Odstranění zátažného pažení a rozepření stěn rýh hl přes 2 do 4 m</t>
  </si>
  <si>
    <t>161101102</t>
  </si>
  <si>
    <t>Svislé přemístění výkopku z horniny tř. 1 až 4 hl výkopu do 4 m</t>
  </si>
  <si>
    <t>162251102</t>
  </si>
  <si>
    <t>Vodorovné přemístění přes 20 do 50 m výkopku/sypaniny z horniny třídy těžitelnosti I skupiny 1 až 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</si>
  <si>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</si>
  <si>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</si>
  <si>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</si>
  <si>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</si>
  <si>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</si>
  <si>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</si>
  <si>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</si>
  <si>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odpadu ze sypaniny na skládce (skládkovné)</t>
  </si>
  <si>
    <t>58343930</t>
  </si>
  <si>
    <t>kamenivo drcené hrubé frakce 16/32</t>
  </si>
  <si>
    <t>174151101.R</t>
  </si>
  <si>
    <t>Zásyp kopaných sond sypaninou se zhutněním</t>
  </si>
  <si>
    <t>175151101</t>
  </si>
  <si>
    <t>Obsypání potrubí strojně sypaninou bez prohození, uloženou do 3 m</t>
  </si>
  <si>
    <t>168,0*1,20*(0,25+0,30) - (PI*0,14*0,14*168,0)    "kanalizace</t>
  </si>
  <si>
    <t>58337331</t>
  </si>
  <si>
    <t>štěrkopísek frakce 0/22</t>
  </si>
  <si>
    <t>180405114</t>
  </si>
  <si>
    <t>Založení trávníku ve vegetačních prefabrikátech výsevem směsi semene v rovině a ve svahu do 1:5</t>
  </si>
  <si>
    <t>00572420</t>
  </si>
  <si>
    <t>osivo směs travní parková okrasná</t>
  </si>
  <si>
    <t>F03*0,5</t>
  </si>
  <si>
    <t>8,25*0,02 "Přepočtené koeficientem množství</t>
  </si>
  <si>
    <t>181351005</t>
  </si>
  <si>
    <t>Rozprostření ornice tl vrstvy přes 250 do 300 mm pl do 100 m2 v rovině nebo ve svahu do 1:5 strojně</t>
  </si>
  <si>
    <t>Vodorovné konstrukce</t>
  </si>
  <si>
    <t>451572111.R</t>
  </si>
  <si>
    <t>Lože pod potrubí otevřený výkop z kameniva drobného těženého 0 - 8 mm</t>
  </si>
  <si>
    <t>168,0*0,10*1,20      "kanalizace</t>
  </si>
  <si>
    <t>10,0*6,0*0,12        "RN</t>
  </si>
  <si>
    <t>452112111</t>
  </si>
  <si>
    <t>Osazení betonových prstenců nebo rámů v do 100 mm</t>
  </si>
  <si>
    <t>59224012</t>
  </si>
  <si>
    <t>prstenec šachtový vyrovnávací betonový 625x100x80mm</t>
  </si>
  <si>
    <t>59224013</t>
  </si>
  <si>
    <t>prstenec šachtový vyrovnávací betonový 625x100x100mm</t>
  </si>
  <si>
    <t>59224010</t>
  </si>
  <si>
    <t>prstenec šachtový vyrovnávací betonový 625x100x40mm</t>
  </si>
  <si>
    <t>452112122</t>
  </si>
  <si>
    <t>Osazení betonových prstenců nebo rámů v do 200 mm</t>
  </si>
  <si>
    <t>59224188</t>
  </si>
  <si>
    <t>prstenec šachtový vyrovnávací betonový 625x120x120mm</t>
  </si>
  <si>
    <t>452311131</t>
  </si>
  <si>
    <t>Podkladní desky z betonu prostého tř. C 12/15 otevřený výkop</t>
  </si>
  <si>
    <t>1,50*1,50*0,10 * 8 "ks - šachty</t>
  </si>
  <si>
    <t>10,0*6,0*0,15       "RN</t>
  </si>
  <si>
    <t>871310310</t>
  </si>
  <si>
    <t>Montáž kanalizačního potrubí hladkého plnostěnného SN 10 z polypropylenu DN 150</t>
  </si>
  <si>
    <t>28617003</t>
  </si>
  <si>
    <t>trubka kanalizační PP plnostěnná třívrstvá DN 150x1000mm SN10</t>
  </si>
  <si>
    <t>27,8*1,015 "Přepočtené koeficientem množství</t>
  </si>
  <si>
    <t>871350310</t>
  </si>
  <si>
    <t>Montáž kanalizačního potrubí hladkého plnostěnného SN 10 z polypropylenu DN 200</t>
  </si>
  <si>
    <t>28617012</t>
  </si>
  <si>
    <t>trubka kanalizační PP plnostěnná třívrstvá DN 200x3000mm SN10</t>
  </si>
  <si>
    <t>7,8*1,015 "Přepočtené koeficientem množství</t>
  </si>
  <si>
    <t>871360310</t>
  </si>
  <si>
    <t>Montáž kanalizačního potrubí hladkého plnostěnného SN 10 z polypropylenu DN 250</t>
  </si>
  <si>
    <t>151,90</t>
  </si>
  <si>
    <t>28617021</t>
  </si>
  <si>
    <t>trubka kanalizační PP plnostěnná třívrstvá DN 250x6000mm SN10</t>
  </si>
  <si>
    <t>151,9*1,015 "Přepočtené koeficientem množství</t>
  </si>
  <si>
    <t>877310310</t>
  </si>
  <si>
    <t>Montáž kolen na kanalizačním potrubí z PP trub hladkých plnostěnných DN 150</t>
  </si>
  <si>
    <t>28617182</t>
  </si>
  <si>
    <t>koleno kanalizační PP SN16 45° DN 150</t>
  </si>
  <si>
    <t>28617172</t>
  </si>
  <si>
    <t>koleno kanalizační PP SN16 30° DN 150</t>
  </si>
  <si>
    <t>877360320</t>
  </si>
  <si>
    <t>Montáž odboček na kanalizačním potrubí z PP trub hladkých plnostěnných DN 250</t>
  </si>
  <si>
    <t>5   "UV</t>
  </si>
  <si>
    <t>28617210</t>
  </si>
  <si>
    <t>odbočka kanalizační PP SN16 45° DN 250/150</t>
  </si>
  <si>
    <t>892372111</t>
  </si>
  <si>
    <t>Zabezpečení konců potrubí DN do 300 při tlakových zkouškách vodou</t>
  </si>
  <si>
    <t>892381111</t>
  </si>
  <si>
    <t>Tlaková zkouška vodou potrubí DN 250, DN 300 nebo 350</t>
  </si>
  <si>
    <t>894411221</t>
  </si>
  <si>
    <t>Zřízení šachet kanalizačních z betonových dílců na potrubí DN přes 200 do 300 dno kamenina</t>
  </si>
  <si>
    <t>PFB.1121104</t>
  </si>
  <si>
    <t>Konus TBR-Q.1 100-63/58/12 KPS</t>
  </si>
  <si>
    <t>8   "Š</t>
  </si>
  <si>
    <t>6    "RN</t>
  </si>
  <si>
    <t>59224075.R</t>
  </si>
  <si>
    <t>deska betonová zákrytová TZK-Q.1 100-63/17</t>
  </si>
  <si>
    <t>59224065.R</t>
  </si>
  <si>
    <t>skruž betonová DN 1000x250, 100x25x12cm (TBS-Q.1 100/25)</t>
  </si>
  <si>
    <t>7    "Š</t>
  </si>
  <si>
    <t>6   "RN</t>
  </si>
  <si>
    <t>59224067.R</t>
  </si>
  <si>
    <t>skruž betonová DN 1000x500, 100x50x12cm (TBS-Q.1 100/50)</t>
  </si>
  <si>
    <t>59224162.R</t>
  </si>
  <si>
    <t>skruž kanalizační s ocelovými stupadly 100x100x12cm (TBS-Q.1 100/100)</t>
  </si>
  <si>
    <t>59224338.R</t>
  </si>
  <si>
    <t>dno kruhové betonové šachty kanalizační přímé TBZ-Q.1 100/800, výška do 800 mm</t>
  </si>
  <si>
    <t>59224339.R</t>
  </si>
  <si>
    <t>dno kruhové betonové šachty kanalizační přímé TBZ-Q.1 100/1000, výška do 1000 mm</t>
  </si>
  <si>
    <t>104</t>
  </si>
  <si>
    <t>592243480.1</t>
  </si>
  <si>
    <t>těsnění elastometrové pro spojení šachetních dílů  EMT DN 1200</t>
  </si>
  <si>
    <t>106</t>
  </si>
  <si>
    <t>894812315</t>
  </si>
  <si>
    <t>Revizní a čistící šachta z PP typ DN 600/200 šachtové dno průtočné</t>
  </si>
  <si>
    <t>108</t>
  </si>
  <si>
    <t>894812332</t>
  </si>
  <si>
    <t>Revizní a čistící šachta z PP DN 600 šachtová roura korugovaná světlé hloubky 2000 mm</t>
  </si>
  <si>
    <t>110</t>
  </si>
  <si>
    <t>894812339</t>
  </si>
  <si>
    <t>Příplatek k rourám revizní a čistící šachty z PP DN 600 za uříznutí šachtové roury</t>
  </si>
  <si>
    <t>112</t>
  </si>
  <si>
    <t>894812377</t>
  </si>
  <si>
    <t>Revizní a čistící šachta z PP DN 600 poklop litinový pro třídu zatížení D400 s teleskopickým adaptérem</t>
  </si>
  <si>
    <t>114</t>
  </si>
  <si>
    <t>895941111</t>
  </si>
  <si>
    <t>Zřízení vpusti kanalizační uliční z betonových dílců typ UV-50 normální</t>
  </si>
  <si>
    <t>116</t>
  </si>
  <si>
    <t>59223852.R</t>
  </si>
  <si>
    <t>dno pro uliční vpusť s kalovou prohlubní betonové TBV-Q 50/79</t>
  </si>
  <si>
    <t>118</t>
  </si>
  <si>
    <t>59223850.R</t>
  </si>
  <si>
    <t>Průběžný dílec pro uliční vpusť s výtokovým otvorem betonové TBV-Q 50/59 SO</t>
  </si>
  <si>
    <t>120</t>
  </si>
  <si>
    <t>59223857.R</t>
  </si>
  <si>
    <t>Průběžný dílec pro uliční vpusť horní betonový TBV-Q 50/59</t>
  </si>
  <si>
    <t>122</t>
  </si>
  <si>
    <t>59223860</t>
  </si>
  <si>
    <t>Prtůběžný dílec nízký pro uliční vpusť TBV-´Q 50/29 SN</t>
  </si>
  <si>
    <t>124</t>
  </si>
  <si>
    <t>59223864.R</t>
  </si>
  <si>
    <t>Horní dílec pro mříž uliční vpusti TBV-Q 50/20 CP</t>
  </si>
  <si>
    <t>126</t>
  </si>
  <si>
    <t>59223862.R</t>
  </si>
  <si>
    <t>Vyrovnávací prsdtenec pro UV TBV-Q 45/6 VP</t>
  </si>
  <si>
    <t>128</t>
  </si>
  <si>
    <t>28661938.R</t>
  </si>
  <si>
    <t>mříž litinová UV D400</t>
  </si>
  <si>
    <t>130</t>
  </si>
  <si>
    <t>899104112</t>
  </si>
  <si>
    <t>Osazení poklopů litinových nebo ocelových včetně rámů pro třídu zatížení D400, E600</t>
  </si>
  <si>
    <t>132</t>
  </si>
  <si>
    <t>63126039</t>
  </si>
  <si>
    <t>poklop šachtový s BEGU rámem a zámky kruhový, DN 600 D400</t>
  </si>
  <si>
    <t>134</t>
  </si>
  <si>
    <t>PC335</t>
  </si>
  <si>
    <t>Prefabrikované nádrže KLARTEC KL RN15, užitn ý objem 39 m3, D+M</t>
  </si>
  <si>
    <t>136</t>
  </si>
  <si>
    <t>998276101</t>
  </si>
  <si>
    <t>Přesun hmot pro trubní vedení z trub z plastických hmot otevřený výkop</t>
  </si>
  <si>
    <t>138</t>
  </si>
  <si>
    <t>SO 801 - Kácení, sadové úpravy</t>
  </si>
  <si>
    <t>1 - Zemní práce</t>
  </si>
  <si>
    <t>99 - Staveništní přesun hmot</t>
  </si>
  <si>
    <t>100 - Záruční údržba výsadby 3 roky</t>
  </si>
  <si>
    <t>112101122R00</t>
  </si>
  <si>
    <t>Kácení stromů jehličnatých o průměru kmene 30-50 cm</t>
  </si>
  <si>
    <t>112201102R00</t>
  </si>
  <si>
    <t>Odstranění pařezů  o průměru 30 - 50 cm</t>
  </si>
  <si>
    <t>162301406R00</t>
  </si>
  <si>
    <t>Vod.přemístění větví jehl., D 50cm  do 5000 m</t>
  </si>
  <si>
    <t>162301416R00</t>
  </si>
  <si>
    <t>Vod.přemístění kmenů jehl., D 50cm  do 5000 m</t>
  </si>
  <si>
    <t>162301422R00</t>
  </si>
  <si>
    <t>Vodorovné přemístění pařezů D 50 cm do 5000 m</t>
  </si>
  <si>
    <t>SML.CENA</t>
  </si>
  <si>
    <t>Poplatek za skládku - dřevní hmota</t>
  </si>
  <si>
    <t>183101215R00</t>
  </si>
  <si>
    <t>Hloub. jamek s výměnou 100% půdy do 0,4m3 sv.1:4</t>
  </si>
  <si>
    <t>184102115R00</t>
  </si>
  <si>
    <t>Výsadba dřevin s balem D do 60 cm, v rovině</t>
  </si>
  <si>
    <t>SML.CENA.1</t>
  </si>
  <si>
    <t>Provedení ochranného nátěru kmene včetně nátěru 0,5m2/1strom</t>
  </si>
  <si>
    <t>184202112R00</t>
  </si>
  <si>
    <t>Ukotvení dřeviny kůly D do 10 cm, dl. do 3 m</t>
  </si>
  <si>
    <t>184901111R00</t>
  </si>
  <si>
    <t>Osazení kůlů k dřevině s uvázáním, dl. kůlů do 2 m</t>
  </si>
  <si>
    <t>184921093R00</t>
  </si>
  <si>
    <t>Mulčování rostlin borkou  tl. do 0,1 m rovina</t>
  </si>
  <si>
    <t>185802114R00</t>
  </si>
  <si>
    <t>Hnojení umělým hnojivem k rostlinám v rovině</t>
  </si>
  <si>
    <t>185851111R00</t>
  </si>
  <si>
    <t>Dovoz vody pro zálivku rostlin do 6 km</t>
  </si>
  <si>
    <t>001</t>
  </si>
  <si>
    <t>javor mléč-Acer platanoides  "Deborah"  obv.km. 16- 18 cm ZB</t>
  </si>
  <si>
    <t>002</t>
  </si>
  <si>
    <t>muchovník stromovitý - Amelanchier arborea "Robin Hill" obv.km. 14-16 cm ZB</t>
  </si>
  <si>
    <t>003</t>
  </si>
  <si>
    <t>borovice černá - Pinus nigra  výška 175-200 cm ZB</t>
  </si>
  <si>
    <t>05217230</t>
  </si>
  <si>
    <t>Tyč jehličnatá prům. 6-8 cm odkorněná (7kg/ks)</t>
  </si>
  <si>
    <t>SML.CENA.2</t>
  </si>
  <si>
    <t>Tyč jehličnatá prům. 6-8 cm odkorněná, 2m (6kg/ks)</t>
  </si>
  <si>
    <t>08211320</t>
  </si>
  <si>
    <t>Voda pitná - vodné</t>
  </si>
  <si>
    <t>SML.CENA.3</t>
  </si>
  <si>
    <t>Úvazek pružný (0,2kg/m)</t>
  </si>
  <si>
    <t>SML.CENA.4</t>
  </si>
  <si>
    <t>Dřevěné příčky (0,2kg/ks)</t>
  </si>
  <si>
    <t>SML.CENA.5</t>
  </si>
  <si>
    <t>Substrát zahradnický (800kg/m3)</t>
  </si>
  <si>
    <t>SML.CENA.6</t>
  </si>
  <si>
    <t>Kůra mulčovací (500kg/m3)</t>
  </si>
  <si>
    <t>SML.CENA.7</t>
  </si>
  <si>
    <t>Tablet.hnojivo 10 g</t>
  </si>
  <si>
    <t>Staveništní přesun hmot</t>
  </si>
  <si>
    <t>998231311R00</t>
  </si>
  <si>
    <t>Přesun hmot pro sadovnické a krajin. úpravy do 5km</t>
  </si>
  <si>
    <t>Záruční údržba výsadby 3 roky</t>
  </si>
  <si>
    <t>184806112R00</t>
  </si>
  <si>
    <t>Ŕez stromů průklestem koruny prům do 4m (list.stromy)</t>
  </si>
  <si>
    <t>ks</t>
  </si>
  <si>
    <t>"5ks*3roky" 5*3</t>
  </si>
  <si>
    <t>185804213R00</t>
  </si>
  <si>
    <t>Vypletí dřevin solitérních</t>
  </si>
  <si>
    <t>"4,48m2x2 *3roky" 4,48*2*3</t>
  </si>
  <si>
    <t>185804311R00</t>
  </si>
  <si>
    <t>Zalití vodou plochy jednotlivě do 20m2</t>
  </si>
  <si>
    <t>"0,35*8*3roky" 0,35*8*3</t>
  </si>
  <si>
    <t>185802114R00.1</t>
  </si>
  <si>
    <t>Hnojení umělým hnojivem s rozdělením k jednotlivým rostlinám v rovině</t>
  </si>
  <si>
    <t>"stromy…7*0,08kg*3roky"7*0,08*3/1000</t>
  </si>
  <si>
    <t>SML.CENA.8</t>
  </si>
  <si>
    <t>hnojivo NPK(dusík, fosfor,draslík)</t>
  </si>
  <si>
    <t>SML.CENA.9</t>
  </si>
  <si>
    <t>Odstranění kmenových obrostů ;46 ks kmenných tvarů stromů</t>
  </si>
  <si>
    <t>"5ks*2x ročně*3roky" 5*2*3</t>
  </si>
  <si>
    <t>SML.CENA.10</t>
  </si>
  <si>
    <t>Odstranění kotvení  stromů (z kůlů) a ochrany kmene</t>
  </si>
  <si>
    <t>SO 900 - Podzemní kontejnery</t>
  </si>
  <si>
    <t>-1071419341</t>
  </si>
  <si>
    <t>"odkopávky pro kontejnery" 91+73</t>
  </si>
  <si>
    <t>739707469</t>
  </si>
  <si>
    <t>"odkopávky" 164</t>
  </si>
  <si>
    <t>302979991</t>
  </si>
  <si>
    <t>"příplatek za zvětšený přesun odovzu na skládku VZD do 20 km" 164*10</t>
  </si>
  <si>
    <t>-1935817395</t>
  </si>
  <si>
    <t>164*1,8 'Přepočtené koeficientem množství</t>
  </si>
  <si>
    <t>101004960</t>
  </si>
  <si>
    <t>1283334316</t>
  </si>
  <si>
    <t>"zásyp ŠD 16/32"31</t>
  </si>
  <si>
    <t>"zásyp ŠD 10/15" 14</t>
  </si>
  <si>
    <t>-110462419</t>
  </si>
  <si>
    <t>31*2 'Přepočtené koeficientem množství</t>
  </si>
  <si>
    <t>58343903</t>
  </si>
  <si>
    <t>kamenivo drcené hrubé frakce 11/16</t>
  </si>
  <si>
    <t>-1261096674</t>
  </si>
  <si>
    <t>14*2 'Přepočtené koeficientem množství</t>
  </si>
  <si>
    <t>451541111</t>
  </si>
  <si>
    <t>Lože pod potrubí otevřený výkop ze štěrkodrtě</t>
  </si>
  <si>
    <t>1851128415</t>
  </si>
  <si>
    <t>Lože pod potrubí, stoky a drobné objekty v otevřeném výkopu ze štěrkodrtě 0-63 mm</t>
  </si>
  <si>
    <t>"podsyp z kameniva drcenného" 12</t>
  </si>
  <si>
    <t>58343810</t>
  </si>
  <si>
    <t>kamenivo drcené hrubé frakce 4/8</t>
  </si>
  <si>
    <t>1798882591</t>
  </si>
  <si>
    <t>12*2 'Přepočtené koeficientem množství</t>
  </si>
  <si>
    <t>564851011</t>
  </si>
  <si>
    <t>Podklad ze štěrkodrtě ŠD plochy do 100 m2 tl 150 mm</t>
  </si>
  <si>
    <t>-920680928</t>
  </si>
  <si>
    <t>Podklad ze štěrkodrti ŠD s rozprostřením a zhutněním plochy jednotlivě do 100 m2, po zhutnění tl. 150 mm</t>
  </si>
  <si>
    <t>"vrstva ze štěrkodrti fr. 0/32 v tl. 15cm" 45</t>
  </si>
  <si>
    <t>596211253</t>
  </si>
  <si>
    <t>Kladení zámkové dlažby komunikací pro pěší strojně tl 60 mm pl do 300 m2</t>
  </si>
  <si>
    <t>-1655359837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</si>
  <si>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60 mm do 300 m2</t>
  </si>
  <si>
    <t xml:space="preserve">"dlažba do lože tl. 4cm z DK fr. 4/8" </t>
  </si>
  <si>
    <t>"chodník - dlažba 20/20 šedá" 45</t>
  </si>
  <si>
    <t>-1138645599</t>
  </si>
  <si>
    <t>45*1,02 'Přepočtené koeficientem množství</t>
  </si>
  <si>
    <t>-1745392557</t>
  </si>
  <si>
    <t>"obruba 10/25" 29</t>
  </si>
  <si>
    <t>-1975581506</t>
  </si>
  <si>
    <t>29*1,02 'Přepočtené koeficientem množství</t>
  </si>
  <si>
    <t>936005211R</t>
  </si>
  <si>
    <t>Podzemní kontejner - objem 5m3 - kompletní dodávka a montáž</t>
  </si>
  <si>
    <t>-1283453898</t>
  </si>
  <si>
    <t>936005212R</t>
  </si>
  <si>
    <t>Podzemní kontejner - objem 3m3 - kompletní dodávka a montáž</t>
  </si>
  <si>
    <t>1576112479</t>
  </si>
  <si>
    <t>998223011</t>
  </si>
  <si>
    <t>Přesun hmot pro pozemní komunikace s krytem dlážděným</t>
  </si>
  <si>
    <t>-204511528</t>
  </si>
  <si>
    <t>Přesun hmot pro pozemní komunikace s krytem dlážděným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</si>
</sst>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DPK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Rekonstrukce ulic Gagarinova a Bratrušovská - Šumperk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9. 2. 2022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ROUND(SUM(AG95:AG100),2)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ROUND(SUM(AS95:AS100),2)</f>
        <v>0</v>
      </c>
      <c r="AT94" s="98">
        <f>ROUND(SUM(AV94:AW94),2)</f>
        <v>0</v>
      </c>
      <c r="AU94" s="99">
        <f>ROUND(SUM(AU95:AU100),5)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ROUND(SUM(AZ95:AZ100),2)</f>
        <v>0</v>
      </c>
      <c r="BA94" s="98">
        <f>ROUND(SUM(BA95:BA100),2)</f>
        <v>0</v>
      </c>
      <c r="BB94" s="98">
        <f>ROUND(SUM(BB95:BB100),2)</f>
        <v>0</v>
      </c>
      <c r="BC94" s="98">
        <f>ROUND(SUM(BC95:BC100),2)</f>
        <v>0</v>
      </c>
      <c r="BD94" s="100">
        <f>ROUND(SUM(BD95:BD100),2)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16.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000 - Vedlejší rozpočt...'!J30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'SO 000 - Vedlejší rozpočt...'!P120</f>
        <v>0</v>
      </c>
      <c r="AV95" s="111">
        <f>'SO 000 - Vedlejší rozpočt...'!J33</f>
        <v>0</v>
      </c>
      <c r="AW95" s="111">
        <f>'SO 000 - Vedlejší rozpočt...'!J34</f>
        <v>0</v>
      </c>
      <c r="AX95" s="111">
        <f>'SO 000 - Vedlejší rozpočt...'!J35</f>
        <v>0</v>
      </c>
      <c r="AY95" s="111">
        <f>'SO 000 - Vedlejší rozpočt...'!J36</f>
        <v>0</v>
      </c>
      <c r="AZ95" s="111">
        <f>'SO 000 - Vedlejší rozpočt...'!F33</f>
        <v>0</v>
      </c>
      <c r="BA95" s="111">
        <f>'SO 000 - Vedlejší rozpočt...'!F34</f>
        <v>0</v>
      </c>
      <c r="BB95" s="111">
        <f>'SO 000 - Vedlejší rozpočt...'!F35</f>
        <v>0</v>
      </c>
      <c r="BC95" s="111">
        <f>'SO 000 - Vedlejší rozpočt...'!F36</f>
        <v>0</v>
      </c>
      <c r="BD95" s="113">
        <f>'SO 000 - Vedlejší rozpočt...'!F37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91" s="7" customFormat="1" ht="37.5" customHeight="1">
      <c r="A96" s="103" t="s">
        <v>77</v>
      </c>
      <c r="B96" s="104"/>
      <c r="C96" s="105"/>
      <c r="D96" s="106" t="s">
        <v>84</v>
      </c>
      <c r="E96" s="106"/>
      <c r="F96" s="106"/>
      <c r="G96" s="106"/>
      <c r="H96" s="106"/>
      <c r="I96" s="107"/>
      <c r="J96" s="106" t="s">
        <v>85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 101 - Ul. Gagarinova -...'!J30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80</v>
      </c>
      <c r="AR96" s="104"/>
      <c r="AS96" s="110">
        <v>0</v>
      </c>
      <c r="AT96" s="111">
        <f>ROUND(SUM(AV96:AW96),2)</f>
        <v>0</v>
      </c>
      <c r="AU96" s="112">
        <f>'SO 101 - Ul. Gagarinova -...'!P125</f>
        <v>0</v>
      </c>
      <c r="AV96" s="111">
        <f>'SO 101 - Ul. Gagarinova -...'!J33</f>
        <v>0</v>
      </c>
      <c r="AW96" s="111">
        <f>'SO 101 - Ul. Gagarinova -...'!J34</f>
        <v>0</v>
      </c>
      <c r="AX96" s="111">
        <f>'SO 101 - Ul. Gagarinova -...'!J35</f>
        <v>0</v>
      </c>
      <c r="AY96" s="111">
        <f>'SO 101 - Ul. Gagarinova -...'!J36</f>
        <v>0</v>
      </c>
      <c r="AZ96" s="111">
        <f>'SO 101 - Ul. Gagarinova -...'!F33</f>
        <v>0</v>
      </c>
      <c r="BA96" s="111">
        <f>'SO 101 - Ul. Gagarinova -...'!F34</f>
        <v>0</v>
      </c>
      <c r="BB96" s="111">
        <f>'SO 101 - Ul. Gagarinova -...'!F35</f>
        <v>0</v>
      </c>
      <c r="BC96" s="111">
        <f>'SO 101 - Ul. Gagarinova -...'!F36</f>
        <v>0</v>
      </c>
      <c r="BD96" s="113">
        <f>'SO 101 - Ul. Gagarinova -...'!F37</f>
        <v>0</v>
      </c>
      <c r="BE96" s="7"/>
      <c r="BT96" s="114" t="s">
        <v>81</v>
      </c>
      <c r="BV96" s="114" t="s">
        <v>75</v>
      </c>
      <c r="BW96" s="114" t="s">
        <v>86</v>
      </c>
      <c r="BX96" s="114" t="s">
        <v>4</v>
      </c>
      <c r="CL96" s="114" t="s">
        <v>1</v>
      </c>
      <c r="CM96" s="114" t="s">
        <v>83</v>
      </c>
    </row>
    <row r="97" spans="1:91" s="7" customFormat="1" ht="16.5" customHeight="1">
      <c r="A97" s="103" t="s">
        <v>77</v>
      </c>
      <c r="B97" s="104"/>
      <c r="C97" s="105"/>
      <c r="D97" s="106" t="s">
        <v>87</v>
      </c>
      <c r="E97" s="106"/>
      <c r="F97" s="106"/>
      <c r="G97" s="106"/>
      <c r="H97" s="106"/>
      <c r="I97" s="107"/>
      <c r="J97" s="106" t="s">
        <v>88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'SO 103 - Ul. Bratrušovská...'!J30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80</v>
      </c>
      <c r="AR97" s="104"/>
      <c r="AS97" s="110">
        <v>0</v>
      </c>
      <c r="AT97" s="111">
        <f>ROUND(SUM(AV97:AW97),2)</f>
        <v>0</v>
      </c>
      <c r="AU97" s="112">
        <f>'SO 103 - Ul. Bratrušovská...'!P125</f>
        <v>0</v>
      </c>
      <c r="AV97" s="111">
        <f>'SO 103 - Ul. Bratrušovská...'!J33</f>
        <v>0</v>
      </c>
      <c r="AW97" s="111">
        <f>'SO 103 - Ul. Bratrušovská...'!J34</f>
        <v>0</v>
      </c>
      <c r="AX97" s="111">
        <f>'SO 103 - Ul. Bratrušovská...'!J35</f>
        <v>0</v>
      </c>
      <c r="AY97" s="111">
        <f>'SO 103 - Ul. Bratrušovská...'!J36</f>
        <v>0</v>
      </c>
      <c r="AZ97" s="111">
        <f>'SO 103 - Ul. Bratrušovská...'!F33</f>
        <v>0</v>
      </c>
      <c r="BA97" s="111">
        <f>'SO 103 - Ul. Bratrušovská...'!F34</f>
        <v>0</v>
      </c>
      <c r="BB97" s="111">
        <f>'SO 103 - Ul. Bratrušovská...'!F35</f>
        <v>0</v>
      </c>
      <c r="BC97" s="111">
        <f>'SO 103 - Ul. Bratrušovská...'!F36</f>
        <v>0</v>
      </c>
      <c r="BD97" s="113">
        <f>'SO 103 - Ul. Bratrušovská...'!F37</f>
        <v>0</v>
      </c>
      <c r="BE97" s="7"/>
      <c r="BT97" s="114" t="s">
        <v>81</v>
      </c>
      <c r="BV97" s="114" t="s">
        <v>75</v>
      </c>
      <c r="BW97" s="114" t="s">
        <v>89</v>
      </c>
      <c r="BX97" s="114" t="s">
        <v>4</v>
      </c>
      <c r="CL97" s="114" t="s">
        <v>1</v>
      </c>
      <c r="CM97" s="114" t="s">
        <v>83</v>
      </c>
    </row>
    <row r="98" spans="1:91" s="7" customFormat="1" ht="16.5" customHeight="1">
      <c r="A98" s="103" t="s">
        <v>77</v>
      </c>
      <c r="B98" s="104"/>
      <c r="C98" s="105"/>
      <c r="D98" s="106" t="s">
        <v>90</v>
      </c>
      <c r="E98" s="106"/>
      <c r="F98" s="106"/>
      <c r="G98" s="106"/>
      <c r="H98" s="106"/>
      <c r="I98" s="107"/>
      <c r="J98" s="106" t="s">
        <v>91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'SO 301 - Dešťová kanalizace'!J30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80</v>
      </c>
      <c r="AR98" s="104"/>
      <c r="AS98" s="110">
        <v>0</v>
      </c>
      <c r="AT98" s="111">
        <f>ROUND(SUM(AV98:AW98),2)</f>
        <v>0</v>
      </c>
      <c r="AU98" s="112">
        <f>'SO 301 - Dešťová kanalizace'!P121</f>
        <v>0</v>
      </c>
      <c r="AV98" s="111">
        <f>'SO 301 - Dešťová kanalizace'!J33</f>
        <v>0</v>
      </c>
      <c r="AW98" s="111">
        <f>'SO 301 - Dešťová kanalizace'!J34</f>
        <v>0</v>
      </c>
      <c r="AX98" s="111">
        <f>'SO 301 - Dešťová kanalizace'!J35</f>
        <v>0</v>
      </c>
      <c r="AY98" s="111">
        <f>'SO 301 - Dešťová kanalizace'!J36</f>
        <v>0</v>
      </c>
      <c r="AZ98" s="111">
        <f>'SO 301 - Dešťová kanalizace'!F33</f>
        <v>0</v>
      </c>
      <c r="BA98" s="111">
        <f>'SO 301 - Dešťová kanalizace'!F34</f>
        <v>0</v>
      </c>
      <c r="BB98" s="111">
        <f>'SO 301 - Dešťová kanalizace'!F35</f>
        <v>0</v>
      </c>
      <c r="BC98" s="111">
        <f>'SO 301 - Dešťová kanalizace'!F36</f>
        <v>0</v>
      </c>
      <c r="BD98" s="113">
        <f>'SO 301 - Dešťová kanalizace'!F37</f>
        <v>0</v>
      </c>
      <c r="BE98" s="7"/>
      <c r="BT98" s="114" t="s">
        <v>81</v>
      </c>
      <c r="BV98" s="114" t="s">
        <v>75</v>
      </c>
      <c r="BW98" s="114" t="s">
        <v>92</v>
      </c>
      <c r="BX98" s="114" t="s">
        <v>4</v>
      </c>
      <c r="CL98" s="114" t="s">
        <v>1</v>
      </c>
      <c r="CM98" s="114" t="s">
        <v>83</v>
      </c>
    </row>
    <row r="99" spans="1:91" s="7" customFormat="1" ht="16.5" customHeight="1">
      <c r="A99" s="103" t="s">
        <v>77</v>
      </c>
      <c r="B99" s="104"/>
      <c r="C99" s="105"/>
      <c r="D99" s="106" t="s">
        <v>93</v>
      </c>
      <c r="E99" s="106"/>
      <c r="F99" s="106"/>
      <c r="G99" s="106"/>
      <c r="H99" s="106"/>
      <c r="I99" s="107"/>
      <c r="J99" s="106" t="s">
        <v>94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'SO 801 - Kácení, sadové ú...'!J30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80</v>
      </c>
      <c r="AR99" s="104"/>
      <c r="AS99" s="110">
        <v>0</v>
      </c>
      <c r="AT99" s="111">
        <f>ROUND(SUM(AV99:AW99),2)</f>
        <v>0</v>
      </c>
      <c r="AU99" s="112">
        <f>'SO 801 - Kácení, sadové ú...'!P119</f>
        <v>0</v>
      </c>
      <c r="AV99" s="111">
        <f>'SO 801 - Kácení, sadové ú...'!J33</f>
        <v>0</v>
      </c>
      <c r="AW99" s="111">
        <f>'SO 801 - Kácení, sadové ú...'!J34</f>
        <v>0</v>
      </c>
      <c r="AX99" s="111">
        <f>'SO 801 - Kácení, sadové ú...'!J35</f>
        <v>0</v>
      </c>
      <c r="AY99" s="111">
        <f>'SO 801 - Kácení, sadové ú...'!J36</f>
        <v>0</v>
      </c>
      <c r="AZ99" s="111">
        <f>'SO 801 - Kácení, sadové ú...'!F33</f>
        <v>0</v>
      </c>
      <c r="BA99" s="111">
        <f>'SO 801 - Kácení, sadové ú...'!F34</f>
        <v>0</v>
      </c>
      <c r="BB99" s="111">
        <f>'SO 801 - Kácení, sadové ú...'!F35</f>
        <v>0</v>
      </c>
      <c r="BC99" s="111">
        <f>'SO 801 - Kácení, sadové ú...'!F36</f>
        <v>0</v>
      </c>
      <c r="BD99" s="113">
        <f>'SO 801 - Kácení, sadové ú...'!F37</f>
        <v>0</v>
      </c>
      <c r="BE99" s="7"/>
      <c r="BT99" s="114" t="s">
        <v>81</v>
      </c>
      <c r="BV99" s="114" t="s">
        <v>75</v>
      </c>
      <c r="BW99" s="114" t="s">
        <v>95</v>
      </c>
      <c r="BX99" s="114" t="s">
        <v>4</v>
      </c>
      <c r="CL99" s="114" t="s">
        <v>1</v>
      </c>
      <c r="CM99" s="114" t="s">
        <v>83</v>
      </c>
    </row>
    <row r="100" spans="1:91" s="7" customFormat="1" ht="16.5" customHeight="1">
      <c r="A100" s="103" t="s">
        <v>77</v>
      </c>
      <c r="B100" s="104"/>
      <c r="C100" s="105"/>
      <c r="D100" s="106" t="s">
        <v>96</v>
      </c>
      <c r="E100" s="106"/>
      <c r="F100" s="106"/>
      <c r="G100" s="106"/>
      <c r="H100" s="106"/>
      <c r="I100" s="107"/>
      <c r="J100" s="106" t="s">
        <v>97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'SO 900 - Podzemní kontejnery'!J30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80</v>
      </c>
      <c r="AR100" s="104"/>
      <c r="AS100" s="115">
        <v>0</v>
      </c>
      <c r="AT100" s="116">
        <f>ROUND(SUM(AV100:AW100),2)</f>
        <v>0</v>
      </c>
      <c r="AU100" s="117">
        <f>'SO 900 - Podzemní kontejnery'!P122</f>
        <v>0</v>
      </c>
      <c r="AV100" s="116">
        <f>'SO 900 - Podzemní kontejnery'!J33</f>
        <v>0</v>
      </c>
      <c r="AW100" s="116">
        <f>'SO 900 - Podzemní kontejnery'!J34</f>
        <v>0</v>
      </c>
      <c r="AX100" s="116">
        <f>'SO 900 - Podzemní kontejnery'!J35</f>
        <v>0</v>
      </c>
      <c r="AY100" s="116">
        <f>'SO 900 - Podzemní kontejnery'!J36</f>
        <v>0</v>
      </c>
      <c r="AZ100" s="116">
        <f>'SO 900 - Podzemní kontejnery'!F33</f>
        <v>0</v>
      </c>
      <c r="BA100" s="116">
        <f>'SO 900 - Podzemní kontejnery'!F34</f>
        <v>0</v>
      </c>
      <c r="BB100" s="116">
        <f>'SO 900 - Podzemní kontejnery'!F35</f>
        <v>0</v>
      </c>
      <c r="BC100" s="116">
        <f>'SO 900 - Podzemní kontejnery'!F36</f>
        <v>0</v>
      </c>
      <c r="BD100" s="118">
        <f>'SO 900 - Podzemní kontejnery'!F37</f>
        <v>0</v>
      </c>
      <c r="BE100" s="7"/>
      <c r="BT100" s="114" t="s">
        <v>81</v>
      </c>
      <c r="BV100" s="114" t="s">
        <v>75</v>
      </c>
      <c r="BW100" s="114" t="s">
        <v>98</v>
      </c>
      <c r="BX100" s="114" t="s">
        <v>4</v>
      </c>
      <c r="CL100" s="114" t="s">
        <v>1</v>
      </c>
      <c r="CM100" s="114" t="s">
        <v>83</v>
      </c>
    </row>
    <row r="101" spans="1:57" s="2" customFormat="1" ht="30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38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0 - Vedlejší rozpočt...'!C2" display="/"/>
    <hyperlink ref="A96" location="'SO 101 - Ul. Gagarinova -...'!C2" display="/"/>
    <hyperlink ref="A97" location="'SO 103 - Ul. Bratrušovská...'!C2" display="/"/>
    <hyperlink ref="A98" location="'SO 301 - Dešťová kanalizace'!C2" display="/"/>
    <hyperlink ref="A99" location="'SO 801 - Kácení, sadové ú...'!C2" display="/"/>
    <hyperlink ref="A100" location="'SO 900 - Podzemní kontejne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99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Rekonstrukce ulic Gagarinova a Bratrušovská - Šumperk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101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9. 2. 2022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ROUND((SUM(BE120:BE156)),2)</f>
        <v>0</v>
      </c>
      <c r="G33" s="37"/>
      <c r="H33" s="37"/>
      <c r="I33" s="127">
        <v>0.21</v>
      </c>
      <c r="J33" s="126">
        <f>ROUND(((SUM(BE120:BE156))*I33),2)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6">
        <f>ROUND((SUM(BF120:BF156)),2)</f>
        <v>0</v>
      </c>
      <c r="G34" s="37"/>
      <c r="H34" s="37"/>
      <c r="I34" s="127">
        <v>0.15</v>
      </c>
      <c r="J34" s="126">
        <f>ROUND(((SUM(BF120:BF156))*I34),2)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6">
        <f>ROUND((SUM(BG120:BG156)),2)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6">
        <f>ROUND((SUM(BH120:BH156)),2)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6">
        <f>ROUND((SUM(BI120:BI156)),2)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Rekonstrukce ulic Gagarinova a Bratrušovská - Šumperk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000 - Vedlejší rozpočtové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9. 2. 2022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103</v>
      </c>
      <c r="D94" s="128"/>
      <c r="E94" s="128"/>
      <c r="F94" s="128"/>
      <c r="G94" s="128"/>
      <c r="H94" s="128"/>
      <c r="I94" s="128"/>
      <c r="J94" s="137" t="s">
        <v>104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105</v>
      </c>
      <c r="D96" s="37"/>
      <c r="E96" s="37"/>
      <c r="F96" s="37"/>
      <c r="G96" s="37"/>
      <c r="H96" s="37"/>
      <c r="I96" s="37"/>
      <c r="J96" s="95">
        <f>J120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106</v>
      </c>
    </row>
    <row r="97" spans="1:31" s="9" customFormat="1" ht="24.95" customHeight="1">
      <c r="A97" s="9"/>
      <c r="B97" s="139"/>
      <c r="C97" s="9"/>
      <c r="D97" s="140" t="s">
        <v>107</v>
      </c>
      <c r="E97" s="141"/>
      <c r="F97" s="141"/>
      <c r="G97" s="141"/>
      <c r="H97" s="141"/>
      <c r="I97" s="141"/>
      <c r="J97" s="142">
        <f>J121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108</v>
      </c>
      <c r="E98" s="145"/>
      <c r="F98" s="145"/>
      <c r="G98" s="145"/>
      <c r="H98" s="145"/>
      <c r="I98" s="145"/>
      <c r="J98" s="146">
        <f>J122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109</v>
      </c>
      <c r="E99" s="145"/>
      <c r="F99" s="145"/>
      <c r="G99" s="145"/>
      <c r="H99" s="145"/>
      <c r="I99" s="145"/>
      <c r="J99" s="146">
        <f>J139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110</v>
      </c>
      <c r="E100" s="145"/>
      <c r="F100" s="145"/>
      <c r="G100" s="145"/>
      <c r="H100" s="145"/>
      <c r="I100" s="145"/>
      <c r="J100" s="146">
        <f>J151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111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120" t="str">
        <f>E7</f>
        <v>Rekonstrukce ulic Gagarinova a Bratrušovská - Šumperk</v>
      </c>
      <c r="F110" s="31"/>
      <c r="G110" s="31"/>
      <c r="H110" s="31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100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7"/>
      <c r="D112" s="37"/>
      <c r="E112" s="66" t="str">
        <f>E9</f>
        <v>SO 000 - Vedlejší rozpočtové náklady</v>
      </c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7"/>
      <c r="E114" s="37"/>
      <c r="F114" s="26" t="str">
        <f>F12</f>
        <v xml:space="preserve"> </v>
      </c>
      <c r="G114" s="37"/>
      <c r="H114" s="37"/>
      <c r="I114" s="31" t="s">
        <v>22</v>
      </c>
      <c r="J114" s="68" t="str">
        <f>IF(J12="","",J12)</f>
        <v>9. 2. 2022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7"/>
      <c r="E116" s="37"/>
      <c r="F116" s="26" t="str">
        <f>E15</f>
        <v xml:space="preserve"> </v>
      </c>
      <c r="G116" s="37"/>
      <c r="H116" s="37"/>
      <c r="I116" s="31" t="s">
        <v>29</v>
      </c>
      <c r="J116" s="35" t="str">
        <f>E21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7"/>
      <c r="E117" s="37"/>
      <c r="F117" s="26" t="str">
        <f>IF(E18="","",E18)</f>
        <v>Vyplň údaj</v>
      </c>
      <c r="G117" s="37"/>
      <c r="H117" s="37"/>
      <c r="I117" s="31" t="s">
        <v>31</v>
      </c>
      <c r="J117" s="35" t="str">
        <f>E24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47"/>
      <c r="B119" s="148"/>
      <c r="C119" s="149" t="s">
        <v>112</v>
      </c>
      <c r="D119" s="150" t="s">
        <v>58</v>
      </c>
      <c r="E119" s="150" t="s">
        <v>54</v>
      </c>
      <c r="F119" s="150" t="s">
        <v>55</v>
      </c>
      <c r="G119" s="150" t="s">
        <v>113</v>
      </c>
      <c r="H119" s="150" t="s">
        <v>114</v>
      </c>
      <c r="I119" s="150" t="s">
        <v>115</v>
      </c>
      <c r="J119" s="150" t="s">
        <v>104</v>
      </c>
      <c r="K119" s="151" t="s">
        <v>116</v>
      </c>
      <c r="L119" s="152"/>
      <c r="M119" s="85" t="s">
        <v>1</v>
      </c>
      <c r="N119" s="86" t="s">
        <v>37</v>
      </c>
      <c r="O119" s="86" t="s">
        <v>117</v>
      </c>
      <c r="P119" s="86" t="s">
        <v>118</v>
      </c>
      <c r="Q119" s="86" t="s">
        <v>119</v>
      </c>
      <c r="R119" s="86" t="s">
        <v>120</v>
      </c>
      <c r="S119" s="86" t="s">
        <v>121</v>
      </c>
      <c r="T119" s="87" t="s">
        <v>122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2" customFormat="1" ht="22.8" customHeight="1">
      <c r="A120" s="37"/>
      <c r="B120" s="38"/>
      <c r="C120" s="92" t="s">
        <v>123</v>
      </c>
      <c r="D120" s="37"/>
      <c r="E120" s="37"/>
      <c r="F120" s="37"/>
      <c r="G120" s="37"/>
      <c r="H120" s="37"/>
      <c r="I120" s="37"/>
      <c r="J120" s="153">
        <f>BK120</f>
        <v>0</v>
      </c>
      <c r="K120" s="37"/>
      <c r="L120" s="38"/>
      <c r="M120" s="88"/>
      <c r="N120" s="72"/>
      <c r="O120" s="89"/>
      <c r="P120" s="154">
        <f>P121</f>
        <v>0</v>
      </c>
      <c r="Q120" s="89"/>
      <c r="R120" s="154">
        <f>R121</f>
        <v>0</v>
      </c>
      <c r="S120" s="89"/>
      <c r="T120" s="155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72</v>
      </c>
      <c r="AU120" s="18" t="s">
        <v>106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72</v>
      </c>
      <c r="E121" s="159" t="s">
        <v>124</v>
      </c>
      <c r="F121" s="159" t="s">
        <v>79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P122+P139+P151</f>
        <v>0</v>
      </c>
      <c r="Q121" s="163"/>
      <c r="R121" s="164">
        <f>R122+R139+R151</f>
        <v>0</v>
      </c>
      <c r="S121" s="163"/>
      <c r="T121" s="165">
        <f>T122+T139+T151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125</v>
      </c>
      <c r="AT121" s="166" t="s">
        <v>72</v>
      </c>
      <c r="AU121" s="166" t="s">
        <v>73</v>
      </c>
      <c r="AY121" s="158" t="s">
        <v>126</v>
      </c>
      <c r="BK121" s="167">
        <f>BK122+BK139+BK151</f>
        <v>0</v>
      </c>
    </row>
    <row r="122" spans="1:63" s="12" customFormat="1" ht="22.8" customHeight="1">
      <c r="A122" s="12"/>
      <c r="B122" s="157"/>
      <c r="C122" s="12"/>
      <c r="D122" s="158" t="s">
        <v>72</v>
      </c>
      <c r="E122" s="168" t="s">
        <v>127</v>
      </c>
      <c r="F122" s="168" t="s">
        <v>128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SUM(P123:P138)</f>
        <v>0</v>
      </c>
      <c r="Q122" s="163"/>
      <c r="R122" s="164">
        <f>SUM(R123:R138)</f>
        <v>0</v>
      </c>
      <c r="S122" s="163"/>
      <c r="T122" s="165">
        <f>SUM(T123:T138)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125</v>
      </c>
      <c r="AT122" s="166" t="s">
        <v>72</v>
      </c>
      <c r="AU122" s="166" t="s">
        <v>81</v>
      </c>
      <c r="AY122" s="158" t="s">
        <v>126</v>
      </c>
      <c r="BK122" s="167">
        <f>SUM(BK123:BK138)</f>
        <v>0</v>
      </c>
    </row>
    <row r="123" spans="1:65" s="2" customFormat="1" ht="16.5" customHeight="1">
      <c r="A123" s="37"/>
      <c r="B123" s="170"/>
      <c r="C123" s="171" t="s">
        <v>81</v>
      </c>
      <c r="D123" s="171" t="s">
        <v>129</v>
      </c>
      <c r="E123" s="172" t="s">
        <v>130</v>
      </c>
      <c r="F123" s="173" t="s">
        <v>131</v>
      </c>
      <c r="G123" s="174" t="s">
        <v>132</v>
      </c>
      <c r="H123" s="175">
        <v>1</v>
      </c>
      <c r="I123" s="176"/>
      <c r="J123" s="177">
        <f>ROUND(I123*H123,2)</f>
        <v>0</v>
      </c>
      <c r="K123" s="173" t="s">
        <v>133</v>
      </c>
      <c r="L123" s="38"/>
      <c r="M123" s="178" t="s">
        <v>1</v>
      </c>
      <c r="N123" s="179" t="s">
        <v>38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134</v>
      </c>
      <c r="AT123" s="182" t="s">
        <v>129</v>
      </c>
      <c r="AU123" s="182" t="s">
        <v>83</v>
      </c>
      <c r="AY123" s="18" t="s">
        <v>126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81</v>
      </c>
      <c r="BK123" s="183">
        <f>ROUND(I123*H123,2)</f>
        <v>0</v>
      </c>
      <c r="BL123" s="18" t="s">
        <v>134</v>
      </c>
      <c r="BM123" s="182" t="s">
        <v>135</v>
      </c>
    </row>
    <row r="124" spans="1:47" s="2" customFormat="1" ht="12">
      <c r="A124" s="37"/>
      <c r="B124" s="38"/>
      <c r="C124" s="37"/>
      <c r="D124" s="184" t="s">
        <v>136</v>
      </c>
      <c r="E124" s="37"/>
      <c r="F124" s="185" t="s">
        <v>131</v>
      </c>
      <c r="G124" s="37"/>
      <c r="H124" s="37"/>
      <c r="I124" s="186"/>
      <c r="J124" s="37"/>
      <c r="K124" s="37"/>
      <c r="L124" s="38"/>
      <c r="M124" s="187"/>
      <c r="N124" s="188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136</v>
      </c>
      <c r="AU124" s="18" t="s">
        <v>83</v>
      </c>
    </row>
    <row r="125" spans="1:51" s="13" customFormat="1" ht="12">
      <c r="A125" s="13"/>
      <c r="B125" s="189"/>
      <c r="C125" s="13"/>
      <c r="D125" s="184" t="s">
        <v>137</v>
      </c>
      <c r="E125" s="190" t="s">
        <v>1</v>
      </c>
      <c r="F125" s="191" t="s">
        <v>138</v>
      </c>
      <c r="G125" s="13"/>
      <c r="H125" s="192">
        <v>1</v>
      </c>
      <c r="I125" s="193"/>
      <c r="J125" s="13"/>
      <c r="K125" s="13"/>
      <c r="L125" s="189"/>
      <c r="M125" s="194"/>
      <c r="N125" s="195"/>
      <c r="O125" s="195"/>
      <c r="P125" s="195"/>
      <c r="Q125" s="195"/>
      <c r="R125" s="195"/>
      <c r="S125" s="195"/>
      <c r="T125" s="19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0" t="s">
        <v>137</v>
      </c>
      <c r="AU125" s="190" t="s">
        <v>83</v>
      </c>
      <c r="AV125" s="13" t="s">
        <v>83</v>
      </c>
      <c r="AW125" s="13" t="s">
        <v>30</v>
      </c>
      <c r="AX125" s="13" t="s">
        <v>81</v>
      </c>
      <c r="AY125" s="190" t="s">
        <v>126</v>
      </c>
    </row>
    <row r="126" spans="1:65" s="2" customFormat="1" ht="16.5" customHeight="1">
      <c r="A126" s="37"/>
      <c r="B126" s="170"/>
      <c r="C126" s="171" t="s">
        <v>83</v>
      </c>
      <c r="D126" s="171" t="s">
        <v>129</v>
      </c>
      <c r="E126" s="172" t="s">
        <v>139</v>
      </c>
      <c r="F126" s="173" t="s">
        <v>140</v>
      </c>
      <c r="G126" s="174" t="s">
        <v>132</v>
      </c>
      <c r="H126" s="175">
        <v>1</v>
      </c>
      <c r="I126" s="176"/>
      <c r="J126" s="177">
        <f>ROUND(I126*H126,2)</f>
        <v>0</v>
      </c>
      <c r="K126" s="173" t="s">
        <v>133</v>
      </c>
      <c r="L126" s="38"/>
      <c r="M126" s="178" t="s">
        <v>1</v>
      </c>
      <c r="N126" s="179" t="s">
        <v>38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134</v>
      </c>
      <c r="AT126" s="182" t="s">
        <v>129</v>
      </c>
      <c r="AU126" s="182" t="s">
        <v>83</v>
      </c>
      <c r="AY126" s="18" t="s">
        <v>126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81</v>
      </c>
      <c r="BK126" s="183">
        <f>ROUND(I126*H126,2)</f>
        <v>0</v>
      </c>
      <c r="BL126" s="18" t="s">
        <v>134</v>
      </c>
      <c r="BM126" s="182" t="s">
        <v>141</v>
      </c>
    </row>
    <row r="127" spans="1:47" s="2" customFormat="1" ht="12">
      <c r="A127" s="37"/>
      <c r="B127" s="38"/>
      <c r="C127" s="37"/>
      <c r="D127" s="184" t="s">
        <v>136</v>
      </c>
      <c r="E127" s="37"/>
      <c r="F127" s="185" t="s">
        <v>140</v>
      </c>
      <c r="G127" s="37"/>
      <c r="H127" s="37"/>
      <c r="I127" s="186"/>
      <c r="J127" s="37"/>
      <c r="K127" s="37"/>
      <c r="L127" s="38"/>
      <c r="M127" s="187"/>
      <c r="N127" s="188"/>
      <c r="O127" s="76"/>
      <c r="P127" s="76"/>
      <c r="Q127" s="76"/>
      <c r="R127" s="76"/>
      <c r="S127" s="76"/>
      <c r="T127" s="7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136</v>
      </c>
      <c r="AU127" s="18" t="s">
        <v>83</v>
      </c>
    </row>
    <row r="128" spans="1:51" s="13" customFormat="1" ht="12">
      <c r="A128" s="13"/>
      <c r="B128" s="189"/>
      <c r="C128" s="13"/>
      <c r="D128" s="184" t="s">
        <v>137</v>
      </c>
      <c r="E128" s="190" t="s">
        <v>1</v>
      </c>
      <c r="F128" s="191" t="s">
        <v>142</v>
      </c>
      <c r="G128" s="13"/>
      <c r="H128" s="192">
        <v>1</v>
      </c>
      <c r="I128" s="193"/>
      <c r="J128" s="13"/>
      <c r="K128" s="13"/>
      <c r="L128" s="189"/>
      <c r="M128" s="194"/>
      <c r="N128" s="195"/>
      <c r="O128" s="195"/>
      <c r="P128" s="195"/>
      <c r="Q128" s="195"/>
      <c r="R128" s="195"/>
      <c r="S128" s="195"/>
      <c r="T128" s="19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0" t="s">
        <v>137</v>
      </c>
      <c r="AU128" s="190" t="s">
        <v>83</v>
      </c>
      <c r="AV128" s="13" t="s">
        <v>83</v>
      </c>
      <c r="AW128" s="13" t="s">
        <v>30</v>
      </c>
      <c r="AX128" s="13" t="s">
        <v>81</v>
      </c>
      <c r="AY128" s="190" t="s">
        <v>126</v>
      </c>
    </row>
    <row r="129" spans="1:65" s="2" customFormat="1" ht="16.5" customHeight="1">
      <c r="A129" s="37"/>
      <c r="B129" s="170"/>
      <c r="C129" s="171" t="s">
        <v>143</v>
      </c>
      <c r="D129" s="171" t="s">
        <v>129</v>
      </c>
      <c r="E129" s="172" t="s">
        <v>144</v>
      </c>
      <c r="F129" s="173" t="s">
        <v>145</v>
      </c>
      <c r="G129" s="174" t="s">
        <v>132</v>
      </c>
      <c r="H129" s="175">
        <v>1</v>
      </c>
      <c r="I129" s="176"/>
      <c r="J129" s="177">
        <f>ROUND(I129*H129,2)</f>
        <v>0</v>
      </c>
      <c r="K129" s="173" t="s">
        <v>133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134</v>
      </c>
      <c r="AT129" s="182" t="s">
        <v>129</v>
      </c>
      <c r="AU129" s="182" t="s">
        <v>83</v>
      </c>
      <c r="AY129" s="18" t="s">
        <v>126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134</v>
      </c>
      <c r="BM129" s="182" t="s">
        <v>146</v>
      </c>
    </row>
    <row r="130" spans="1:47" s="2" customFormat="1" ht="12">
      <c r="A130" s="37"/>
      <c r="B130" s="38"/>
      <c r="C130" s="37"/>
      <c r="D130" s="184" t="s">
        <v>136</v>
      </c>
      <c r="E130" s="37"/>
      <c r="F130" s="185" t="s">
        <v>145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136</v>
      </c>
      <c r="AU130" s="18" t="s">
        <v>83</v>
      </c>
    </row>
    <row r="131" spans="1:51" s="13" customFormat="1" ht="12">
      <c r="A131" s="13"/>
      <c r="B131" s="189"/>
      <c r="C131" s="13"/>
      <c r="D131" s="184" t="s">
        <v>137</v>
      </c>
      <c r="E131" s="190" t="s">
        <v>1</v>
      </c>
      <c r="F131" s="191" t="s">
        <v>147</v>
      </c>
      <c r="G131" s="13"/>
      <c r="H131" s="192">
        <v>1</v>
      </c>
      <c r="I131" s="193"/>
      <c r="J131" s="13"/>
      <c r="K131" s="13"/>
      <c r="L131" s="189"/>
      <c r="M131" s="194"/>
      <c r="N131" s="195"/>
      <c r="O131" s="195"/>
      <c r="P131" s="195"/>
      <c r="Q131" s="195"/>
      <c r="R131" s="195"/>
      <c r="S131" s="195"/>
      <c r="T131" s="19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0" t="s">
        <v>137</v>
      </c>
      <c r="AU131" s="190" t="s">
        <v>83</v>
      </c>
      <c r="AV131" s="13" t="s">
        <v>83</v>
      </c>
      <c r="AW131" s="13" t="s">
        <v>30</v>
      </c>
      <c r="AX131" s="13" t="s">
        <v>81</v>
      </c>
      <c r="AY131" s="190" t="s">
        <v>126</v>
      </c>
    </row>
    <row r="132" spans="1:65" s="2" customFormat="1" ht="16.5" customHeight="1">
      <c r="A132" s="37"/>
      <c r="B132" s="170"/>
      <c r="C132" s="171" t="s">
        <v>148</v>
      </c>
      <c r="D132" s="171" t="s">
        <v>129</v>
      </c>
      <c r="E132" s="172" t="s">
        <v>149</v>
      </c>
      <c r="F132" s="173" t="s">
        <v>150</v>
      </c>
      <c r="G132" s="174" t="s">
        <v>132</v>
      </c>
      <c r="H132" s="175">
        <v>1</v>
      </c>
      <c r="I132" s="176"/>
      <c r="J132" s="177">
        <f>ROUND(I132*H132,2)</f>
        <v>0</v>
      </c>
      <c r="K132" s="173" t="s">
        <v>133</v>
      </c>
      <c r="L132" s="38"/>
      <c r="M132" s="178" t="s">
        <v>1</v>
      </c>
      <c r="N132" s="179" t="s">
        <v>38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134</v>
      </c>
      <c r="AT132" s="182" t="s">
        <v>129</v>
      </c>
      <c r="AU132" s="182" t="s">
        <v>83</v>
      </c>
      <c r="AY132" s="18" t="s">
        <v>126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81</v>
      </c>
      <c r="BK132" s="183">
        <f>ROUND(I132*H132,2)</f>
        <v>0</v>
      </c>
      <c r="BL132" s="18" t="s">
        <v>134</v>
      </c>
      <c r="BM132" s="182" t="s">
        <v>151</v>
      </c>
    </row>
    <row r="133" spans="1:47" s="2" customFormat="1" ht="12">
      <c r="A133" s="37"/>
      <c r="B133" s="38"/>
      <c r="C133" s="37"/>
      <c r="D133" s="184" t="s">
        <v>136</v>
      </c>
      <c r="E133" s="37"/>
      <c r="F133" s="185" t="s">
        <v>152</v>
      </c>
      <c r="G133" s="37"/>
      <c r="H133" s="37"/>
      <c r="I133" s="186"/>
      <c r="J133" s="37"/>
      <c r="K133" s="37"/>
      <c r="L133" s="38"/>
      <c r="M133" s="187"/>
      <c r="N133" s="188"/>
      <c r="O133" s="76"/>
      <c r="P133" s="76"/>
      <c r="Q133" s="76"/>
      <c r="R133" s="76"/>
      <c r="S133" s="76"/>
      <c r="T133" s="7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136</v>
      </c>
      <c r="AU133" s="18" t="s">
        <v>83</v>
      </c>
    </row>
    <row r="134" spans="1:65" s="2" customFormat="1" ht="16.5" customHeight="1">
      <c r="A134" s="37"/>
      <c r="B134" s="170"/>
      <c r="C134" s="171" t="s">
        <v>125</v>
      </c>
      <c r="D134" s="171" t="s">
        <v>129</v>
      </c>
      <c r="E134" s="172" t="s">
        <v>153</v>
      </c>
      <c r="F134" s="173" t="s">
        <v>154</v>
      </c>
      <c r="G134" s="174" t="s">
        <v>132</v>
      </c>
      <c r="H134" s="175">
        <v>1</v>
      </c>
      <c r="I134" s="176"/>
      <c r="J134" s="177">
        <f>ROUND(I134*H134,2)</f>
        <v>0</v>
      </c>
      <c r="K134" s="173" t="s">
        <v>133</v>
      </c>
      <c r="L134" s="38"/>
      <c r="M134" s="178" t="s">
        <v>1</v>
      </c>
      <c r="N134" s="179" t="s">
        <v>38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134</v>
      </c>
      <c r="AT134" s="182" t="s">
        <v>129</v>
      </c>
      <c r="AU134" s="182" t="s">
        <v>83</v>
      </c>
      <c r="AY134" s="18" t="s">
        <v>126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81</v>
      </c>
      <c r="BK134" s="183">
        <f>ROUND(I134*H134,2)</f>
        <v>0</v>
      </c>
      <c r="BL134" s="18" t="s">
        <v>134</v>
      </c>
      <c r="BM134" s="182" t="s">
        <v>155</v>
      </c>
    </row>
    <row r="135" spans="1:47" s="2" customFormat="1" ht="12">
      <c r="A135" s="37"/>
      <c r="B135" s="38"/>
      <c r="C135" s="37"/>
      <c r="D135" s="184" t="s">
        <v>136</v>
      </c>
      <c r="E135" s="37"/>
      <c r="F135" s="185" t="s">
        <v>154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136</v>
      </c>
      <c r="AU135" s="18" t="s">
        <v>83</v>
      </c>
    </row>
    <row r="136" spans="1:65" s="2" customFormat="1" ht="16.5" customHeight="1">
      <c r="A136" s="37"/>
      <c r="B136" s="170"/>
      <c r="C136" s="171" t="s">
        <v>156</v>
      </c>
      <c r="D136" s="171" t="s">
        <v>129</v>
      </c>
      <c r="E136" s="172" t="s">
        <v>157</v>
      </c>
      <c r="F136" s="173" t="s">
        <v>158</v>
      </c>
      <c r="G136" s="174" t="s">
        <v>132</v>
      </c>
      <c r="H136" s="175">
        <v>1</v>
      </c>
      <c r="I136" s="176"/>
      <c r="J136" s="177">
        <f>ROUND(I136*H136,2)</f>
        <v>0</v>
      </c>
      <c r="K136" s="173" t="s">
        <v>133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134</v>
      </c>
      <c r="AT136" s="182" t="s">
        <v>129</v>
      </c>
      <c r="AU136" s="182" t="s">
        <v>83</v>
      </c>
      <c r="AY136" s="18" t="s">
        <v>126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134</v>
      </c>
      <c r="BM136" s="182" t="s">
        <v>159</v>
      </c>
    </row>
    <row r="137" spans="1:47" s="2" customFormat="1" ht="12">
      <c r="A137" s="37"/>
      <c r="B137" s="38"/>
      <c r="C137" s="37"/>
      <c r="D137" s="184" t="s">
        <v>136</v>
      </c>
      <c r="E137" s="37"/>
      <c r="F137" s="185" t="s">
        <v>158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136</v>
      </c>
      <c r="AU137" s="18" t="s">
        <v>83</v>
      </c>
    </row>
    <row r="138" spans="1:51" s="13" customFormat="1" ht="12">
      <c r="A138" s="13"/>
      <c r="B138" s="189"/>
      <c r="C138" s="13"/>
      <c r="D138" s="184" t="s">
        <v>137</v>
      </c>
      <c r="E138" s="190" t="s">
        <v>1</v>
      </c>
      <c r="F138" s="191" t="s">
        <v>160</v>
      </c>
      <c r="G138" s="13"/>
      <c r="H138" s="192">
        <v>1</v>
      </c>
      <c r="I138" s="193"/>
      <c r="J138" s="13"/>
      <c r="K138" s="13"/>
      <c r="L138" s="189"/>
      <c r="M138" s="194"/>
      <c r="N138" s="195"/>
      <c r="O138" s="195"/>
      <c r="P138" s="195"/>
      <c r="Q138" s="195"/>
      <c r="R138" s="195"/>
      <c r="S138" s="195"/>
      <c r="T138" s="19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0" t="s">
        <v>137</v>
      </c>
      <c r="AU138" s="190" t="s">
        <v>83</v>
      </c>
      <c r="AV138" s="13" t="s">
        <v>83</v>
      </c>
      <c r="AW138" s="13" t="s">
        <v>30</v>
      </c>
      <c r="AX138" s="13" t="s">
        <v>81</v>
      </c>
      <c r="AY138" s="190" t="s">
        <v>126</v>
      </c>
    </row>
    <row r="139" spans="1:63" s="12" customFormat="1" ht="22.8" customHeight="1">
      <c r="A139" s="12"/>
      <c r="B139" s="157"/>
      <c r="C139" s="12"/>
      <c r="D139" s="158" t="s">
        <v>72</v>
      </c>
      <c r="E139" s="168" t="s">
        <v>161</v>
      </c>
      <c r="F139" s="168" t="s">
        <v>162</v>
      </c>
      <c r="G139" s="12"/>
      <c r="H139" s="12"/>
      <c r="I139" s="160"/>
      <c r="J139" s="169">
        <f>BK139</f>
        <v>0</v>
      </c>
      <c r="K139" s="12"/>
      <c r="L139" s="157"/>
      <c r="M139" s="162"/>
      <c r="N139" s="163"/>
      <c r="O139" s="163"/>
      <c r="P139" s="164">
        <f>SUM(P140:P150)</f>
        <v>0</v>
      </c>
      <c r="Q139" s="163"/>
      <c r="R139" s="164">
        <f>SUM(R140:R150)</f>
        <v>0</v>
      </c>
      <c r="S139" s="163"/>
      <c r="T139" s="165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8" t="s">
        <v>125</v>
      </c>
      <c r="AT139" s="166" t="s">
        <v>72</v>
      </c>
      <c r="AU139" s="166" t="s">
        <v>81</v>
      </c>
      <c r="AY139" s="158" t="s">
        <v>126</v>
      </c>
      <c r="BK139" s="167">
        <f>SUM(BK140:BK150)</f>
        <v>0</v>
      </c>
    </row>
    <row r="140" spans="1:65" s="2" customFormat="1" ht="24.15" customHeight="1">
      <c r="A140" s="37"/>
      <c r="B140" s="170"/>
      <c r="C140" s="171" t="s">
        <v>163</v>
      </c>
      <c r="D140" s="171" t="s">
        <v>129</v>
      </c>
      <c r="E140" s="172" t="s">
        <v>164</v>
      </c>
      <c r="F140" s="173" t="s">
        <v>165</v>
      </c>
      <c r="G140" s="174" t="s">
        <v>132</v>
      </c>
      <c r="H140" s="175">
        <v>1</v>
      </c>
      <c r="I140" s="176"/>
      <c r="J140" s="177">
        <f>ROUND(I140*H140,2)</f>
        <v>0</v>
      </c>
      <c r="K140" s="173" t="s">
        <v>133</v>
      </c>
      <c r="L140" s="38"/>
      <c r="M140" s="178" t="s">
        <v>1</v>
      </c>
      <c r="N140" s="179" t="s">
        <v>38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134</v>
      </c>
      <c r="AT140" s="182" t="s">
        <v>129</v>
      </c>
      <c r="AU140" s="182" t="s">
        <v>83</v>
      </c>
      <c r="AY140" s="18" t="s">
        <v>126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81</v>
      </c>
      <c r="BK140" s="183">
        <f>ROUND(I140*H140,2)</f>
        <v>0</v>
      </c>
      <c r="BL140" s="18" t="s">
        <v>134</v>
      </c>
      <c r="BM140" s="182" t="s">
        <v>166</v>
      </c>
    </row>
    <row r="141" spans="1:47" s="2" customFormat="1" ht="12">
      <c r="A141" s="37"/>
      <c r="B141" s="38"/>
      <c r="C141" s="37"/>
      <c r="D141" s="184" t="s">
        <v>136</v>
      </c>
      <c r="E141" s="37"/>
      <c r="F141" s="185" t="s">
        <v>167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136</v>
      </c>
      <c r="AU141" s="18" t="s">
        <v>83</v>
      </c>
    </row>
    <row r="142" spans="1:51" s="13" customFormat="1" ht="12">
      <c r="A142" s="13"/>
      <c r="B142" s="189"/>
      <c r="C142" s="13"/>
      <c r="D142" s="184" t="s">
        <v>137</v>
      </c>
      <c r="E142" s="190" t="s">
        <v>1</v>
      </c>
      <c r="F142" s="191" t="s">
        <v>168</v>
      </c>
      <c r="G142" s="13"/>
      <c r="H142" s="192">
        <v>1</v>
      </c>
      <c r="I142" s="193"/>
      <c r="J142" s="13"/>
      <c r="K142" s="13"/>
      <c r="L142" s="189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137</v>
      </c>
      <c r="AU142" s="190" t="s">
        <v>83</v>
      </c>
      <c r="AV142" s="13" t="s">
        <v>83</v>
      </c>
      <c r="AW142" s="13" t="s">
        <v>30</v>
      </c>
      <c r="AX142" s="13" t="s">
        <v>81</v>
      </c>
      <c r="AY142" s="190" t="s">
        <v>126</v>
      </c>
    </row>
    <row r="143" spans="1:65" s="2" customFormat="1" ht="16.5" customHeight="1">
      <c r="A143" s="37"/>
      <c r="B143" s="170"/>
      <c r="C143" s="171" t="s">
        <v>169</v>
      </c>
      <c r="D143" s="171" t="s">
        <v>129</v>
      </c>
      <c r="E143" s="172" t="s">
        <v>170</v>
      </c>
      <c r="F143" s="173" t="s">
        <v>171</v>
      </c>
      <c r="G143" s="174" t="s">
        <v>132</v>
      </c>
      <c r="H143" s="175">
        <v>1</v>
      </c>
      <c r="I143" s="176"/>
      <c r="J143" s="177">
        <f>ROUND(I143*H143,2)</f>
        <v>0</v>
      </c>
      <c r="K143" s="173" t="s">
        <v>133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134</v>
      </c>
      <c r="AT143" s="182" t="s">
        <v>129</v>
      </c>
      <c r="AU143" s="182" t="s">
        <v>83</v>
      </c>
      <c r="AY143" s="18" t="s">
        <v>126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134</v>
      </c>
      <c r="BM143" s="182" t="s">
        <v>172</v>
      </c>
    </row>
    <row r="144" spans="1:47" s="2" customFormat="1" ht="12">
      <c r="A144" s="37"/>
      <c r="B144" s="38"/>
      <c r="C144" s="37"/>
      <c r="D144" s="184" t="s">
        <v>136</v>
      </c>
      <c r="E144" s="37"/>
      <c r="F144" s="185" t="s">
        <v>171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136</v>
      </c>
      <c r="AU144" s="18" t="s">
        <v>83</v>
      </c>
    </row>
    <row r="145" spans="1:51" s="13" customFormat="1" ht="12">
      <c r="A145" s="13"/>
      <c r="B145" s="189"/>
      <c r="C145" s="13"/>
      <c r="D145" s="184" t="s">
        <v>137</v>
      </c>
      <c r="E145" s="190" t="s">
        <v>1</v>
      </c>
      <c r="F145" s="191" t="s">
        <v>173</v>
      </c>
      <c r="G145" s="13"/>
      <c r="H145" s="192">
        <v>1</v>
      </c>
      <c r="I145" s="193"/>
      <c r="J145" s="13"/>
      <c r="K145" s="13"/>
      <c r="L145" s="189"/>
      <c r="M145" s="194"/>
      <c r="N145" s="195"/>
      <c r="O145" s="195"/>
      <c r="P145" s="195"/>
      <c r="Q145" s="195"/>
      <c r="R145" s="195"/>
      <c r="S145" s="195"/>
      <c r="T145" s="19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137</v>
      </c>
      <c r="AU145" s="190" t="s">
        <v>83</v>
      </c>
      <c r="AV145" s="13" t="s">
        <v>83</v>
      </c>
      <c r="AW145" s="13" t="s">
        <v>30</v>
      </c>
      <c r="AX145" s="13" t="s">
        <v>81</v>
      </c>
      <c r="AY145" s="190" t="s">
        <v>126</v>
      </c>
    </row>
    <row r="146" spans="1:65" s="2" customFormat="1" ht="16.5" customHeight="1">
      <c r="A146" s="37"/>
      <c r="B146" s="170"/>
      <c r="C146" s="171" t="s">
        <v>174</v>
      </c>
      <c r="D146" s="171" t="s">
        <v>129</v>
      </c>
      <c r="E146" s="172" t="s">
        <v>175</v>
      </c>
      <c r="F146" s="173" t="s">
        <v>176</v>
      </c>
      <c r="G146" s="174" t="s">
        <v>132</v>
      </c>
      <c r="H146" s="175">
        <v>1</v>
      </c>
      <c r="I146" s="176"/>
      <c r="J146" s="177">
        <f>ROUND(I146*H146,2)</f>
        <v>0</v>
      </c>
      <c r="K146" s="173" t="s">
        <v>133</v>
      </c>
      <c r="L146" s="38"/>
      <c r="M146" s="178" t="s">
        <v>1</v>
      </c>
      <c r="N146" s="179" t="s">
        <v>38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134</v>
      </c>
      <c r="AT146" s="182" t="s">
        <v>129</v>
      </c>
      <c r="AU146" s="182" t="s">
        <v>83</v>
      </c>
      <c r="AY146" s="18" t="s">
        <v>126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81</v>
      </c>
      <c r="BK146" s="183">
        <f>ROUND(I146*H146,2)</f>
        <v>0</v>
      </c>
      <c r="BL146" s="18" t="s">
        <v>134</v>
      </c>
      <c r="BM146" s="182" t="s">
        <v>177</v>
      </c>
    </row>
    <row r="147" spans="1:47" s="2" customFormat="1" ht="12">
      <c r="A147" s="37"/>
      <c r="B147" s="38"/>
      <c r="C147" s="37"/>
      <c r="D147" s="184" t="s">
        <v>136</v>
      </c>
      <c r="E147" s="37"/>
      <c r="F147" s="185" t="s">
        <v>176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136</v>
      </c>
      <c r="AU147" s="18" t="s">
        <v>83</v>
      </c>
    </row>
    <row r="148" spans="1:51" s="13" customFormat="1" ht="12">
      <c r="A148" s="13"/>
      <c r="B148" s="189"/>
      <c r="C148" s="13"/>
      <c r="D148" s="184" t="s">
        <v>137</v>
      </c>
      <c r="E148" s="190" t="s">
        <v>1</v>
      </c>
      <c r="F148" s="191" t="s">
        <v>178</v>
      </c>
      <c r="G148" s="13"/>
      <c r="H148" s="192">
        <v>1</v>
      </c>
      <c r="I148" s="193"/>
      <c r="J148" s="13"/>
      <c r="K148" s="13"/>
      <c r="L148" s="189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137</v>
      </c>
      <c r="AU148" s="190" t="s">
        <v>83</v>
      </c>
      <c r="AV148" s="13" t="s">
        <v>83</v>
      </c>
      <c r="AW148" s="13" t="s">
        <v>30</v>
      </c>
      <c r="AX148" s="13" t="s">
        <v>81</v>
      </c>
      <c r="AY148" s="190" t="s">
        <v>126</v>
      </c>
    </row>
    <row r="149" spans="1:65" s="2" customFormat="1" ht="16.5" customHeight="1">
      <c r="A149" s="37"/>
      <c r="B149" s="170"/>
      <c r="C149" s="171" t="s">
        <v>179</v>
      </c>
      <c r="D149" s="171" t="s">
        <v>129</v>
      </c>
      <c r="E149" s="172" t="s">
        <v>180</v>
      </c>
      <c r="F149" s="173" t="s">
        <v>181</v>
      </c>
      <c r="G149" s="174" t="s">
        <v>132</v>
      </c>
      <c r="H149" s="175">
        <v>2</v>
      </c>
      <c r="I149" s="176"/>
      <c r="J149" s="177">
        <f>ROUND(I149*H149,2)</f>
        <v>0</v>
      </c>
      <c r="K149" s="173" t="s">
        <v>133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134</v>
      </c>
      <c r="AT149" s="182" t="s">
        <v>129</v>
      </c>
      <c r="AU149" s="182" t="s">
        <v>83</v>
      </c>
      <c r="AY149" s="18" t="s">
        <v>126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134</v>
      </c>
      <c r="BM149" s="182" t="s">
        <v>182</v>
      </c>
    </row>
    <row r="150" spans="1:47" s="2" customFormat="1" ht="12">
      <c r="A150" s="37"/>
      <c r="B150" s="38"/>
      <c r="C150" s="37"/>
      <c r="D150" s="184" t="s">
        <v>136</v>
      </c>
      <c r="E150" s="37"/>
      <c r="F150" s="185" t="s">
        <v>181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136</v>
      </c>
      <c r="AU150" s="18" t="s">
        <v>83</v>
      </c>
    </row>
    <row r="151" spans="1:63" s="12" customFormat="1" ht="22.8" customHeight="1">
      <c r="A151" s="12"/>
      <c r="B151" s="157"/>
      <c r="C151" s="12"/>
      <c r="D151" s="158" t="s">
        <v>72</v>
      </c>
      <c r="E151" s="168" t="s">
        <v>183</v>
      </c>
      <c r="F151" s="168" t="s">
        <v>184</v>
      </c>
      <c r="G151" s="12"/>
      <c r="H151" s="12"/>
      <c r="I151" s="160"/>
      <c r="J151" s="169">
        <f>BK151</f>
        <v>0</v>
      </c>
      <c r="K151" s="12"/>
      <c r="L151" s="157"/>
      <c r="M151" s="162"/>
      <c r="N151" s="163"/>
      <c r="O151" s="163"/>
      <c r="P151" s="164">
        <f>SUM(P152:P156)</f>
        <v>0</v>
      </c>
      <c r="Q151" s="163"/>
      <c r="R151" s="164">
        <f>SUM(R152:R156)</f>
        <v>0</v>
      </c>
      <c r="S151" s="163"/>
      <c r="T151" s="165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8" t="s">
        <v>125</v>
      </c>
      <c r="AT151" s="166" t="s">
        <v>72</v>
      </c>
      <c r="AU151" s="166" t="s">
        <v>81</v>
      </c>
      <c r="AY151" s="158" t="s">
        <v>126</v>
      </c>
      <c r="BK151" s="167">
        <f>SUM(BK152:BK156)</f>
        <v>0</v>
      </c>
    </row>
    <row r="152" spans="1:65" s="2" customFormat="1" ht="16.5" customHeight="1">
      <c r="A152" s="37"/>
      <c r="B152" s="170"/>
      <c r="C152" s="171" t="s">
        <v>185</v>
      </c>
      <c r="D152" s="171" t="s">
        <v>129</v>
      </c>
      <c r="E152" s="172" t="s">
        <v>186</v>
      </c>
      <c r="F152" s="173" t="s">
        <v>187</v>
      </c>
      <c r="G152" s="174" t="s">
        <v>132</v>
      </c>
      <c r="H152" s="175">
        <v>1</v>
      </c>
      <c r="I152" s="176"/>
      <c r="J152" s="177">
        <f>ROUND(I152*H152,2)</f>
        <v>0</v>
      </c>
      <c r="K152" s="173" t="s">
        <v>133</v>
      </c>
      <c r="L152" s="38"/>
      <c r="M152" s="178" t="s">
        <v>1</v>
      </c>
      <c r="N152" s="179" t="s">
        <v>38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134</v>
      </c>
      <c r="AT152" s="182" t="s">
        <v>129</v>
      </c>
      <c r="AU152" s="182" t="s">
        <v>83</v>
      </c>
      <c r="AY152" s="18" t="s">
        <v>126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134</v>
      </c>
      <c r="BM152" s="182" t="s">
        <v>188</v>
      </c>
    </row>
    <row r="153" spans="1:47" s="2" customFormat="1" ht="12">
      <c r="A153" s="37"/>
      <c r="B153" s="38"/>
      <c r="C153" s="37"/>
      <c r="D153" s="184" t="s">
        <v>136</v>
      </c>
      <c r="E153" s="37"/>
      <c r="F153" s="185" t="s">
        <v>187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136</v>
      </c>
      <c r="AU153" s="18" t="s">
        <v>83</v>
      </c>
    </row>
    <row r="154" spans="1:51" s="13" customFormat="1" ht="12">
      <c r="A154" s="13"/>
      <c r="B154" s="189"/>
      <c r="C154" s="13"/>
      <c r="D154" s="184" t="s">
        <v>137</v>
      </c>
      <c r="E154" s="190" t="s">
        <v>1</v>
      </c>
      <c r="F154" s="191" t="s">
        <v>189</v>
      </c>
      <c r="G154" s="13"/>
      <c r="H154" s="192">
        <v>1</v>
      </c>
      <c r="I154" s="193"/>
      <c r="J154" s="13"/>
      <c r="K154" s="13"/>
      <c r="L154" s="189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137</v>
      </c>
      <c r="AU154" s="190" t="s">
        <v>83</v>
      </c>
      <c r="AV154" s="13" t="s">
        <v>83</v>
      </c>
      <c r="AW154" s="13" t="s">
        <v>30</v>
      </c>
      <c r="AX154" s="13" t="s">
        <v>81</v>
      </c>
      <c r="AY154" s="190" t="s">
        <v>126</v>
      </c>
    </row>
    <row r="155" spans="1:65" s="2" customFormat="1" ht="16.5" customHeight="1">
      <c r="A155" s="37"/>
      <c r="B155" s="170"/>
      <c r="C155" s="171" t="s">
        <v>190</v>
      </c>
      <c r="D155" s="171" t="s">
        <v>129</v>
      </c>
      <c r="E155" s="172" t="s">
        <v>191</v>
      </c>
      <c r="F155" s="173" t="s">
        <v>192</v>
      </c>
      <c r="G155" s="174" t="s">
        <v>132</v>
      </c>
      <c r="H155" s="175">
        <v>1</v>
      </c>
      <c r="I155" s="176"/>
      <c r="J155" s="177">
        <f>ROUND(I155*H155,2)</f>
        <v>0</v>
      </c>
      <c r="K155" s="173" t="s">
        <v>133</v>
      </c>
      <c r="L155" s="38"/>
      <c r="M155" s="178" t="s">
        <v>1</v>
      </c>
      <c r="N155" s="179" t="s">
        <v>38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134</v>
      </c>
      <c r="AT155" s="182" t="s">
        <v>129</v>
      </c>
      <c r="AU155" s="182" t="s">
        <v>83</v>
      </c>
      <c r="AY155" s="18" t="s">
        <v>126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81</v>
      </c>
      <c r="BK155" s="183">
        <f>ROUND(I155*H155,2)</f>
        <v>0</v>
      </c>
      <c r="BL155" s="18" t="s">
        <v>134</v>
      </c>
      <c r="BM155" s="182" t="s">
        <v>193</v>
      </c>
    </row>
    <row r="156" spans="1:47" s="2" customFormat="1" ht="12">
      <c r="A156" s="37"/>
      <c r="B156" s="38"/>
      <c r="C156" s="37"/>
      <c r="D156" s="184" t="s">
        <v>136</v>
      </c>
      <c r="E156" s="37"/>
      <c r="F156" s="185" t="s">
        <v>192</v>
      </c>
      <c r="G156" s="37"/>
      <c r="H156" s="37"/>
      <c r="I156" s="186"/>
      <c r="J156" s="37"/>
      <c r="K156" s="37"/>
      <c r="L156" s="38"/>
      <c r="M156" s="197"/>
      <c r="N156" s="198"/>
      <c r="O156" s="199"/>
      <c r="P156" s="199"/>
      <c r="Q156" s="199"/>
      <c r="R156" s="199"/>
      <c r="S156" s="199"/>
      <c r="T156" s="200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136</v>
      </c>
      <c r="AU156" s="18" t="s">
        <v>83</v>
      </c>
    </row>
    <row r="157" spans="1:31" s="2" customFormat="1" ht="6.95" customHeight="1">
      <c r="A157" s="37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38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autoFilter ref="C119:K15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99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Rekonstrukce ulic Gagarinova a Bratrušovská - Šumperk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38"/>
      <c r="C9" s="37"/>
      <c r="D9" s="37"/>
      <c r="E9" s="66" t="s">
        <v>194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9. 2. 2022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ROUND((SUM(BE125:BE492)),2)</f>
        <v>0</v>
      </c>
      <c r="G33" s="37"/>
      <c r="H33" s="37"/>
      <c r="I33" s="127">
        <v>0.21</v>
      </c>
      <c r="J33" s="126">
        <f>ROUND(((SUM(BE125:BE492))*I33),2)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6">
        <f>ROUND((SUM(BF125:BF492)),2)</f>
        <v>0</v>
      </c>
      <c r="G34" s="37"/>
      <c r="H34" s="37"/>
      <c r="I34" s="127">
        <v>0.15</v>
      </c>
      <c r="J34" s="126">
        <f>ROUND(((SUM(BF125:BF492))*I34),2)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6">
        <f>ROUND((SUM(BG125:BG492)),2)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6">
        <f>ROUND((SUM(BH125:BH492)),2)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6">
        <f>ROUND((SUM(BI125:BI492)),2)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Rekonstrukce ulic Gagarinova a Bratrušovská - Šumperk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7"/>
      <c r="D87" s="37"/>
      <c r="E87" s="66" t="str">
        <f>E9</f>
        <v>SO 101 - Ul. Gagarinova - dopravní napojení, SO 102 - Ul. Gagarinova - rekonstrukce komunikace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9. 2. 2022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103</v>
      </c>
      <c r="D94" s="128"/>
      <c r="E94" s="128"/>
      <c r="F94" s="128"/>
      <c r="G94" s="128"/>
      <c r="H94" s="128"/>
      <c r="I94" s="128"/>
      <c r="J94" s="137" t="s">
        <v>104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105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106</v>
      </c>
    </row>
    <row r="97" spans="1:31" s="9" customFormat="1" ht="24.95" customHeight="1">
      <c r="A97" s="9"/>
      <c r="B97" s="139"/>
      <c r="C97" s="9"/>
      <c r="D97" s="140" t="s">
        <v>195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196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197</v>
      </c>
      <c r="E99" s="145"/>
      <c r="F99" s="145"/>
      <c r="G99" s="145"/>
      <c r="H99" s="145"/>
      <c r="I99" s="145"/>
      <c r="J99" s="146">
        <f>J253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198</v>
      </c>
      <c r="E100" s="145"/>
      <c r="F100" s="145"/>
      <c r="G100" s="145"/>
      <c r="H100" s="145"/>
      <c r="I100" s="145"/>
      <c r="J100" s="146">
        <f>J263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199</v>
      </c>
      <c r="E101" s="145"/>
      <c r="F101" s="145"/>
      <c r="G101" s="145"/>
      <c r="H101" s="145"/>
      <c r="I101" s="145"/>
      <c r="J101" s="146">
        <f>J267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200</v>
      </c>
      <c r="E102" s="145"/>
      <c r="F102" s="145"/>
      <c r="G102" s="145"/>
      <c r="H102" s="145"/>
      <c r="I102" s="145"/>
      <c r="J102" s="146">
        <f>J313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201</v>
      </c>
      <c r="E103" s="145"/>
      <c r="F103" s="145"/>
      <c r="G103" s="145"/>
      <c r="H103" s="145"/>
      <c r="I103" s="145"/>
      <c r="J103" s="146">
        <f>J325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202</v>
      </c>
      <c r="E104" s="145"/>
      <c r="F104" s="145"/>
      <c r="G104" s="145"/>
      <c r="H104" s="145"/>
      <c r="I104" s="145"/>
      <c r="J104" s="146">
        <f>J422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203</v>
      </c>
      <c r="E105" s="145"/>
      <c r="F105" s="145"/>
      <c r="G105" s="145"/>
      <c r="H105" s="145"/>
      <c r="I105" s="145"/>
      <c r="J105" s="146">
        <f>J490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111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120" t="str">
        <f>E7</f>
        <v>Rekonstrukce ulic Gagarinova a Bratrušovská - Šumperk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30" customHeight="1">
      <c r="A117" s="37"/>
      <c r="B117" s="38"/>
      <c r="C117" s="37"/>
      <c r="D117" s="37"/>
      <c r="E117" s="66" t="str">
        <f>E9</f>
        <v>SO 101 - Ul. Gagarinova - dopravní napojení, SO 102 - Ul. Gagarinova - rekonstrukce komunikace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7"/>
      <c r="E119" s="37"/>
      <c r="F119" s="26" t="str">
        <f>F12</f>
        <v xml:space="preserve"> </v>
      </c>
      <c r="G119" s="37"/>
      <c r="H119" s="37"/>
      <c r="I119" s="31" t="s">
        <v>22</v>
      </c>
      <c r="J119" s="68" t="str">
        <f>IF(J12="","",J12)</f>
        <v>9. 2. 2022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7"/>
      <c r="E121" s="37"/>
      <c r="F121" s="26" t="str">
        <f>E15</f>
        <v xml:space="preserve"> </v>
      </c>
      <c r="G121" s="37"/>
      <c r="H121" s="37"/>
      <c r="I121" s="31" t="s">
        <v>29</v>
      </c>
      <c r="J121" s="35" t="str">
        <f>E21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31" t="s">
        <v>31</v>
      </c>
      <c r="J122" s="35" t="str">
        <f>E24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47"/>
      <c r="B124" s="148"/>
      <c r="C124" s="149" t="s">
        <v>112</v>
      </c>
      <c r="D124" s="150" t="s">
        <v>58</v>
      </c>
      <c r="E124" s="150" t="s">
        <v>54</v>
      </c>
      <c r="F124" s="150" t="s">
        <v>55</v>
      </c>
      <c r="G124" s="150" t="s">
        <v>113</v>
      </c>
      <c r="H124" s="150" t="s">
        <v>114</v>
      </c>
      <c r="I124" s="150" t="s">
        <v>115</v>
      </c>
      <c r="J124" s="150" t="s">
        <v>104</v>
      </c>
      <c r="K124" s="151" t="s">
        <v>116</v>
      </c>
      <c r="L124" s="152"/>
      <c r="M124" s="85" t="s">
        <v>1</v>
      </c>
      <c r="N124" s="86" t="s">
        <v>37</v>
      </c>
      <c r="O124" s="86" t="s">
        <v>117</v>
      </c>
      <c r="P124" s="86" t="s">
        <v>118</v>
      </c>
      <c r="Q124" s="86" t="s">
        <v>119</v>
      </c>
      <c r="R124" s="86" t="s">
        <v>120</v>
      </c>
      <c r="S124" s="86" t="s">
        <v>121</v>
      </c>
      <c r="T124" s="87" t="s">
        <v>122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2" customFormat="1" ht="22.8" customHeight="1">
      <c r="A125" s="37"/>
      <c r="B125" s="38"/>
      <c r="C125" s="92" t="s">
        <v>123</v>
      </c>
      <c r="D125" s="37"/>
      <c r="E125" s="37"/>
      <c r="F125" s="37"/>
      <c r="G125" s="37"/>
      <c r="H125" s="37"/>
      <c r="I125" s="37"/>
      <c r="J125" s="153">
        <f>BK125</f>
        <v>0</v>
      </c>
      <c r="K125" s="37"/>
      <c r="L125" s="38"/>
      <c r="M125" s="88"/>
      <c r="N125" s="72"/>
      <c r="O125" s="89"/>
      <c r="P125" s="154">
        <f>P126</f>
        <v>0</v>
      </c>
      <c r="Q125" s="89"/>
      <c r="R125" s="154">
        <f>R126</f>
        <v>1316.3748098</v>
      </c>
      <c r="S125" s="89"/>
      <c r="T125" s="155">
        <f>T126</f>
        <v>1072.3590000000002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72</v>
      </c>
      <c r="AU125" s="18" t="s">
        <v>106</v>
      </c>
      <c r="BK125" s="156">
        <f>BK126</f>
        <v>0</v>
      </c>
    </row>
    <row r="126" spans="1:63" s="12" customFormat="1" ht="25.9" customHeight="1">
      <c r="A126" s="12"/>
      <c r="B126" s="157"/>
      <c r="C126" s="12"/>
      <c r="D126" s="158" t="s">
        <v>72</v>
      </c>
      <c r="E126" s="159" t="s">
        <v>204</v>
      </c>
      <c r="F126" s="159" t="s">
        <v>205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P127+P253+P263+P267+P313+P325+P422+P490</f>
        <v>0</v>
      </c>
      <c r="Q126" s="163"/>
      <c r="R126" s="164">
        <f>R127+R253+R263+R267+R313+R325+R422+R490</f>
        <v>1316.3748098</v>
      </c>
      <c r="S126" s="163"/>
      <c r="T126" s="165">
        <f>T127+T253+T263+T267+T313+T325+T422+T490</f>
        <v>1072.3590000000002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73</v>
      </c>
      <c r="AY126" s="158" t="s">
        <v>126</v>
      </c>
      <c r="BK126" s="167">
        <f>BK127+BK253+BK263+BK267+BK313+BK325+BK422+BK490</f>
        <v>0</v>
      </c>
    </row>
    <row r="127" spans="1:63" s="12" customFormat="1" ht="22.8" customHeight="1">
      <c r="A127" s="12"/>
      <c r="B127" s="157"/>
      <c r="C127" s="12"/>
      <c r="D127" s="158" t="s">
        <v>72</v>
      </c>
      <c r="E127" s="168" t="s">
        <v>81</v>
      </c>
      <c r="F127" s="168" t="s">
        <v>206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SUM(P128:P252)</f>
        <v>0</v>
      </c>
      <c r="Q127" s="163"/>
      <c r="R127" s="164">
        <f>SUM(R128:R252)</f>
        <v>614.40937</v>
      </c>
      <c r="S127" s="163"/>
      <c r="T127" s="165">
        <f>SUM(T128:T252)</f>
        <v>1068.5710000000001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81</v>
      </c>
      <c r="AT127" s="166" t="s">
        <v>72</v>
      </c>
      <c r="AU127" s="166" t="s">
        <v>81</v>
      </c>
      <c r="AY127" s="158" t="s">
        <v>126</v>
      </c>
      <c r="BK127" s="167">
        <f>SUM(BK128:BK252)</f>
        <v>0</v>
      </c>
    </row>
    <row r="128" spans="1:65" s="2" customFormat="1" ht="21.75" customHeight="1">
      <c r="A128" s="37"/>
      <c r="B128" s="170"/>
      <c r="C128" s="171" t="s">
        <v>81</v>
      </c>
      <c r="D128" s="171" t="s">
        <v>129</v>
      </c>
      <c r="E128" s="172" t="s">
        <v>207</v>
      </c>
      <c r="F128" s="173" t="s">
        <v>208</v>
      </c>
      <c r="G128" s="174" t="s">
        <v>209</v>
      </c>
      <c r="H128" s="175">
        <v>95</v>
      </c>
      <c r="I128" s="176"/>
      <c r="J128" s="177">
        <f>ROUND(I128*H128,2)</f>
        <v>0</v>
      </c>
      <c r="K128" s="173" t="s">
        <v>133</v>
      </c>
      <c r="L128" s="38"/>
      <c r="M128" s="178" t="s">
        <v>1</v>
      </c>
      <c r="N128" s="179" t="s">
        <v>38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148</v>
      </c>
      <c r="AT128" s="182" t="s">
        <v>129</v>
      </c>
      <c r="AU128" s="182" t="s">
        <v>83</v>
      </c>
      <c r="AY128" s="18" t="s">
        <v>126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81</v>
      </c>
      <c r="BK128" s="183">
        <f>ROUND(I128*H128,2)</f>
        <v>0</v>
      </c>
      <c r="BL128" s="18" t="s">
        <v>148</v>
      </c>
      <c r="BM128" s="182" t="s">
        <v>210</v>
      </c>
    </row>
    <row r="129" spans="1:47" s="2" customFormat="1" ht="12">
      <c r="A129" s="37"/>
      <c r="B129" s="38"/>
      <c r="C129" s="37"/>
      <c r="D129" s="184" t="s">
        <v>136</v>
      </c>
      <c r="E129" s="37"/>
      <c r="F129" s="185" t="s">
        <v>211</v>
      </c>
      <c r="G129" s="37"/>
      <c r="H129" s="37"/>
      <c r="I129" s="186"/>
      <c r="J129" s="37"/>
      <c r="K129" s="37"/>
      <c r="L129" s="38"/>
      <c r="M129" s="187"/>
      <c r="N129" s="188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136</v>
      </c>
      <c r="AU129" s="18" t="s">
        <v>83</v>
      </c>
    </row>
    <row r="130" spans="1:65" s="2" customFormat="1" ht="24.15" customHeight="1">
      <c r="A130" s="37"/>
      <c r="B130" s="170"/>
      <c r="C130" s="171" t="s">
        <v>83</v>
      </c>
      <c r="D130" s="171" t="s">
        <v>129</v>
      </c>
      <c r="E130" s="172" t="s">
        <v>212</v>
      </c>
      <c r="F130" s="173" t="s">
        <v>213</v>
      </c>
      <c r="G130" s="174" t="s">
        <v>209</v>
      </c>
      <c r="H130" s="175">
        <v>182</v>
      </c>
      <c r="I130" s="176"/>
      <c r="J130" s="177">
        <f>ROUND(I130*H130,2)</f>
        <v>0</v>
      </c>
      <c r="K130" s="173" t="s">
        <v>133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0.26</v>
      </c>
      <c r="T130" s="181">
        <f>S130*H130</f>
        <v>47.32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148</v>
      </c>
      <c r="AT130" s="182" t="s">
        <v>129</v>
      </c>
      <c r="AU130" s="182" t="s">
        <v>83</v>
      </c>
      <c r="AY130" s="18" t="s">
        <v>126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148</v>
      </c>
      <c r="BM130" s="182" t="s">
        <v>214</v>
      </c>
    </row>
    <row r="131" spans="1:47" s="2" customFormat="1" ht="12">
      <c r="A131" s="37"/>
      <c r="B131" s="38"/>
      <c r="C131" s="37"/>
      <c r="D131" s="184" t="s">
        <v>136</v>
      </c>
      <c r="E131" s="37"/>
      <c r="F131" s="185" t="s">
        <v>215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136</v>
      </c>
      <c r="AU131" s="18" t="s">
        <v>83</v>
      </c>
    </row>
    <row r="132" spans="1:51" s="13" customFormat="1" ht="12">
      <c r="A132" s="13"/>
      <c r="B132" s="189"/>
      <c r="C132" s="13"/>
      <c r="D132" s="184" t="s">
        <v>137</v>
      </c>
      <c r="E132" s="190" t="s">
        <v>1</v>
      </c>
      <c r="F132" s="191" t="s">
        <v>216</v>
      </c>
      <c r="G132" s="13"/>
      <c r="H132" s="192">
        <v>182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137</v>
      </c>
      <c r="AU132" s="190" t="s">
        <v>83</v>
      </c>
      <c r="AV132" s="13" t="s">
        <v>83</v>
      </c>
      <c r="AW132" s="13" t="s">
        <v>30</v>
      </c>
      <c r="AX132" s="13" t="s">
        <v>81</v>
      </c>
      <c r="AY132" s="190" t="s">
        <v>126</v>
      </c>
    </row>
    <row r="133" spans="1:65" s="2" customFormat="1" ht="24.15" customHeight="1">
      <c r="A133" s="37"/>
      <c r="B133" s="170"/>
      <c r="C133" s="171" t="s">
        <v>143</v>
      </c>
      <c r="D133" s="171" t="s">
        <v>129</v>
      </c>
      <c r="E133" s="172" t="s">
        <v>217</v>
      </c>
      <c r="F133" s="173" t="s">
        <v>218</v>
      </c>
      <c r="G133" s="174" t="s">
        <v>209</v>
      </c>
      <c r="H133" s="175">
        <v>1099</v>
      </c>
      <c r="I133" s="176"/>
      <c r="J133" s="177">
        <f>ROUND(I133*H133,2)</f>
        <v>0</v>
      </c>
      <c r="K133" s="173" t="s">
        <v>133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0.29</v>
      </c>
      <c r="T133" s="181">
        <f>S133*H133</f>
        <v>318.71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148</v>
      </c>
      <c r="AT133" s="182" t="s">
        <v>129</v>
      </c>
      <c r="AU133" s="182" t="s">
        <v>83</v>
      </c>
      <c r="AY133" s="18" t="s">
        <v>126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148</v>
      </c>
      <c r="BM133" s="182" t="s">
        <v>219</v>
      </c>
    </row>
    <row r="134" spans="1:47" s="2" customFormat="1" ht="12">
      <c r="A134" s="37"/>
      <c r="B134" s="38"/>
      <c r="C134" s="37"/>
      <c r="D134" s="184" t="s">
        <v>136</v>
      </c>
      <c r="E134" s="37"/>
      <c r="F134" s="185" t="s">
        <v>220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136</v>
      </c>
      <c r="AU134" s="18" t="s">
        <v>83</v>
      </c>
    </row>
    <row r="135" spans="1:51" s="13" customFormat="1" ht="12">
      <c r="A135" s="13"/>
      <c r="B135" s="189"/>
      <c r="C135" s="13"/>
      <c r="D135" s="184" t="s">
        <v>137</v>
      </c>
      <c r="E135" s="190" t="s">
        <v>1</v>
      </c>
      <c r="F135" s="191" t="s">
        <v>221</v>
      </c>
      <c r="G135" s="13"/>
      <c r="H135" s="192">
        <v>1099</v>
      </c>
      <c r="I135" s="193"/>
      <c r="J135" s="13"/>
      <c r="K135" s="13"/>
      <c r="L135" s="189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137</v>
      </c>
      <c r="AU135" s="190" t="s">
        <v>83</v>
      </c>
      <c r="AV135" s="13" t="s">
        <v>83</v>
      </c>
      <c r="AW135" s="13" t="s">
        <v>30</v>
      </c>
      <c r="AX135" s="13" t="s">
        <v>81</v>
      </c>
      <c r="AY135" s="190" t="s">
        <v>126</v>
      </c>
    </row>
    <row r="136" spans="1:65" s="2" customFormat="1" ht="24.15" customHeight="1">
      <c r="A136" s="37"/>
      <c r="B136" s="170"/>
      <c r="C136" s="171" t="s">
        <v>148</v>
      </c>
      <c r="D136" s="171" t="s">
        <v>129</v>
      </c>
      <c r="E136" s="172" t="s">
        <v>222</v>
      </c>
      <c r="F136" s="173" t="s">
        <v>223</v>
      </c>
      <c r="G136" s="174" t="s">
        <v>209</v>
      </c>
      <c r="H136" s="175">
        <v>831</v>
      </c>
      <c r="I136" s="176"/>
      <c r="J136" s="177">
        <f>ROUND(I136*H136,2)</f>
        <v>0</v>
      </c>
      <c r="K136" s="173" t="s">
        <v>133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0.325</v>
      </c>
      <c r="T136" s="181">
        <f>S136*H136</f>
        <v>270.075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148</v>
      </c>
      <c r="AT136" s="182" t="s">
        <v>129</v>
      </c>
      <c r="AU136" s="182" t="s">
        <v>83</v>
      </c>
      <c r="AY136" s="18" t="s">
        <v>126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148</v>
      </c>
      <c r="BM136" s="182" t="s">
        <v>224</v>
      </c>
    </row>
    <row r="137" spans="1:47" s="2" customFormat="1" ht="12">
      <c r="A137" s="37"/>
      <c r="B137" s="38"/>
      <c r="C137" s="37"/>
      <c r="D137" s="184" t="s">
        <v>136</v>
      </c>
      <c r="E137" s="37"/>
      <c r="F137" s="185" t="s">
        <v>225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136</v>
      </c>
      <c r="AU137" s="18" t="s">
        <v>83</v>
      </c>
    </row>
    <row r="138" spans="1:51" s="13" customFormat="1" ht="12">
      <c r="A138" s="13"/>
      <c r="B138" s="189"/>
      <c r="C138" s="13"/>
      <c r="D138" s="184" t="s">
        <v>137</v>
      </c>
      <c r="E138" s="190" t="s">
        <v>1</v>
      </c>
      <c r="F138" s="191" t="s">
        <v>226</v>
      </c>
      <c r="G138" s="13"/>
      <c r="H138" s="192">
        <v>831</v>
      </c>
      <c r="I138" s="193"/>
      <c r="J138" s="13"/>
      <c r="K138" s="13"/>
      <c r="L138" s="189"/>
      <c r="M138" s="194"/>
      <c r="N138" s="195"/>
      <c r="O138" s="195"/>
      <c r="P138" s="195"/>
      <c r="Q138" s="195"/>
      <c r="R138" s="195"/>
      <c r="S138" s="195"/>
      <c r="T138" s="19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0" t="s">
        <v>137</v>
      </c>
      <c r="AU138" s="190" t="s">
        <v>83</v>
      </c>
      <c r="AV138" s="13" t="s">
        <v>83</v>
      </c>
      <c r="AW138" s="13" t="s">
        <v>30</v>
      </c>
      <c r="AX138" s="13" t="s">
        <v>81</v>
      </c>
      <c r="AY138" s="190" t="s">
        <v>126</v>
      </c>
    </row>
    <row r="139" spans="1:65" s="2" customFormat="1" ht="24.15" customHeight="1">
      <c r="A139" s="37"/>
      <c r="B139" s="170"/>
      <c r="C139" s="171" t="s">
        <v>125</v>
      </c>
      <c r="D139" s="171" t="s">
        <v>129</v>
      </c>
      <c r="E139" s="172" t="s">
        <v>227</v>
      </c>
      <c r="F139" s="173" t="s">
        <v>228</v>
      </c>
      <c r="G139" s="174" t="s">
        <v>209</v>
      </c>
      <c r="H139" s="175">
        <v>831</v>
      </c>
      <c r="I139" s="176"/>
      <c r="J139" s="177">
        <f>ROUND(I139*H139,2)</f>
        <v>0</v>
      </c>
      <c r="K139" s="173" t="s">
        <v>133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0.316</v>
      </c>
      <c r="T139" s="181">
        <f>S139*H139</f>
        <v>262.596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148</v>
      </c>
      <c r="AT139" s="182" t="s">
        <v>129</v>
      </c>
      <c r="AU139" s="182" t="s">
        <v>83</v>
      </c>
      <c r="AY139" s="18" t="s">
        <v>126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148</v>
      </c>
      <c r="BM139" s="182" t="s">
        <v>229</v>
      </c>
    </row>
    <row r="140" spans="1:47" s="2" customFormat="1" ht="12">
      <c r="A140" s="37"/>
      <c r="B140" s="38"/>
      <c r="C140" s="37"/>
      <c r="D140" s="184" t="s">
        <v>136</v>
      </c>
      <c r="E140" s="37"/>
      <c r="F140" s="185" t="s">
        <v>230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136</v>
      </c>
      <c r="AU140" s="18" t="s">
        <v>83</v>
      </c>
    </row>
    <row r="141" spans="1:51" s="13" customFormat="1" ht="12">
      <c r="A141" s="13"/>
      <c r="B141" s="189"/>
      <c r="C141" s="13"/>
      <c r="D141" s="184" t="s">
        <v>137</v>
      </c>
      <c r="E141" s="190" t="s">
        <v>1</v>
      </c>
      <c r="F141" s="191" t="s">
        <v>231</v>
      </c>
      <c r="G141" s="13"/>
      <c r="H141" s="192">
        <v>831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137</v>
      </c>
      <c r="AU141" s="190" t="s">
        <v>83</v>
      </c>
      <c r="AV141" s="13" t="s">
        <v>83</v>
      </c>
      <c r="AW141" s="13" t="s">
        <v>30</v>
      </c>
      <c r="AX141" s="13" t="s">
        <v>81</v>
      </c>
      <c r="AY141" s="190" t="s">
        <v>126</v>
      </c>
    </row>
    <row r="142" spans="1:65" s="2" customFormat="1" ht="24.15" customHeight="1">
      <c r="A142" s="37"/>
      <c r="B142" s="170"/>
      <c r="C142" s="171" t="s">
        <v>156</v>
      </c>
      <c r="D142" s="171" t="s">
        <v>129</v>
      </c>
      <c r="E142" s="172" t="s">
        <v>232</v>
      </c>
      <c r="F142" s="173" t="s">
        <v>233</v>
      </c>
      <c r="G142" s="174" t="s">
        <v>209</v>
      </c>
      <c r="H142" s="175">
        <v>8</v>
      </c>
      <c r="I142" s="176"/>
      <c r="J142" s="177">
        <f>ROUND(I142*H142,2)</f>
        <v>0</v>
      </c>
      <c r="K142" s="173" t="s">
        <v>133</v>
      </c>
      <c r="L142" s="38"/>
      <c r="M142" s="178" t="s">
        <v>1</v>
      </c>
      <c r="N142" s="179" t="s">
        <v>38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0.24</v>
      </c>
      <c r="T142" s="181">
        <f>S142*H142</f>
        <v>1.92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148</v>
      </c>
      <c r="AT142" s="182" t="s">
        <v>129</v>
      </c>
      <c r="AU142" s="182" t="s">
        <v>83</v>
      </c>
      <c r="AY142" s="18" t="s">
        <v>126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81</v>
      </c>
      <c r="BK142" s="183">
        <f>ROUND(I142*H142,2)</f>
        <v>0</v>
      </c>
      <c r="BL142" s="18" t="s">
        <v>148</v>
      </c>
      <c r="BM142" s="182" t="s">
        <v>234</v>
      </c>
    </row>
    <row r="143" spans="1:47" s="2" customFormat="1" ht="12">
      <c r="A143" s="37"/>
      <c r="B143" s="38"/>
      <c r="C143" s="37"/>
      <c r="D143" s="184" t="s">
        <v>136</v>
      </c>
      <c r="E143" s="37"/>
      <c r="F143" s="185" t="s">
        <v>235</v>
      </c>
      <c r="G143" s="37"/>
      <c r="H143" s="37"/>
      <c r="I143" s="186"/>
      <c r="J143" s="37"/>
      <c r="K143" s="37"/>
      <c r="L143" s="38"/>
      <c r="M143" s="187"/>
      <c r="N143" s="188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136</v>
      </c>
      <c r="AU143" s="18" t="s">
        <v>83</v>
      </c>
    </row>
    <row r="144" spans="1:51" s="13" customFormat="1" ht="12">
      <c r="A144" s="13"/>
      <c r="B144" s="189"/>
      <c r="C144" s="13"/>
      <c r="D144" s="184" t="s">
        <v>137</v>
      </c>
      <c r="E144" s="190" t="s">
        <v>1</v>
      </c>
      <c r="F144" s="191" t="s">
        <v>236</v>
      </c>
      <c r="G144" s="13"/>
      <c r="H144" s="192">
        <v>8</v>
      </c>
      <c r="I144" s="193"/>
      <c r="J144" s="13"/>
      <c r="K144" s="13"/>
      <c r="L144" s="189"/>
      <c r="M144" s="194"/>
      <c r="N144" s="195"/>
      <c r="O144" s="195"/>
      <c r="P144" s="195"/>
      <c r="Q144" s="195"/>
      <c r="R144" s="195"/>
      <c r="S144" s="195"/>
      <c r="T144" s="19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0" t="s">
        <v>137</v>
      </c>
      <c r="AU144" s="190" t="s">
        <v>83</v>
      </c>
      <c r="AV144" s="13" t="s">
        <v>83</v>
      </c>
      <c r="AW144" s="13" t="s">
        <v>30</v>
      </c>
      <c r="AX144" s="13" t="s">
        <v>81</v>
      </c>
      <c r="AY144" s="190" t="s">
        <v>126</v>
      </c>
    </row>
    <row r="145" spans="1:65" s="2" customFormat="1" ht="24.15" customHeight="1">
      <c r="A145" s="37"/>
      <c r="B145" s="170"/>
      <c r="C145" s="171" t="s">
        <v>163</v>
      </c>
      <c r="D145" s="171" t="s">
        <v>129</v>
      </c>
      <c r="E145" s="172" t="s">
        <v>237</v>
      </c>
      <c r="F145" s="173" t="s">
        <v>238</v>
      </c>
      <c r="G145" s="174" t="s">
        <v>209</v>
      </c>
      <c r="H145" s="175">
        <v>18</v>
      </c>
      <c r="I145" s="176"/>
      <c r="J145" s="177">
        <f>ROUND(I145*H145,2)</f>
        <v>0</v>
      </c>
      <c r="K145" s="173" t="s">
        <v>133</v>
      </c>
      <c r="L145" s="38"/>
      <c r="M145" s="178" t="s">
        <v>1</v>
      </c>
      <c r="N145" s="179" t="s">
        <v>38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0.098</v>
      </c>
      <c r="T145" s="181">
        <f>S145*H145</f>
        <v>1.764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148</v>
      </c>
      <c r="AT145" s="182" t="s">
        <v>129</v>
      </c>
      <c r="AU145" s="182" t="s">
        <v>83</v>
      </c>
      <c r="AY145" s="18" t="s">
        <v>126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148</v>
      </c>
      <c r="BM145" s="182" t="s">
        <v>239</v>
      </c>
    </row>
    <row r="146" spans="1:47" s="2" customFormat="1" ht="12">
      <c r="A146" s="37"/>
      <c r="B146" s="38"/>
      <c r="C146" s="37"/>
      <c r="D146" s="184" t="s">
        <v>136</v>
      </c>
      <c r="E146" s="37"/>
      <c r="F146" s="185" t="s">
        <v>240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136</v>
      </c>
      <c r="AU146" s="18" t="s">
        <v>83</v>
      </c>
    </row>
    <row r="147" spans="1:51" s="13" customFormat="1" ht="12">
      <c r="A147" s="13"/>
      <c r="B147" s="189"/>
      <c r="C147" s="13"/>
      <c r="D147" s="184" t="s">
        <v>137</v>
      </c>
      <c r="E147" s="190" t="s">
        <v>1</v>
      </c>
      <c r="F147" s="191" t="s">
        <v>241</v>
      </c>
      <c r="G147" s="13"/>
      <c r="H147" s="192">
        <v>18</v>
      </c>
      <c r="I147" s="193"/>
      <c r="J147" s="13"/>
      <c r="K147" s="13"/>
      <c r="L147" s="189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0" t="s">
        <v>137</v>
      </c>
      <c r="AU147" s="190" t="s">
        <v>83</v>
      </c>
      <c r="AV147" s="13" t="s">
        <v>83</v>
      </c>
      <c r="AW147" s="13" t="s">
        <v>30</v>
      </c>
      <c r="AX147" s="13" t="s">
        <v>81</v>
      </c>
      <c r="AY147" s="190" t="s">
        <v>126</v>
      </c>
    </row>
    <row r="148" spans="1:65" s="2" customFormat="1" ht="33" customHeight="1">
      <c r="A148" s="37"/>
      <c r="B148" s="170"/>
      <c r="C148" s="171" t="s">
        <v>169</v>
      </c>
      <c r="D148" s="171" t="s">
        <v>129</v>
      </c>
      <c r="E148" s="172" t="s">
        <v>242</v>
      </c>
      <c r="F148" s="173" t="s">
        <v>243</v>
      </c>
      <c r="G148" s="174" t="s">
        <v>209</v>
      </c>
      <c r="H148" s="175">
        <v>53</v>
      </c>
      <c r="I148" s="176"/>
      <c r="J148" s="177">
        <f>ROUND(I148*H148,2)</f>
        <v>0</v>
      </c>
      <c r="K148" s="173" t="s">
        <v>133</v>
      </c>
      <c r="L148" s="38"/>
      <c r="M148" s="178" t="s">
        <v>1</v>
      </c>
      <c r="N148" s="179" t="s">
        <v>38</v>
      </c>
      <c r="O148" s="76"/>
      <c r="P148" s="180">
        <f>O148*H148</f>
        <v>0</v>
      </c>
      <c r="Q148" s="180">
        <v>4E-05</v>
      </c>
      <c r="R148" s="180">
        <f>Q148*H148</f>
        <v>0.0021200000000000004</v>
      </c>
      <c r="S148" s="180">
        <v>0.092</v>
      </c>
      <c r="T148" s="181">
        <f>S148*H148</f>
        <v>4.876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148</v>
      </c>
      <c r="AT148" s="182" t="s">
        <v>129</v>
      </c>
      <c r="AU148" s="182" t="s">
        <v>83</v>
      </c>
      <c r="AY148" s="18" t="s">
        <v>126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81</v>
      </c>
      <c r="BK148" s="183">
        <f>ROUND(I148*H148,2)</f>
        <v>0</v>
      </c>
      <c r="BL148" s="18" t="s">
        <v>148</v>
      </c>
      <c r="BM148" s="182" t="s">
        <v>244</v>
      </c>
    </row>
    <row r="149" spans="1:47" s="2" customFormat="1" ht="12">
      <c r="A149" s="37"/>
      <c r="B149" s="38"/>
      <c r="C149" s="37"/>
      <c r="D149" s="184" t="s">
        <v>136</v>
      </c>
      <c r="E149" s="37"/>
      <c r="F149" s="185" t="s">
        <v>245</v>
      </c>
      <c r="G149" s="37"/>
      <c r="H149" s="37"/>
      <c r="I149" s="186"/>
      <c r="J149" s="37"/>
      <c r="K149" s="37"/>
      <c r="L149" s="38"/>
      <c r="M149" s="187"/>
      <c r="N149" s="188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136</v>
      </c>
      <c r="AU149" s="18" t="s">
        <v>83</v>
      </c>
    </row>
    <row r="150" spans="1:51" s="13" customFormat="1" ht="12">
      <c r="A150" s="13"/>
      <c r="B150" s="189"/>
      <c r="C150" s="13"/>
      <c r="D150" s="184" t="s">
        <v>137</v>
      </c>
      <c r="E150" s="190" t="s">
        <v>1</v>
      </c>
      <c r="F150" s="191" t="s">
        <v>246</v>
      </c>
      <c r="G150" s="13"/>
      <c r="H150" s="192">
        <v>53</v>
      </c>
      <c r="I150" s="193"/>
      <c r="J150" s="13"/>
      <c r="K150" s="13"/>
      <c r="L150" s="189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137</v>
      </c>
      <c r="AU150" s="190" t="s">
        <v>83</v>
      </c>
      <c r="AV150" s="13" t="s">
        <v>83</v>
      </c>
      <c r="AW150" s="13" t="s">
        <v>30</v>
      </c>
      <c r="AX150" s="13" t="s">
        <v>81</v>
      </c>
      <c r="AY150" s="190" t="s">
        <v>126</v>
      </c>
    </row>
    <row r="151" spans="1:65" s="2" customFormat="1" ht="33" customHeight="1">
      <c r="A151" s="37"/>
      <c r="B151" s="170"/>
      <c r="C151" s="171" t="s">
        <v>174</v>
      </c>
      <c r="D151" s="171" t="s">
        <v>129</v>
      </c>
      <c r="E151" s="172" t="s">
        <v>247</v>
      </c>
      <c r="F151" s="173" t="s">
        <v>248</v>
      </c>
      <c r="G151" s="174" t="s">
        <v>209</v>
      </c>
      <c r="H151" s="175">
        <v>45</v>
      </c>
      <c r="I151" s="176"/>
      <c r="J151" s="177">
        <f>ROUND(I151*H151,2)</f>
        <v>0</v>
      </c>
      <c r="K151" s="173" t="s">
        <v>133</v>
      </c>
      <c r="L151" s="38"/>
      <c r="M151" s="178" t="s">
        <v>1</v>
      </c>
      <c r="N151" s="179" t="s">
        <v>38</v>
      </c>
      <c r="O151" s="76"/>
      <c r="P151" s="180">
        <f>O151*H151</f>
        <v>0</v>
      </c>
      <c r="Q151" s="180">
        <v>9E-05</v>
      </c>
      <c r="R151" s="180">
        <f>Q151*H151</f>
        <v>0.004050000000000001</v>
      </c>
      <c r="S151" s="180">
        <v>0.23</v>
      </c>
      <c r="T151" s="181">
        <f>S151*H151</f>
        <v>10.35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148</v>
      </c>
      <c r="AT151" s="182" t="s">
        <v>129</v>
      </c>
      <c r="AU151" s="182" t="s">
        <v>83</v>
      </c>
      <c r="AY151" s="18" t="s">
        <v>126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81</v>
      </c>
      <c r="BK151" s="183">
        <f>ROUND(I151*H151,2)</f>
        <v>0</v>
      </c>
      <c r="BL151" s="18" t="s">
        <v>148</v>
      </c>
      <c r="BM151" s="182" t="s">
        <v>249</v>
      </c>
    </row>
    <row r="152" spans="1:47" s="2" customFormat="1" ht="12">
      <c r="A152" s="37"/>
      <c r="B152" s="38"/>
      <c r="C152" s="37"/>
      <c r="D152" s="184" t="s">
        <v>136</v>
      </c>
      <c r="E152" s="37"/>
      <c r="F152" s="185" t="s">
        <v>250</v>
      </c>
      <c r="G152" s="37"/>
      <c r="H152" s="37"/>
      <c r="I152" s="186"/>
      <c r="J152" s="37"/>
      <c r="K152" s="37"/>
      <c r="L152" s="38"/>
      <c r="M152" s="187"/>
      <c r="N152" s="188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136</v>
      </c>
      <c r="AU152" s="18" t="s">
        <v>83</v>
      </c>
    </row>
    <row r="153" spans="1:51" s="13" customFormat="1" ht="12">
      <c r="A153" s="13"/>
      <c r="B153" s="189"/>
      <c r="C153" s="13"/>
      <c r="D153" s="184" t="s">
        <v>137</v>
      </c>
      <c r="E153" s="190" t="s">
        <v>1</v>
      </c>
      <c r="F153" s="191" t="s">
        <v>251</v>
      </c>
      <c r="G153" s="13"/>
      <c r="H153" s="192">
        <v>45</v>
      </c>
      <c r="I153" s="193"/>
      <c r="J153" s="13"/>
      <c r="K153" s="13"/>
      <c r="L153" s="189"/>
      <c r="M153" s="194"/>
      <c r="N153" s="195"/>
      <c r="O153" s="195"/>
      <c r="P153" s="195"/>
      <c r="Q153" s="195"/>
      <c r="R153" s="195"/>
      <c r="S153" s="195"/>
      <c r="T153" s="19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0" t="s">
        <v>137</v>
      </c>
      <c r="AU153" s="190" t="s">
        <v>83</v>
      </c>
      <c r="AV153" s="13" t="s">
        <v>83</v>
      </c>
      <c r="AW153" s="13" t="s">
        <v>30</v>
      </c>
      <c r="AX153" s="13" t="s">
        <v>81</v>
      </c>
      <c r="AY153" s="190" t="s">
        <v>126</v>
      </c>
    </row>
    <row r="154" spans="1:65" s="2" customFormat="1" ht="16.5" customHeight="1">
      <c r="A154" s="37"/>
      <c r="B154" s="170"/>
      <c r="C154" s="171" t="s">
        <v>179</v>
      </c>
      <c r="D154" s="171" t="s">
        <v>129</v>
      </c>
      <c r="E154" s="172" t="s">
        <v>252</v>
      </c>
      <c r="F154" s="173" t="s">
        <v>253</v>
      </c>
      <c r="G154" s="174" t="s">
        <v>254</v>
      </c>
      <c r="H154" s="175">
        <v>351</v>
      </c>
      <c r="I154" s="176"/>
      <c r="J154" s="177">
        <f>ROUND(I154*H154,2)</f>
        <v>0</v>
      </c>
      <c r="K154" s="173" t="s">
        <v>133</v>
      </c>
      <c r="L154" s="38"/>
      <c r="M154" s="178" t="s">
        <v>1</v>
      </c>
      <c r="N154" s="179" t="s">
        <v>38</v>
      </c>
      <c r="O154" s="76"/>
      <c r="P154" s="180">
        <f>O154*H154</f>
        <v>0</v>
      </c>
      <c r="Q154" s="180">
        <v>0</v>
      </c>
      <c r="R154" s="180">
        <f>Q154*H154</f>
        <v>0</v>
      </c>
      <c r="S154" s="180">
        <v>0.205</v>
      </c>
      <c r="T154" s="181">
        <f>S154*H154</f>
        <v>71.955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148</v>
      </c>
      <c r="AT154" s="182" t="s">
        <v>129</v>
      </c>
      <c r="AU154" s="182" t="s">
        <v>83</v>
      </c>
      <c r="AY154" s="18" t="s">
        <v>126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81</v>
      </c>
      <c r="BK154" s="183">
        <f>ROUND(I154*H154,2)</f>
        <v>0</v>
      </c>
      <c r="BL154" s="18" t="s">
        <v>148</v>
      </c>
      <c r="BM154" s="182" t="s">
        <v>255</v>
      </c>
    </row>
    <row r="155" spans="1:47" s="2" customFormat="1" ht="12">
      <c r="A155" s="37"/>
      <c r="B155" s="38"/>
      <c r="C155" s="37"/>
      <c r="D155" s="184" t="s">
        <v>136</v>
      </c>
      <c r="E155" s="37"/>
      <c r="F155" s="185" t="s">
        <v>256</v>
      </c>
      <c r="G155" s="37"/>
      <c r="H155" s="37"/>
      <c r="I155" s="186"/>
      <c r="J155" s="37"/>
      <c r="K155" s="37"/>
      <c r="L155" s="38"/>
      <c r="M155" s="187"/>
      <c r="N155" s="188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136</v>
      </c>
      <c r="AU155" s="18" t="s">
        <v>83</v>
      </c>
    </row>
    <row r="156" spans="1:51" s="13" customFormat="1" ht="12">
      <c r="A156" s="13"/>
      <c r="B156" s="189"/>
      <c r="C156" s="13"/>
      <c r="D156" s="184" t="s">
        <v>137</v>
      </c>
      <c r="E156" s="190" t="s">
        <v>1</v>
      </c>
      <c r="F156" s="191" t="s">
        <v>257</v>
      </c>
      <c r="G156" s="13"/>
      <c r="H156" s="192">
        <v>342</v>
      </c>
      <c r="I156" s="193"/>
      <c r="J156" s="13"/>
      <c r="K156" s="13"/>
      <c r="L156" s="189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137</v>
      </c>
      <c r="AU156" s="190" t="s">
        <v>83</v>
      </c>
      <c r="AV156" s="13" t="s">
        <v>83</v>
      </c>
      <c r="AW156" s="13" t="s">
        <v>30</v>
      </c>
      <c r="AX156" s="13" t="s">
        <v>73</v>
      </c>
      <c r="AY156" s="190" t="s">
        <v>126</v>
      </c>
    </row>
    <row r="157" spans="1:51" s="13" customFormat="1" ht="12">
      <c r="A157" s="13"/>
      <c r="B157" s="189"/>
      <c r="C157" s="13"/>
      <c r="D157" s="184" t="s">
        <v>137</v>
      </c>
      <c r="E157" s="190" t="s">
        <v>1</v>
      </c>
      <c r="F157" s="191" t="s">
        <v>258</v>
      </c>
      <c r="G157" s="13"/>
      <c r="H157" s="192">
        <v>9</v>
      </c>
      <c r="I157" s="193"/>
      <c r="J157" s="13"/>
      <c r="K157" s="13"/>
      <c r="L157" s="189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137</v>
      </c>
      <c r="AU157" s="190" t="s">
        <v>83</v>
      </c>
      <c r="AV157" s="13" t="s">
        <v>83</v>
      </c>
      <c r="AW157" s="13" t="s">
        <v>30</v>
      </c>
      <c r="AX157" s="13" t="s">
        <v>73</v>
      </c>
      <c r="AY157" s="190" t="s">
        <v>126</v>
      </c>
    </row>
    <row r="158" spans="1:51" s="14" customFormat="1" ht="12">
      <c r="A158" s="14"/>
      <c r="B158" s="201"/>
      <c r="C158" s="14"/>
      <c r="D158" s="184" t="s">
        <v>137</v>
      </c>
      <c r="E158" s="202" t="s">
        <v>1</v>
      </c>
      <c r="F158" s="203" t="s">
        <v>259</v>
      </c>
      <c r="G158" s="14"/>
      <c r="H158" s="204">
        <v>351</v>
      </c>
      <c r="I158" s="205"/>
      <c r="J158" s="14"/>
      <c r="K158" s="14"/>
      <c r="L158" s="201"/>
      <c r="M158" s="206"/>
      <c r="N158" s="207"/>
      <c r="O158" s="207"/>
      <c r="P158" s="207"/>
      <c r="Q158" s="207"/>
      <c r="R158" s="207"/>
      <c r="S158" s="207"/>
      <c r="T158" s="20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2" t="s">
        <v>137</v>
      </c>
      <c r="AU158" s="202" t="s">
        <v>83</v>
      </c>
      <c r="AV158" s="14" t="s">
        <v>148</v>
      </c>
      <c r="AW158" s="14" t="s">
        <v>30</v>
      </c>
      <c r="AX158" s="14" t="s">
        <v>81</v>
      </c>
      <c r="AY158" s="202" t="s">
        <v>126</v>
      </c>
    </row>
    <row r="159" spans="1:65" s="2" customFormat="1" ht="16.5" customHeight="1">
      <c r="A159" s="37"/>
      <c r="B159" s="170"/>
      <c r="C159" s="171" t="s">
        <v>185</v>
      </c>
      <c r="D159" s="171" t="s">
        <v>129</v>
      </c>
      <c r="E159" s="172" t="s">
        <v>260</v>
      </c>
      <c r="F159" s="173" t="s">
        <v>261</v>
      </c>
      <c r="G159" s="174" t="s">
        <v>254</v>
      </c>
      <c r="H159" s="175">
        <v>687</v>
      </c>
      <c r="I159" s="176"/>
      <c r="J159" s="177">
        <f>ROUND(I159*H159,2)</f>
        <v>0</v>
      </c>
      <c r="K159" s="173" t="s">
        <v>133</v>
      </c>
      <c r="L159" s="38"/>
      <c r="M159" s="178" t="s">
        <v>1</v>
      </c>
      <c r="N159" s="179" t="s">
        <v>38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0.115</v>
      </c>
      <c r="T159" s="181">
        <f>S159*H159</f>
        <v>79.00500000000001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148</v>
      </c>
      <c r="AT159" s="182" t="s">
        <v>129</v>
      </c>
      <c r="AU159" s="182" t="s">
        <v>83</v>
      </c>
      <c r="AY159" s="18" t="s">
        <v>126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148</v>
      </c>
      <c r="BM159" s="182" t="s">
        <v>262</v>
      </c>
    </row>
    <row r="160" spans="1:47" s="2" customFormat="1" ht="12">
      <c r="A160" s="37"/>
      <c r="B160" s="38"/>
      <c r="C160" s="37"/>
      <c r="D160" s="184" t="s">
        <v>136</v>
      </c>
      <c r="E160" s="37"/>
      <c r="F160" s="185" t="s">
        <v>263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136</v>
      </c>
      <c r="AU160" s="18" t="s">
        <v>83</v>
      </c>
    </row>
    <row r="161" spans="1:51" s="13" customFormat="1" ht="12">
      <c r="A161" s="13"/>
      <c r="B161" s="189"/>
      <c r="C161" s="13"/>
      <c r="D161" s="184" t="s">
        <v>137</v>
      </c>
      <c r="E161" s="190" t="s">
        <v>1</v>
      </c>
      <c r="F161" s="191" t="s">
        <v>264</v>
      </c>
      <c r="G161" s="13"/>
      <c r="H161" s="192">
        <v>687</v>
      </c>
      <c r="I161" s="193"/>
      <c r="J161" s="13"/>
      <c r="K161" s="13"/>
      <c r="L161" s="189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137</v>
      </c>
      <c r="AU161" s="190" t="s">
        <v>83</v>
      </c>
      <c r="AV161" s="13" t="s">
        <v>83</v>
      </c>
      <c r="AW161" s="13" t="s">
        <v>30</v>
      </c>
      <c r="AX161" s="13" t="s">
        <v>81</v>
      </c>
      <c r="AY161" s="190" t="s">
        <v>126</v>
      </c>
    </row>
    <row r="162" spans="1:65" s="2" customFormat="1" ht="24.15" customHeight="1">
      <c r="A162" s="37"/>
      <c r="B162" s="170"/>
      <c r="C162" s="171" t="s">
        <v>190</v>
      </c>
      <c r="D162" s="171" t="s">
        <v>129</v>
      </c>
      <c r="E162" s="172" t="s">
        <v>265</v>
      </c>
      <c r="F162" s="173" t="s">
        <v>266</v>
      </c>
      <c r="G162" s="174" t="s">
        <v>209</v>
      </c>
      <c r="H162" s="175">
        <v>95</v>
      </c>
      <c r="I162" s="176"/>
      <c r="J162" s="177">
        <f>ROUND(I162*H162,2)</f>
        <v>0</v>
      </c>
      <c r="K162" s="173" t="s">
        <v>133</v>
      </c>
      <c r="L162" s="38"/>
      <c r="M162" s="178" t="s">
        <v>1</v>
      </c>
      <c r="N162" s="179" t="s">
        <v>38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148</v>
      </c>
      <c r="AT162" s="182" t="s">
        <v>129</v>
      </c>
      <c r="AU162" s="182" t="s">
        <v>83</v>
      </c>
      <c r="AY162" s="18" t="s">
        <v>126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81</v>
      </c>
      <c r="BK162" s="183">
        <f>ROUND(I162*H162,2)</f>
        <v>0</v>
      </c>
      <c r="BL162" s="18" t="s">
        <v>148</v>
      </c>
      <c r="BM162" s="182" t="s">
        <v>267</v>
      </c>
    </row>
    <row r="163" spans="1:47" s="2" customFormat="1" ht="12">
      <c r="A163" s="37"/>
      <c r="B163" s="38"/>
      <c r="C163" s="37"/>
      <c r="D163" s="184" t="s">
        <v>136</v>
      </c>
      <c r="E163" s="37"/>
      <c r="F163" s="185" t="s">
        <v>268</v>
      </c>
      <c r="G163" s="37"/>
      <c r="H163" s="37"/>
      <c r="I163" s="186"/>
      <c r="J163" s="37"/>
      <c r="K163" s="37"/>
      <c r="L163" s="38"/>
      <c r="M163" s="187"/>
      <c r="N163" s="188"/>
      <c r="O163" s="76"/>
      <c r="P163" s="76"/>
      <c r="Q163" s="76"/>
      <c r="R163" s="76"/>
      <c r="S163" s="76"/>
      <c r="T163" s="7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8" t="s">
        <v>136</v>
      </c>
      <c r="AU163" s="18" t="s">
        <v>83</v>
      </c>
    </row>
    <row r="164" spans="1:51" s="13" customFormat="1" ht="12">
      <c r="A164" s="13"/>
      <c r="B164" s="189"/>
      <c r="C164" s="13"/>
      <c r="D164" s="184" t="s">
        <v>137</v>
      </c>
      <c r="E164" s="190" t="s">
        <v>1</v>
      </c>
      <c r="F164" s="191" t="s">
        <v>269</v>
      </c>
      <c r="G164" s="13"/>
      <c r="H164" s="192">
        <v>95</v>
      </c>
      <c r="I164" s="193"/>
      <c r="J164" s="13"/>
      <c r="K164" s="13"/>
      <c r="L164" s="189"/>
      <c r="M164" s="194"/>
      <c r="N164" s="195"/>
      <c r="O164" s="195"/>
      <c r="P164" s="195"/>
      <c r="Q164" s="195"/>
      <c r="R164" s="195"/>
      <c r="S164" s="195"/>
      <c r="T164" s="19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0" t="s">
        <v>137</v>
      </c>
      <c r="AU164" s="190" t="s">
        <v>83</v>
      </c>
      <c r="AV164" s="13" t="s">
        <v>83</v>
      </c>
      <c r="AW164" s="13" t="s">
        <v>30</v>
      </c>
      <c r="AX164" s="13" t="s">
        <v>81</v>
      </c>
      <c r="AY164" s="190" t="s">
        <v>126</v>
      </c>
    </row>
    <row r="165" spans="1:65" s="2" customFormat="1" ht="24.15" customHeight="1">
      <c r="A165" s="37"/>
      <c r="B165" s="170"/>
      <c r="C165" s="171" t="s">
        <v>270</v>
      </c>
      <c r="D165" s="171" t="s">
        <v>129</v>
      </c>
      <c r="E165" s="172" t="s">
        <v>271</v>
      </c>
      <c r="F165" s="173" t="s">
        <v>272</v>
      </c>
      <c r="G165" s="174" t="s">
        <v>273</v>
      </c>
      <c r="H165" s="175">
        <v>16</v>
      </c>
      <c r="I165" s="176"/>
      <c r="J165" s="177">
        <f>ROUND(I165*H165,2)</f>
        <v>0</v>
      </c>
      <c r="K165" s="173" t="s">
        <v>133</v>
      </c>
      <c r="L165" s="38"/>
      <c r="M165" s="178" t="s">
        <v>1</v>
      </c>
      <c r="N165" s="179" t="s">
        <v>38</v>
      </c>
      <c r="O165" s="76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148</v>
      </c>
      <c r="AT165" s="182" t="s">
        <v>129</v>
      </c>
      <c r="AU165" s="182" t="s">
        <v>83</v>
      </c>
      <c r="AY165" s="18" t="s">
        <v>126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81</v>
      </c>
      <c r="BK165" s="183">
        <f>ROUND(I165*H165,2)</f>
        <v>0</v>
      </c>
      <c r="BL165" s="18" t="s">
        <v>148</v>
      </c>
      <c r="BM165" s="182" t="s">
        <v>274</v>
      </c>
    </row>
    <row r="166" spans="1:47" s="2" customFormat="1" ht="12">
      <c r="A166" s="37"/>
      <c r="B166" s="38"/>
      <c r="C166" s="37"/>
      <c r="D166" s="184" t="s">
        <v>136</v>
      </c>
      <c r="E166" s="37"/>
      <c r="F166" s="185" t="s">
        <v>275</v>
      </c>
      <c r="G166" s="37"/>
      <c r="H166" s="37"/>
      <c r="I166" s="186"/>
      <c r="J166" s="37"/>
      <c r="K166" s="37"/>
      <c r="L166" s="38"/>
      <c r="M166" s="187"/>
      <c r="N166" s="188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136</v>
      </c>
      <c r="AU166" s="18" t="s">
        <v>83</v>
      </c>
    </row>
    <row r="167" spans="1:51" s="13" customFormat="1" ht="12">
      <c r="A167" s="13"/>
      <c r="B167" s="189"/>
      <c r="C167" s="13"/>
      <c r="D167" s="184" t="s">
        <v>137</v>
      </c>
      <c r="E167" s="190" t="s">
        <v>1</v>
      </c>
      <c r="F167" s="191" t="s">
        <v>276</v>
      </c>
      <c r="G167" s="13"/>
      <c r="H167" s="192">
        <v>16</v>
      </c>
      <c r="I167" s="193"/>
      <c r="J167" s="13"/>
      <c r="K167" s="13"/>
      <c r="L167" s="189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137</v>
      </c>
      <c r="AU167" s="190" t="s">
        <v>83</v>
      </c>
      <c r="AV167" s="13" t="s">
        <v>83</v>
      </c>
      <c r="AW167" s="13" t="s">
        <v>30</v>
      </c>
      <c r="AX167" s="13" t="s">
        <v>81</v>
      </c>
      <c r="AY167" s="190" t="s">
        <v>126</v>
      </c>
    </row>
    <row r="168" spans="1:65" s="2" customFormat="1" ht="33" customHeight="1">
      <c r="A168" s="37"/>
      <c r="B168" s="170"/>
      <c r="C168" s="171" t="s">
        <v>277</v>
      </c>
      <c r="D168" s="171" t="s">
        <v>129</v>
      </c>
      <c r="E168" s="172" t="s">
        <v>278</v>
      </c>
      <c r="F168" s="173" t="s">
        <v>279</v>
      </c>
      <c r="G168" s="174" t="s">
        <v>273</v>
      </c>
      <c r="H168" s="175">
        <v>254</v>
      </c>
      <c r="I168" s="176"/>
      <c r="J168" s="177">
        <f>ROUND(I168*H168,2)</f>
        <v>0</v>
      </c>
      <c r="K168" s="173" t="s">
        <v>133</v>
      </c>
      <c r="L168" s="38"/>
      <c r="M168" s="178" t="s">
        <v>1</v>
      </c>
      <c r="N168" s="179" t="s">
        <v>38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148</v>
      </c>
      <c r="AT168" s="182" t="s">
        <v>129</v>
      </c>
      <c r="AU168" s="182" t="s">
        <v>83</v>
      </c>
      <c r="AY168" s="18" t="s">
        <v>126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81</v>
      </c>
      <c r="BK168" s="183">
        <f>ROUND(I168*H168,2)</f>
        <v>0</v>
      </c>
      <c r="BL168" s="18" t="s">
        <v>148</v>
      </c>
      <c r="BM168" s="182" t="s">
        <v>280</v>
      </c>
    </row>
    <row r="169" spans="1:47" s="2" customFormat="1" ht="12">
      <c r="A169" s="37"/>
      <c r="B169" s="38"/>
      <c r="C169" s="37"/>
      <c r="D169" s="184" t="s">
        <v>136</v>
      </c>
      <c r="E169" s="37"/>
      <c r="F169" s="185" t="s">
        <v>281</v>
      </c>
      <c r="G169" s="37"/>
      <c r="H169" s="37"/>
      <c r="I169" s="186"/>
      <c r="J169" s="37"/>
      <c r="K169" s="37"/>
      <c r="L169" s="38"/>
      <c r="M169" s="187"/>
      <c r="N169" s="188"/>
      <c r="O169" s="76"/>
      <c r="P169" s="76"/>
      <c r="Q169" s="76"/>
      <c r="R169" s="76"/>
      <c r="S169" s="76"/>
      <c r="T169" s="7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8" t="s">
        <v>136</v>
      </c>
      <c r="AU169" s="18" t="s">
        <v>83</v>
      </c>
    </row>
    <row r="170" spans="1:51" s="13" customFormat="1" ht="12">
      <c r="A170" s="13"/>
      <c r="B170" s="189"/>
      <c r="C170" s="13"/>
      <c r="D170" s="184" t="s">
        <v>137</v>
      </c>
      <c r="E170" s="190" t="s">
        <v>1</v>
      </c>
      <c r="F170" s="191" t="s">
        <v>282</v>
      </c>
      <c r="G170" s="13"/>
      <c r="H170" s="192">
        <v>254</v>
      </c>
      <c r="I170" s="193"/>
      <c r="J170" s="13"/>
      <c r="K170" s="13"/>
      <c r="L170" s="189"/>
      <c r="M170" s="194"/>
      <c r="N170" s="195"/>
      <c r="O170" s="195"/>
      <c r="P170" s="195"/>
      <c r="Q170" s="195"/>
      <c r="R170" s="195"/>
      <c r="S170" s="195"/>
      <c r="T170" s="19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0" t="s">
        <v>137</v>
      </c>
      <c r="AU170" s="190" t="s">
        <v>83</v>
      </c>
      <c r="AV170" s="13" t="s">
        <v>83</v>
      </c>
      <c r="AW170" s="13" t="s">
        <v>30</v>
      </c>
      <c r="AX170" s="13" t="s">
        <v>81</v>
      </c>
      <c r="AY170" s="190" t="s">
        <v>126</v>
      </c>
    </row>
    <row r="171" spans="1:65" s="2" customFormat="1" ht="24.15" customHeight="1">
      <c r="A171" s="37"/>
      <c r="B171" s="170"/>
      <c r="C171" s="171" t="s">
        <v>8</v>
      </c>
      <c r="D171" s="171" t="s">
        <v>129</v>
      </c>
      <c r="E171" s="172" t="s">
        <v>283</v>
      </c>
      <c r="F171" s="173" t="s">
        <v>284</v>
      </c>
      <c r="G171" s="174" t="s">
        <v>273</v>
      </c>
      <c r="H171" s="175">
        <v>32</v>
      </c>
      <c r="I171" s="176"/>
      <c r="J171" s="177">
        <f>ROUND(I171*H171,2)</f>
        <v>0</v>
      </c>
      <c r="K171" s="173" t="s">
        <v>133</v>
      </c>
      <c r="L171" s="38"/>
      <c r="M171" s="178" t="s">
        <v>1</v>
      </c>
      <c r="N171" s="179" t="s">
        <v>38</v>
      </c>
      <c r="O171" s="7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148</v>
      </c>
      <c r="AT171" s="182" t="s">
        <v>129</v>
      </c>
      <c r="AU171" s="182" t="s">
        <v>83</v>
      </c>
      <c r="AY171" s="18" t="s">
        <v>126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81</v>
      </c>
      <c r="BK171" s="183">
        <f>ROUND(I171*H171,2)</f>
        <v>0</v>
      </c>
      <c r="BL171" s="18" t="s">
        <v>148</v>
      </c>
      <c r="BM171" s="182" t="s">
        <v>285</v>
      </c>
    </row>
    <row r="172" spans="1:47" s="2" customFormat="1" ht="12">
      <c r="A172" s="37"/>
      <c r="B172" s="38"/>
      <c r="C172" s="37"/>
      <c r="D172" s="184" t="s">
        <v>136</v>
      </c>
      <c r="E172" s="37"/>
      <c r="F172" s="185" t="s">
        <v>286</v>
      </c>
      <c r="G172" s="37"/>
      <c r="H172" s="37"/>
      <c r="I172" s="186"/>
      <c r="J172" s="37"/>
      <c r="K172" s="37"/>
      <c r="L172" s="38"/>
      <c r="M172" s="187"/>
      <c r="N172" s="188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136</v>
      </c>
      <c r="AU172" s="18" t="s">
        <v>83</v>
      </c>
    </row>
    <row r="173" spans="1:51" s="13" customFormat="1" ht="12">
      <c r="A173" s="13"/>
      <c r="B173" s="189"/>
      <c r="C173" s="13"/>
      <c r="D173" s="184" t="s">
        <v>137</v>
      </c>
      <c r="E173" s="190" t="s">
        <v>1</v>
      </c>
      <c r="F173" s="191" t="s">
        <v>287</v>
      </c>
      <c r="G173" s="13"/>
      <c r="H173" s="192">
        <v>32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137</v>
      </c>
      <c r="AU173" s="190" t="s">
        <v>83</v>
      </c>
      <c r="AV173" s="13" t="s">
        <v>83</v>
      </c>
      <c r="AW173" s="13" t="s">
        <v>30</v>
      </c>
      <c r="AX173" s="13" t="s">
        <v>81</v>
      </c>
      <c r="AY173" s="190" t="s">
        <v>126</v>
      </c>
    </row>
    <row r="174" spans="1:65" s="2" customFormat="1" ht="33" customHeight="1">
      <c r="A174" s="37"/>
      <c r="B174" s="170"/>
      <c r="C174" s="171" t="s">
        <v>288</v>
      </c>
      <c r="D174" s="171" t="s">
        <v>129</v>
      </c>
      <c r="E174" s="172" t="s">
        <v>289</v>
      </c>
      <c r="F174" s="173" t="s">
        <v>290</v>
      </c>
      <c r="G174" s="174" t="s">
        <v>273</v>
      </c>
      <c r="H174" s="175">
        <v>76.25</v>
      </c>
      <c r="I174" s="176"/>
      <c r="J174" s="177">
        <f>ROUND(I174*H174,2)</f>
        <v>0</v>
      </c>
      <c r="K174" s="173" t="s">
        <v>133</v>
      </c>
      <c r="L174" s="38"/>
      <c r="M174" s="178" t="s">
        <v>1</v>
      </c>
      <c r="N174" s="179" t="s">
        <v>38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148</v>
      </c>
      <c r="AT174" s="182" t="s">
        <v>129</v>
      </c>
      <c r="AU174" s="182" t="s">
        <v>83</v>
      </c>
      <c r="AY174" s="18" t="s">
        <v>126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81</v>
      </c>
      <c r="BK174" s="183">
        <f>ROUND(I174*H174,2)</f>
        <v>0</v>
      </c>
      <c r="BL174" s="18" t="s">
        <v>148</v>
      </c>
      <c r="BM174" s="182" t="s">
        <v>291</v>
      </c>
    </row>
    <row r="175" spans="1:47" s="2" customFormat="1" ht="12">
      <c r="A175" s="37"/>
      <c r="B175" s="38"/>
      <c r="C175" s="37"/>
      <c r="D175" s="184" t="s">
        <v>136</v>
      </c>
      <c r="E175" s="37"/>
      <c r="F175" s="185" t="s">
        <v>292</v>
      </c>
      <c r="G175" s="37"/>
      <c r="H175" s="37"/>
      <c r="I175" s="186"/>
      <c r="J175" s="37"/>
      <c r="K175" s="37"/>
      <c r="L175" s="38"/>
      <c r="M175" s="187"/>
      <c r="N175" s="188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136</v>
      </c>
      <c r="AU175" s="18" t="s">
        <v>83</v>
      </c>
    </row>
    <row r="176" spans="1:51" s="13" customFormat="1" ht="12">
      <c r="A176" s="13"/>
      <c r="B176" s="189"/>
      <c r="C176" s="13"/>
      <c r="D176" s="184" t="s">
        <v>137</v>
      </c>
      <c r="E176" s="190" t="s">
        <v>1</v>
      </c>
      <c r="F176" s="191" t="s">
        <v>293</v>
      </c>
      <c r="G176" s="13"/>
      <c r="H176" s="192">
        <v>76.25</v>
      </c>
      <c r="I176" s="193"/>
      <c r="J176" s="13"/>
      <c r="K176" s="13"/>
      <c r="L176" s="189"/>
      <c r="M176" s="194"/>
      <c r="N176" s="195"/>
      <c r="O176" s="195"/>
      <c r="P176" s="195"/>
      <c r="Q176" s="195"/>
      <c r="R176" s="195"/>
      <c r="S176" s="195"/>
      <c r="T176" s="19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0" t="s">
        <v>137</v>
      </c>
      <c r="AU176" s="190" t="s">
        <v>83</v>
      </c>
      <c r="AV176" s="13" t="s">
        <v>83</v>
      </c>
      <c r="AW176" s="13" t="s">
        <v>30</v>
      </c>
      <c r="AX176" s="13" t="s">
        <v>81</v>
      </c>
      <c r="AY176" s="190" t="s">
        <v>126</v>
      </c>
    </row>
    <row r="177" spans="1:65" s="2" customFormat="1" ht="33" customHeight="1">
      <c r="A177" s="37"/>
      <c r="B177" s="170"/>
      <c r="C177" s="171" t="s">
        <v>294</v>
      </c>
      <c r="D177" s="171" t="s">
        <v>129</v>
      </c>
      <c r="E177" s="172" t="s">
        <v>295</v>
      </c>
      <c r="F177" s="173" t="s">
        <v>296</v>
      </c>
      <c r="G177" s="174" t="s">
        <v>273</v>
      </c>
      <c r="H177" s="175">
        <v>3</v>
      </c>
      <c r="I177" s="176"/>
      <c r="J177" s="177">
        <f>ROUND(I177*H177,2)</f>
        <v>0</v>
      </c>
      <c r="K177" s="173" t="s">
        <v>133</v>
      </c>
      <c r="L177" s="38"/>
      <c r="M177" s="178" t="s">
        <v>1</v>
      </c>
      <c r="N177" s="179" t="s">
        <v>38</v>
      </c>
      <c r="O177" s="76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148</v>
      </c>
      <c r="AT177" s="182" t="s">
        <v>129</v>
      </c>
      <c r="AU177" s="182" t="s">
        <v>83</v>
      </c>
      <c r="AY177" s="18" t="s">
        <v>126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81</v>
      </c>
      <c r="BK177" s="183">
        <f>ROUND(I177*H177,2)</f>
        <v>0</v>
      </c>
      <c r="BL177" s="18" t="s">
        <v>148</v>
      </c>
      <c r="BM177" s="182" t="s">
        <v>297</v>
      </c>
    </row>
    <row r="178" spans="1:47" s="2" customFormat="1" ht="12">
      <c r="A178" s="37"/>
      <c r="B178" s="38"/>
      <c r="C178" s="37"/>
      <c r="D178" s="184" t="s">
        <v>136</v>
      </c>
      <c r="E178" s="37"/>
      <c r="F178" s="185" t="s">
        <v>298</v>
      </c>
      <c r="G178" s="37"/>
      <c r="H178" s="37"/>
      <c r="I178" s="186"/>
      <c r="J178" s="37"/>
      <c r="K178" s="37"/>
      <c r="L178" s="38"/>
      <c r="M178" s="187"/>
      <c r="N178" s="188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136</v>
      </c>
      <c r="AU178" s="18" t="s">
        <v>83</v>
      </c>
    </row>
    <row r="179" spans="1:51" s="13" customFormat="1" ht="12">
      <c r="A179" s="13"/>
      <c r="B179" s="189"/>
      <c r="C179" s="13"/>
      <c r="D179" s="184" t="s">
        <v>137</v>
      </c>
      <c r="E179" s="190" t="s">
        <v>1</v>
      </c>
      <c r="F179" s="191" t="s">
        <v>299</v>
      </c>
      <c r="G179" s="13"/>
      <c r="H179" s="192">
        <v>3</v>
      </c>
      <c r="I179" s="193"/>
      <c r="J179" s="13"/>
      <c r="K179" s="13"/>
      <c r="L179" s="189"/>
      <c r="M179" s="194"/>
      <c r="N179" s="195"/>
      <c r="O179" s="195"/>
      <c r="P179" s="195"/>
      <c r="Q179" s="195"/>
      <c r="R179" s="195"/>
      <c r="S179" s="195"/>
      <c r="T179" s="19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137</v>
      </c>
      <c r="AU179" s="190" t="s">
        <v>83</v>
      </c>
      <c r="AV179" s="13" t="s">
        <v>83</v>
      </c>
      <c r="AW179" s="13" t="s">
        <v>30</v>
      </c>
      <c r="AX179" s="13" t="s">
        <v>81</v>
      </c>
      <c r="AY179" s="190" t="s">
        <v>126</v>
      </c>
    </row>
    <row r="180" spans="1:65" s="2" customFormat="1" ht="37.8" customHeight="1">
      <c r="A180" s="37"/>
      <c r="B180" s="170"/>
      <c r="C180" s="171" t="s">
        <v>300</v>
      </c>
      <c r="D180" s="171" t="s">
        <v>129</v>
      </c>
      <c r="E180" s="172" t="s">
        <v>301</v>
      </c>
      <c r="F180" s="173" t="s">
        <v>302</v>
      </c>
      <c r="G180" s="174" t="s">
        <v>273</v>
      </c>
      <c r="H180" s="175">
        <v>97</v>
      </c>
      <c r="I180" s="176"/>
      <c r="J180" s="177">
        <f>ROUND(I180*H180,2)</f>
        <v>0</v>
      </c>
      <c r="K180" s="173" t="s">
        <v>133</v>
      </c>
      <c r="L180" s="38"/>
      <c r="M180" s="178" t="s">
        <v>1</v>
      </c>
      <c r="N180" s="179" t="s">
        <v>38</v>
      </c>
      <c r="O180" s="7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148</v>
      </c>
      <c r="AT180" s="182" t="s">
        <v>129</v>
      </c>
      <c r="AU180" s="182" t="s">
        <v>83</v>
      </c>
      <c r="AY180" s="18" t="s">
        <v>126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81</v>
      </c>
      <c r="BK180" s="183">
        <f>ROUND(I180*H180,2)</f>
        <v>0</v>
      </c>
      <c r="BL180" s="18" t="s">
        <v>148</v>
      </c>
      <c r="BM180" s="182" t="s">
        <v>303</v>
      </c>
    </row>
    <row r="181" spans="1:47" s="2" customFormat="1" ht="12">
      <c r="A181" s="37"/>
      <c r="B181" s="38"/>
      <c r="C181" s="37"/>
      <c r="D181" s="184" t="s">
        <v>136</v>
      </c>
      <c r="E181" s="37"/>
      <c r="F181" s="185" t="s">
        <v>304</v>
      </c>
      <c r="G181" s="37"/>
      <c r="H181" s="37"/>
      <c r="I181" s="186"/>
      <c r="J181" s="37"/>
      <c r="K181" s="37"/>
      <c r="L181" s="38"/>
      <c r="M181" s="187"/>
      <c r="N181" s="188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136</v>
      </c>
      <c r="AU181" s="18" t="s">
        <v>83</v>
      </c>
    </row>
    <row r="182" spans="1:51" s="13" customFormat="1" ht="12">
      <c r="A182" s="13"/>
      <c r="B182" s="189"/>
      <c r="C182" s="13"/>
      <c r="D182" s="184" t="s">
        <v>137</v>
      </c>
      <c r="E182" s="190" t="s">
        <v>1</v>
      </c>
      <c r="F182" s="191" t="s">
        <v>305</v>
      </c>
      <c r="G182" s="13"/>
      <c r="H182" s="192">
        <v>32</v>
      </c>
      <c r="I182" s="193"/>
      <c r="J182" s="13"/>
      <c r="K182" s="13"/>
      <c r="L182" s="189"/>
      <c r="M182" s="194"/>
      <c r="N182" s="195"/>
      <c r="O182" s="195"/>
      <c r="P182" s="195"/>
      <c r="Q182" s="195"/>
      <c r="R182" s="195"/>
      <c r="S182" s="195"/>
      <c r="T182" s="19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0" t="s">
        <v>137</v>
      </c>
      <c r="AU182" s="190" t="s">
        <v>83</v>
      </c>
      <c r="AV182" s="13" t="s">
        <v>83</v>
      </c>
      <c r="AW182" s="13" t="s">
        <v>30</v>
      </c>
      <c r="AX182" s="13" t="s">
        <v>73</v>
      </c>
      <c r="AY182" s="190" t="s">
        <v>126</v>
      </c>
    </row>
    <row r="183" spans="1:51" s="13" customFormat="1" ht="12">
      <c r="A183" s="13"/>
      <c r="B183" s="189"/>
      <c r="C183" s="13"/>
      <c r="D183" s="184" t="s">
        <v>137</v>
      </c>
      <c r="E183" s="190" t="s">
        <v>1</v>
      </c>
      <c r="F183" s="191" t="s">
        <v>306</v>
      </c>
      <c r="G183" s="13"/>
      <c r="H183" s="192">
        <v>65</v>
      </c>
      <c r="I183" s="193"/>
      <c r="J183" s="13"/>
      <c r="K183" s="13"/>
      <c r="L183" s="189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137</v>
      </c>
      <c r="AU183" s="190" t="s">
        <v>83</v>
      </c>
      <c r="AV183" s="13" t="s">
        <v>83</v>
      </c>
      <c r="AW183" s="13" t="s">
        <v>30</v>
      </c>
      <c r="AX183" s="13" t="s">
        <v>73</v>
      </c>
      <c r="AY183" s="190" t="s">
        <v>126</v>
      </c>
    </row>
    <row r="184" spans="1:51" s="14" customFormat="1" ht="12">
      <c r="A184" s="14"/>
      <c r="B184" s="201"/>
      <c r="C184" s="14"/>
      <c r="D184" s="184" t="s">
        <v>137</v>
      </c>
      <c r="E184" s="202" t="s">
        <v>1</v>
      </c>
      <c r="F184" s="203" t="s">
        <v>259</v>
      </c>
      <c r="G184" s="14"/>
      <c r="H184" s="204">
        <v>97</v>
      </c>
      <c r="I184" s="205"/>
      <c r="J184" s="14"/>
      <c r="K184" s="14"/>
      <c r="L184" s="201"/>
      <c r="M184" s="206"/>
      <c r="N184" s="207"/>
      <c r="O184" s="207"/>
      <c r="P184" s="207"/>
      <c r="Q184" s="207"/>
      <c r="R184" s="207"/>
      <c r="S184" s="207"/>
      <c r="T184" s="20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2" t="s">
        <v>137</v>
      </c>
      <c r="AU184" s="202" t="s">
        <v>83</v>
      </c>
      <c r="AV184" s="14" t="s">
        <v>148</v>
      </c>
      <c r="AW184" s="14" t="s">
        <v>30</v>
      </c>
      <c r="AX184" s="14" t="s">
        <v>81</v>
      </c>
      <c r="AY184" s="202" t="s">
        <v>126</v>
      </c>
    </row>
    <row r="185" spans="1:65" s="2" customFormat="1" ht="37.8" customHeight="1">
      <c r="A185" s="37"/>
      <c r="B185" s="170"/>
      <c r="C185" s="171" t="s">
        <v>307</v>
      </c>
      <c r="D185" s="171" t="s">
        <v>129</v>
      </c>
      <c r="E185" s="172" t="s">
        <v>308</v>
      </c>
      <c r="F185" s="173" t="s">
        <v>309</v>
      </c>
      <c r="G185" s="174" t="s">
        <v>273</v>
      </c>
      <c r="H185" s="175">
        <v>300.25</v>
      </c>
      <c r="I185" s="176"/>
      <c r="J185" s="177">
        <f>ROUND(I185*H185,2)</f>
        <v>0</v>
      </c>
      <c r="K185" s="173" t="s">
        <v>133</v>
      </c>
      <c r="L185" s="38"/>
      <c r="M185" s="178" t="s">
        <v>1</v>
      </c>
      <c r="N185" s="179" t="s">
        <v>38</v>
      </c>
      <c r="O185" s="76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148</v>
      </c>
      <c r="AT185" s="182" t="s">
        <v>129</v>
      </c>
      <c r="AU185" s="182" t="s">
        <v>83</v>
      </c>
      <c r="AY185" s="18" t="s">
        <v>126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81</v>
      </c>
      <c r="BK185" s="183">
        <f>ROUND(I185*H185,2)</f>
        <v>0</v>
      </c>
      <c r="BL185" s="18" t="s">
        <v>148</v>
      </c>
      <c r="BM185" s="182" t="s">
        <v>310</v>
      </c>
    </row>
    <row r="186" spans="1:47" s="2" customFormat="1" ht="12">
      <c r="A186" s="37"/>
      <c r="B186" s="38"/>
      <c r="C186" s="37"/>
      <c r="D186" s="184" t="s">
        <v>136</v>
      </c>
      <c r="E186" s="37"/>
      <c r="F186" s="185" t="s">
        <v>311</v>
      </c>
      <c r="G186" s="37"/>
      <c r="H186" s="37"/>
      <c r="I186" s="186"/>
      <c r="J186" s="37"/>
      <c r="K186" s="37"/>
      <c r="L186" s="38"/>
      <c r="M186" s="187"/>
      <c r="N186" s="188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136</v>
      </c>
      <c r="AU186" s="18" t="s">
        <v>83</v>
      </c>
    </row>
    <row r="187" spans="1:51" s="15" customFormat="1" ht="12">
      <c r="A187" s="15"/>
      <c r="B187" s="209"/>
      <c r="C187" s="15"/>
      <c r="D187" s="184" t="s">
        <v>137</v>
      </c>
      <c r="E187" s="210" t="s">
        <v>1</v>
      </c>
      <c r="F187" s="211" t="s">
        <v>312</v>
      </c>
      <c r="G187" s="15"/>
      <c r="H187" s="210" t="s">
        <v>1</v>
      </c>
      <c r="I187" s="212"/>
      <c r="J187" s="15"/>
      <c r="K187" s="15"/>
      <c r="L187" s="209"/>
      <c r="M187" s="213"/>
      <c r="N187" s="214"/>
      <c r="O187" s="214"/>
      <c r="P187" s="214"/>
      <c r="Q187" s="214"/>
      <c r="R187" s="214"/>
      <c r="S187" s="214"/>
      <c r="T187" s="2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10" t="s">
        <v>137</v>
      </c>
      <c r="AU187" s="210" t="s">
        <v>83</v>
      </c>
      <c r="AV187" s="15" t="s">
        <v>81</v>
      </c>
      <c r="AW187" s="15" t="s">
        <v>30</v>
      </c>
      <c r="AX187" s="15" t="s">
        <v>73</v>
      </c>
      <c r="AY187" s="210" t="s">
        <v>126</v>
      </c>
    </row>
    <row r="188" spans="1:51" s="13" customFormat="1" ht="12">
      <c r="A188" s="13"/>
      <c r="B188" s="189"/>
      <c r="C188" s="13"/>
      <c r="D188" s="184" t="s">
        <v>137</v>
      </c>
      <c r="E188" s="190" t="s">
        <v>1</v>
      </c>
      <c r="F188" s="191" t="s">
        <v>313</v>
      </c>
      <c r="G188" s="13"/>
      <c r="H188" s="192">
        <v>254</v>
      </c>
      <c r="I188" s="193"/>
      <c r="J188" s="13"/>
      <c r="K188" s="13"/>
      <c r="L188" s="189"/>
      <c r="M188" s="194"/>
      <c r="N188" s="195"/>
      <c r="O188" s="195"/>
      <c r="P188" s="195"/>
      <c r="Q188" s="195"/>
      <c r="R188" s="195"/>
      <c r="S188" s="195"/>
      <c r="T188" s="19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137</v>
      </c>
      <c r="AU188" s="190" t="s">
        <v>83</v>
      </c>
      <c r="AV188" s="13" t="s">
        <v>83</v>
      </c>
      <c r="AW188" s="13" t="s">
        <v>30</v>
      </c>
      <c r="AX188" s="13" t="s">
        <v>73</v>
      </c>
      <c r="AY188" s="190" t="s">
        <v>126</v>
      </c>
    </row>
    <row r="189" spans="1:51" s="13" customFormat="1" ht="12">
      <c r="A189" s="13"/>
      <c r="B189" s="189"/>
      <c r="C189" s="13"/>
      <c r="D189" s="184" t="s">
        <v>137</v>
      </c>
      <c r="E189" s="190" t="s">
        <v>1</v>
      </c>
      <c r="F189" s="191" t="s">
        <v>314</v>
      </c>
      <c r="G189" s="13"/>
      <c r="H189" s="192">
        <v>32</v>
      </c>
      <c r="I189" s="193"/>
      <c r="J189" s="13"/>
      <c r="K189" s="13"/>
      <c r="L189" s="189"/>
      <c r="M189" s="194"/>
      <c r="N189" s="195"/>
      <c r="O189" s="195"/>
      <c r="P189" s="195"/>
      <c r="Q189" s="195"/>
      <c r="R189" s="195"/>
      <c r="S189" s="195"/>
      <c r="T189" s="19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0" t="s">
        <v>137</v>
      </c>
      <c r="AU189" s="190" t="s">
        <v>83</v>
      </c>
      <c r="AV189" s="13" t="s">
        <v>83</v>
      </c>
      <c r="AW189" s="13" t="s">
        <v>30</v>
      </c>
      <c r="AX189" s="13" t="s">
        <v>73</v>
      </c>
      <c r="AY189" s="190" t="s">
        <v>126</v>
      </c>
    </row>
    <row r="190" spans="1:51" s="13" customFormat="1" ht="12">
      <c r="A190" s="13"/>
      <c r="B190" s="189"/>
      <c r="C190" s="13"/>
      <c r="D190" s="184" t="s">
        <v>137</v>
      </c>
      <c r="E190" s="190" t="s">
        <v>1</v>
      </c>
      <c r="F190" s="191" t="s">
        <v>315</v>
      </c>
      <c r="G190" s="13"/>
      <c r="H190" s="192">
        <v>79.25</v>
      </c>
      <c r="I190" s="193"/>
      <c r="J190" s="13"/>
      <c r="K190" s="13"/>
      <c r="L190" s="189"/>
      <c r="M190" s="194"/>
      <c r="N190" s="195"/>
      <c r="O190" s="195"/>
      <c r="P190" s="195"/>
      <c r="Q190" s="195"/>
      <c r="R190" s="195"/>
      <c r="S190" s="195"/>
      <c r="T190" s="19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0" t="s">
        <v>137</v>
      </c>
      <c r="AU190" s="190" t="s">
        <v>83</v>
      </c>
      <c r="AV190" s="13" t="s">
        <v>83</v>
      </c>
      <c r="AW190" s="13" t="s">
        <v>30</v>
      </c>
      <c r="AX190" s="13" t="s">
        <v>73</v>
      </c>
      <c r="AY190" s="190" t="s">
        <v>126</v>
      </c>
    </row>
    <row r="191" spans="1:51" s="13" customFormat="1" ht="12">
      <c r="A191" s="13"/>
      <c r="B191" s="189"/>
      <c r="C191" s="13"/>
      <c r="D191" s="184" t="s">
        <v>137</v>
      </c>
      <c r="E191" s="190" t="s">
        <v>1</v>
      </c>
      <c r="F191" s="191" t="s">
        <v>316</v>
      </c>
      <c r="G191" s="13"/>
      <c r="H191" s="192">
        <v>-65</v>
      </c>
      <c r="I191" s="193"/>
      <c r="J191" s="13"/>
      <c r="K191" s="13"/>
      <c r="L191" s="189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137</v>
      </c>
      <c r="AU191" s="190" t="s">
        <v>83</v>
      </c>
      <c r="AV191" s="13" t="s">
        <v>83</v>
      </c>
      <c r="AW191" s="13" t="s">
        <v>30</v>
      </c>
      <c r="AX191" s="13" t="s">
        <v>73</v>
      </c>
      <c r="AY191" s="190" t="s">
        <v>126</v>
      </c>
    </row>
    <row r="192" spans="1:51" s="14" customFormat="1" ht="12">
      <c r="A192" s="14"/>
      <c r="B192" s="201"/>
      <c r="C192" s="14"/>
      <c r="D192" s="184" t="s">
        <v>137</v>
      </c>
      <c r="E192" s="202" t="s">
        <v>1</v>
      </c>
      <c r="F192" s="203" t="s">
        <v>259</v>
      </c>
      <c r="G192" s="14"/>
      <c r="H192" s="204">
        <v>300.25</v>
      </c>
      <c r="I192" s="205"/>
      <c r="J192" s="14"/>
      <c r="K192" s="14"/>
      <c r="L192" s="201"/>
      <c r="M192" s="206"/>
      <c r="N192" s="207"/>
      <c r="O192" s="207"/>
      <c r="P192" s="207"/>
      <c r="Q192" s="207"/>
      <c r="R192" s="207"/>
      <c r="S192" s="207"/>
      <c r="T192" s="20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2" t="s">
        <v>137</v>
      </c>
      <c r="AU192" s="202" t="s">
        <v>83</v>
      </c>
      <c r="AV192" s="14" t="s">
        <v>148</v>
      </c>
      <c r="AW192" s="14" t="s">
        <v>30</v>
      </c>
      <c r="AX192" s="14" t="s">
        <v>81</v>
      </c>
      <c r="AY192" s="202" t="s">
        <v>126</v>
      </c>
    </row>
    <row r="193" spans="1:65" s="2" customFormat="1" ht="37.8" customHeight="1">
      <c r="A193" s="37"/>
      <c r="B193" s="170"/>
      <c r="C193" s="171" t="s">
        <v>317</v>
      </c>
      <c r="D193" s="171" t="s">
        <v>129</v>
      </c>
      <c r="E193" s="172" t="s">
        <v>318</v>
      </c>
      <c r="F193" s="173" t="s">
        <v>319</v>
      </c>
      <c r="G193" s="174" t="s">
        <v>273</v>
      </c>
      <c r="H193" s="175">
        <v>3002.5</v>
      </c>
      <c r="I193" s="176"/>
      <c r="J193" s="177">
        <f>ROUND(I193*H193,2)</f>
        <v>0</v>
      </c>
      <c r="K193" s="173" t="s">
        <v>133</v>
      </c>
      <c r="L193" s="38"/>
      <c r="M193" s="178" t="s">
        <v>1</v>
      </c>
      <c r="N193" s="179" t="s">
        <v>38</v>
      </c>
      <c r="O193" s="76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2" t="s">
        <v>148</v>
      </c>
      <c r="AT193" s="182" t="s">
        <v>129</v>
      </c>
      <c r="AU193" s="182" t="s">
        <v>83</v>
      </c>
      <c r="AY193" s="18" t="s">
        <v>126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8" t="s">
        <v>81</v>
      </c>
      <c r="BK193" s="183">
        <f>ROUND(I193*H193,2)</f>
        <v>0</v>
      </c>
      <c r="BL193" s="18" t="s">
        <v>148</v>
      </c>
      <c r="BM193" s="182" t="s">
        <v>320</v>
      </c>
    </row>
    <row r="194" spans="1:47" s="2" customFormat="1" ht="12">
      <c r="A194" s="37"/>
      <c r="B194" s="38"/>
      <c r="C194" s="37"/>
      <c r="D194" s="184" t="s">
        <v>136</v>
      </c>
      <c r="E194" s="37"/>
      <c r="F194" s="185" t="s">
        <v>321</v>
      </c>
      <c r="G194" s="37"/>
      <c r="H194" s="37"/>
      <c r="I194" s="186"/>
      <c r="J194" s="37"/>
      <c r="K194" s="37"/>
      <c r="L194" s="38"/>
      <c r="M194" s="187"/>
      <c r="N194" s="188"/>
      <c r="O194" s="76"/>
      <c r="P194" s="76"/>
      <c r="Q194" s="76"/>
      <c r="R194" s="76"/>
      <c r="S194" s="76"/>
      <c r="T194" s="7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8" t="s">
        <v>136</v>
      </c>
      <c r="AU194" s="18" t="s">
        <v>83</v>
      </c>
    </row>
    <row r="195" spans="1:51" s="13" customFormat="1" ht="12">
      <c r="A195" s="13"/>
      <c r="B195" s="189"/>
      <c r="C195" s="13"/>
      <c r="D195" s="184" t="s">
        <v>137</v>
      </c>
      <c r="E195" s="190" t="s">
        <v>1</v>
      </c>
      <c r="F195" s="191" t="s">
        <v>322</v>
      </c>
      <c r="G195" s="13"/>
      <c r="H195" s="192">
        <v>3002.5</v>
      </c>
      <c r="I195" s="193"/>
      <c r="J195" s="13"/>
      <c r="K195" s="13"/>
      <c r="L195" s="189"/>
      <c r="M195" s="194"/>
      <c r="N195" s="195"/>
      <c r="O195" s="195"/>
      <c r="P195" s="195"/>
      <c r="Q195" s="195"/>
      <c r="R195" s="195"/>
      <c r="S195" s="195"/>
      <c r="T195" s="19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0" t="s">
        <v>137</v>
      </c>
      <c r="AU195" s="190" t="s">
        <v>83</v>
      </c>
      <c r="AV195" s="13" t="s">
        <v>83</v>
      </c>
      <c r="AW195" s="13" t="s">
        <v>30</v>
      </c>
      <c r="AX195" s="13" t="s">
        <v>81</v>
      </c>
      <c r="AY195" s="190" t="s">
        <v>126</v>
      </c>
    </row>
    <row r="196" spans="1:65" s="2" customFormat="1" ht="24.15" customHeight="1">
      <c r="A196" s="37"/>
      <c r="B196" s="170"/>
      <c r="C196" s="171" t="s">
        <v>7</v>
      </c>
      <c r="D196" s="171" t="s">
        <v>129</v>
      </c>
      <c r="E196" s="172" t="s">
        <v>323</v>
      </c>
      <c r="F196" s="173" t="s">
        <v>324</v>
      </c>
      <c r="G196" s="174" t="s">
        <v>273</v>
      </c>
      <c r="H196" s="175">
        <v>16</v>
      </c>
      <c r="I196" s="176"/>
      <c r="J196" s="177">
        <f>ROUND(I196*H196,2)</f>
        <v>0</v>
      </c>
      <c r="K196" s="173" t="s">
        <v>133</v>
      </c>
      <c r="L196" s="38"/>
      <c r="M196" s="178" t="s">
        <v>1</v>
      </c>
      <c r="N196" s="179" t="s">
        <v>38</v>
      </c>
      <c r="O196" s="76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148</v>
      </c>
      <c r="AT196" s="182" t="s">
        <v>129</v>
      </c>
      <c r="AU196" s="182" t="s">
        <v>83</v>
      </c>
      <c r="AY196" s="18" t="s">
        <v>126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81</v>
      </c>
      <c r="BK196" s="183">
        <f>ROUND(I196*H196,2)</f>
        <v>0</v>
      </c>
      <c r="BL196" s="18" t="s">
        <v>148</v>
      </c>
      <c r="BM196" s="182" t="s">
        <v>325</v>
      </c>
    </row>
    <row r="197" spans="1:47" s="2" customFormat="1" ht="12">
      <c r="A197" s="37"/>
      <c r="B197" s="38"/>
      <c r="C197" s="37"/>
      <c r="D197" s="184" t="s">
        <v>136</v>
      </c>
      <c r="E197" s="37"/>
      <c r="F197" s="185" t="s">
        <v>326</v>
      </c>
      <c r="G197" s="37"/>
      <c r="H197" s="37"/>
      <c r="I197" s="186"/>
      <c r="J197" s="37"/>
      <c r="K197" s="37"/>
      <c r="L197" s="38"/>
      <c r="M197" s="187"/>
      <c r="N197" s="188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136</v>
      </c>
      <c r="AU197" s="18" t="s">
        <v>83</v>
      </c>
    </row>
    <row r="198" spans="1:51" s="15" customFormat="1" ht="12">
      <c r="A198" s="15"/>
      <c r="B198" s="209"/>
      <c r="C198" s="15"/>
      <c r="D198" s="184" t="s">
        <v>137</v>
      </c>
      <c r="E198" s="210" t="s">
        <v>1</v>
      </c>
      <c r="F198" s="211" t="s">
        <v>327</v>
      </c>
      <c r="G198" s="15"/>
      <c r="H198" s="210" t="s">
        <v>1</v>
      </c>
      <c r="I198" s="212"/>
      <c r="J198" s="15"/>
      <c r="K198" s="15"/>
      <c r="L198" s="209"/>
      <c r="M198" s="213"/>
      <c r="N198" s="214"/>
      <c r="O198" s="214"/>
      <c r="P198" s="214"/>
      <c r="Q198" s="214"/>
      <c r="R198" s="214"/>
      <c r="S198" s="214"/>
      <c r="T198" s="2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10" t="s">
        <v>137</v>
      </c>
      <c r="AU198" s="210" t="s">
        <v>83</v>
      </c>
      <c r="AV198" s="15" t="s">
        <v>81</v>
      </c>
      <c r="AW198" s="15" t="s">
        <v>30</v>
      </c>
      <c r="AX198" s="15" t="s">
        <v>73</v>
      </c>
      <c r="AY198" s="210" t="s">
        <v>126</v>
      </c>
    </row>
    <row r="199" spans="1:51" s="13" customFormat="1" ht="12">
      <c r="A199" s="13"/>
      <c r="B199" s="189"/>
      <c r="C199" s="13"/>
      <c r="D199" s="184" t="s">
        <v>137</v>
      </c>
      <c r="E199" s="190" t="s">
        <v>1</v>
      </c>
      <c r="F199" s="191" t="s">
        <v>328</v>
      </c>
      <c r="G199" s="13"/>
      <c r="H199" s="192">
        <v>9.5</v>
      </c>
      <c r="I199" s="193"/>
      <c r="J199" s="13"/>
      <c r="K199" s="13"/>
      <c r="L199" s="189"/>
      <c r="M199" s="194"/>
      <c r="N199" s="195"/>
      <c r="O199" s="195"/>
      <c r="P199" s="195"/>
      <c r="Q199" s="195"/>
      <c r="R199" s="195"/>
      <c r="S199" s="195"/>
      <c r="T199" s="19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0" t="s">
        <v>137</v>
      </c>
      <c r="AU199" s="190" t="s">
        <v>83</v>
      </c>
      <c r="AV199" s="13" t="s">
        <v>83</v>
      </c>
      <c r="AW199" s="13" t="s">
        <v>30</v>
      </c>
      <c r="AX199" s="13" t="s">
        <v>73</v>
      </c>
      <c r="AY199" s="190" t="s">
        <v>126</v>
      </c>
    </row>
    <row r="200" spans="1:51" s="13" customFormat="1" ht="12">
      <c r="A200" s="13"/>
      <c r="B200" s="189"/>
      <c r="C200" s="13"/>
      <c r="D200" s="184" t="s">
        <v>137</v>
      </c>
      <c r="E200" s="190" t="s">
        <v>1</v>
      </c>
      <c r="F200" s="191" t="s">
        <v>329</v>
      </c>
      <c r="G200" s="13"/>
      <c r="H200" s="192">
        <v>6.5</v>
      </c>
      <c r="I200" s="193"/>
      <c r="J200" s="13"/>
      <c r="K200" s="13"/>
      <c r="L200" s="189"/>
      <c r="M200" s="194"/>
      <c r="N200" s="195"/>
      <c r="O200" s="195"/>
      <c r="P200" s="195"/>
      <c r="Q200" s="195"/>
      <c r="R200" s="195"/>
      <c r="S200" s="195"/>
      <c r="T200" s="19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0" t="s">
        <v>137</v>
      </c>
      <c r="AU200" s="190" t="s">
        <v>83</v>
      </c>
      <c r="AV200" s="13" t="s">
        <v>83</v>
      </c>
      <c r="AW200" s="13" t="s">
        <v>30</v>
      </c>
      <c r="AX200" s="13" t="s">
        <v>73</v>
      </c>
      <c r="AY200" s="190" t="s">
        <v>126</v>
      </c>
    </row>
    <row r="201" spans="1:51" s="14" customFormat="1" ht="12">
      <c r="A201" s="14"/>
      <c r="B201" s="201"/>
      <c r="C201" s="14"/>
      <c r="D201" s="184" t="s">
        <v>137</v>
      </c>
      <c r="E201" s="202" t="s">
        <v>1</v>
      </c>
      <c r="F201" s="203" t="s">
        <v>259</v>
      </c>
      <c r="G201" s="14"/>
      <c r="H201" s="204">
        <v>16</v>
      </c>
      <c r="I201" s="205"/>
      <c r="J201" s="14"/>
      <c r="K201" s="14"/>
      <c r="L201" s="201"/>
      <c r="M201" s="206"/>
      <c r="N201" s="207"/>
      <c r="O201" s="207"/>
      <c r="P201" s="207"/>
      <c r="Q201" s="207"/>
      <c r="R201" s="207"/>
      <c r="S201" s="207"/>
      <c r="T201" s="20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2" t="s">
        <v>137</v>
      </c>
      <c r="AU201" s="202" t="s">
        <v>83</v>
      </c>
      <c r="AV201" s="14" t="s">
        <v>148</v>
      </c>
      <c r="AW201" s="14" t="s">
        <v>30</v>
      </c>
      <c r="AX201" s="14" t="s">
        <v>81</v>
      </c>
      <c r="AY201" s="202" t="s">
        <v>126</v>
      </c>
    </row>
    <row r="202" spans="1:65" s="2" customFormat="1" ht="24.15" customHeight="1">
      <c r="A202" s="37"/>
      <c r="B202" s="170"/>
      <c r="C202" s="171" t="s">
        <v>330</v>
      </c>
      <c r="D202" s="171" t="s">
        <v>129</v>
      </c>
      <c r="E202" s="172" t="s">
        <v>331</v>
      </c>
      <c r="F202" s="173" t="s">
        <v>332</v>
      </c>
      <c r="G202" s="174" t="s">
        <v>273</v>
      </c>
      <c r="H202" s="175">
        <v>65</v>
      </c>
      <c r="I202" s="176"/>
      <c r="J202" s="177">
        <f>ROUND(I202*H202,2)</f>
        <v>0</v>
      </c>
      <c r="K202" s="173" t="s">
        <v>133</v>
      </c>
      <c r="L202" s="38"/>
      <c r="M202" s="178" t="s">
        <v>1</v>
      </c>
      <c r="N202" s="179" t="s">
        <v>38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148</v>
      </c>
      <c r="AT202" s="182" t="s">
        <v>129</v>
      </c>
      <c r="AU202" s="182" t="s">
        <v>83</v>
      </c>
      <c r="AY202" s="18" t="s">
        <v>126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81</v>
      </c>
      <c r="BK202" s="183">
        <f>ROUND(I202*H202,2)</f>
        <v>0</v>
      </c>
      <c r="BL202" s="18" t="s">
        <v>148</v>
      </c>
      <c r="BM202" s="182" t="s">
        <v>333</v>
      </c>
    </row>
    <row r="203" spans="1:47" s="2" customFormat="1" ht="12">
      <c r="A203" s="37"/>
      <c r="B203" s="38"/>
      <c r="C203" s="37"/>
      <c r="D203" s="184" t="s">
        <v>136</v>
      </c>
      <c r="E203" s="37"/>
      <c r="F203" s="185" t="s">
        <v>334</v>
      </c>
      <c r="G203" s="37"/>
      <c r="H203" s="37"/>
      <c r="I203" s="186"/>
      <c r="J203" s="37"/>
      <c r="K203" s="37"/>
      <c r="L203" s="38"/>
      <c r="M203" s="187"/>
      <c r="N203" s="188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136</v>
      </c>
      <c r="AU203" s="18" t="s">
        <v>83</v>
      </c>
    </row>
    <row r="204" spans="1:51" s="13" customFormat="1" ht="12">
      <c r="A204" s="13"/>
      <c r="B204" s="189"/>
      <c r="C204" s="13"/>
      <c r="D204" s="184" t="s">
        <v>137</v>
      </c>
      <c r="E204" s="190" t="s">
        <v>1</v>
      </c>
      <c r="F204" s="191" t="s">
        <v>335</v>
      </c>
      <c r="G204" s="13"/>
      <c r="H204" s="192">
        <v>65</v>
      </c>
      <c r="I204" s="193"/>
      <c r="J204" s="13"/>
      <c r="K204" s="13"/>
      <c r="L204" s="189"/>
      <c r="M204" s="194"/>
      <c r="N204" s="195"/>
      <c r="O204" s="195"/>
      <c r="P204" s="195"/>
      <c r="Q204" s="195"/>
      <c r="R204" s="195"/>
      <c r="S204" s="195"/>
      <c r="T204" s="19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0" t="s">
        <v>137</v>
      </c>
      <c r="AU204" s="190" t="s">
        <v>83</v>
      </c>
      <c r="AV204" s="13" t="s">
        <v>83</v>
      </c>
      <c r="AW204" s="13" t="s">
        <v>30</v>
      </c>
      <c r="AX204" s="13" t="s">
        <v>81</v>
      </c>
      <c r="AY204" s="190" t="s">
        <v>126</v>
      </c>
    </row>
    <row r="205" spans="1:65" s="2" customFormat="1" ht="24.15" customHeight="1">
      <c r="A205" s="37"/>
      <c r="B205" s="170"/>
      <c r="C205" s="171" t="s">
        <v>336</v>
      </c>
      <c r="D205" s="171" t="s">
        <v>129</v>
      </c>
      <c r="E205" s="172" t="s">
        <v>337</v>
      </c>
      <c r="F205" s="173" t="s">
        <v>338</v>
      </c>
      <c r="G205" s="174" t="s">
        <v>273</v>
      </c>
      <c r="H205" s="175">
        <v>254</v>
      </c>
      <c r="I205" s="176"/>
      <c r="J205" s="177">
        <f>ROUND(I205*H205,2)</f>
        <v>0</v>
      </c>
      <c r="K205" s="173" t="s">
        <v>133</v>
      </c>
      <c r="L205" s="38"/>
      <c r="M205" s="178" t="s">
        <v>1</v>
      </c>
      <c r="N205" s="179" t="s">
        <v>38</v>
      </c>
      <c r="O205" s="76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2" t="s">
        <v>148</v>
      </c>
      <c r="AT205" s="182" t="s">
        <v>129</v>
      </c>
      <c r="AU205" s="182" t="s">
        <v>83</v>
      </c>
      <c r="AY205" s="18" t="s">
        <v>126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81</v>
      </c>
      <c r="BK205" s="183">
        <f>ROUND(I205*H205,2)</f>
        <v>0</v>
      </c>
      <c r="BL205" s="18" t="s">
        <v>148</v>
      </c>
      <c r="BM205" s="182" t="s">
        <v>339</v>
      </c>
    </row>
    <row r="206" spans="1:47" s="2" customFormat="1" ht="12">
      <c r="A206" s="37"/>
      <c r="B206" s="38"/>
      <c r="C206" s="37"/>
      <c r="D206" s="184" t="s">
        <v>136</v>
      </c>
      <c r="E206" s="37"/>
      <c r="F206" s="185" t="s">
        <v>340</v>
      </c>
      <c r="G206" s="37"/>
      <c r="H206" s="37"/>
      <c r="I206" s="186"/>
      <c r="J206" s="37"/>
      <c r="K206" s="37"/>
      <c r="L206" s="38"/>
      <c r="M206" s="187"/>
      <c r="N206" s="188"/>
      <c r="O206" s="76"/>
      <c r="P206" s="76"/>
      <c r="Q206" s="76"/>
      <c r="R206" s="76"/>
      <c r="S206" s="76"/>
      <c r="T206" s="7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8" t="s">
        <v>136</v>
      </c>
      <c r="AU206" s="18" t="s">
        <v>83</v>
      </c>
    </row>
    <row r="207" spans="1:51" s="13" customFormat="1" ht="12">
      <c r="A207" s="13"/>
      <c r="B207" s="189"/>
      <c r="C207" s="13"/>
      <c r="D207" s="184" t="s">
        <v>137</v>
      </c>
      <c r="E207" s="190" t="s">
        <v>1</v>
      </c>
      <c r="F207" s="191" t="s">
        <v>341</v>
      </c>
      <c r="G207" s="13"/>
      <c r="H207" s="192">
        <v>254</v>
      </c>
      <c r="I207" s="193"/>
      <c r="J207" s="13"/>
      <c r="K207" s="13"/>
      <c r="L207" s="189"/>
      <c r="M207" s="194"/>
      <c r="N207" s="195"/>
      <c r="O207" s="195"/>
      <c r="P207" s="195"/>
      <c r="Q207" s="195"/>
      <c r="R207" s="195"/>
      <c r="S207" s="195"/>
      <c r="T207" s="19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0" t="s">
        <v>137</v>
      </c>
      <c r="AU207" s="190" t="s">
        <v>83</v>
      </c>
      <c r="AV207" s="13" t="s">
        <v>83</v>
      </c>
      <c r="AW207" s="13" t="s">
        <v>30</v>
      </c>
      <c r="AX207" s="13" t="s">
        <v>81</v>
      </c>
      <c r="AY207" s="190" t="s">
        <v>126</v>
      </c>
    </row>
    <row r="208" spans="1:65" s="2" customFormat="1" ht="16.5" customHeight="1">
      <c r="A208" s="37"/>
      <c r="B208" s="170"/>
      <c r="C208" s="216" t="s">
        <v>342</v>
      </c>
      <c r="D208" s="216" t="s">
        <v>343</v>
      </c>
      <c r="E208" s="217" t="s">
        <v>344</v>
      </c>
      <c r="F208" s="218" t="s">
        <v>345</v>
      </c>
      <c r="G208" s="219" t="s">
        <v>346</v>
      </c>
      <c r="H208" s="220">
        <v>508</v>
      </c>
      <c r="I208" s="221"/>
      <c r="J208" s="222">
        <f>ROUND(I208*H208,2)</f>
        <v>0</v>
      </c>
      <c r="K208" s="218" t="s">
        <v>133</v>
      </c>
      <c r="L208" s="223"/>
      <c r="M208" s="224" t="s">
        <v>1</v>
      </c>
      <c r="N208" s="225" t="s">
        <v>38</v>
      </c>
      <c r="O208" s="76"/>
      <c r="P208" s="180">
        <f>O208*H208</f>
        <v>0</v>
      </c>
      <c r="Q208" s="180">
        <v>1</v>
      </c>
      <c r="R208" s="180">
        <f>Q208*H208</f>
        <v>508</v>
      </c>
      <c r="S208" s="180">
        <v>0</v>
      </c>
      <c r="T208" s="18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2" t="s">
        <v>169</v>
      </c>
      <c r="AT208" s="182" t="s">
        <v>343</v>
      </c>
      <c r="AU208" s="182" t="s">
        <v>83</v>
      </c>
      <c r="AY208" s="18" t="s">
        <v>126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8" t="s">
        <v>81</v>
      </c>
      <c r="BK208" s="183">
        <f>ROUND(I208*H208,2)</f>
        <v>0</v>
      </c>
      <c r="BL208" s="18" t="s">
        <v>148</v>
      </c>
      <c r="BM208" s="182" t="s">
        <v>347</v>
      </c>
    </row>
    <row r="209" spans="1:47" s="2" customFormat="1" ht="12">
      <c r="A209" s="37"/>
      <c r="B209" s="38"/>
      <c r="C209" s="37"/>
      <c r="D209" s="184" t="s">
        <v>136</v>
      </c>
      <c r="E209" s="37"/>
      <c r="F209" s="185" t="s">
        <v>345</v>
      </c>
      <c r="G209" s="37"/>
      <c r="H209" s="37"/>
      <c r="I209" s="186"/>
      <c r="J209" s="37"/>
      <c r="K209" s="37"/>
      <c r="L209" s="38"/>
      <c r="M209" s="187"/>
      <c r="N209" s="188"/>
      <c r="O209" s="76"/>
      <c r="P209" s="76"/>
      <c r="Q209" s="76"/>
      <c r="R209" s="76"/>
      <c r="S209" s="76"/>
      <c r="T209" s="7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8" t="s">
        <v>136</v>
      </c>
      <c r="AU209" s="18" t="s">
        <v>83</v>
      </c>
    </row>
    <row r="210" spans="1:51" s="13" customFormat="1" ht="12">
      <c r="A210" s="13"/>
      <c r="B210" s="189"/>
      <c r="C210" s="13"/>
      <c r="D210" s="184" t="s">
        <v>137</v>
      </c>
      <c r="E210" s="13"/>
      <c r="F210" s="191" t="s">
        <v>348</v>
      </c>
      <c r="G210" s="13"/>
      <c r="H210" s="192">
        <v>508</v>
      </c>
      <c r="I210" s="193"/>
      <c r="J210" s="13"/>
      <c r="K210" s="13"/>
      <c r="L210" s="189"/>
      <c r="M210" s="194"/>
      <c r="N210" s="195"/>
      <c r="O210" s="195"/>
      <c r="P210" s="195"/>
      <c r="Q210" s="195"/>
      <c r="R210" s="195"/>
      <c r="S210" s="195"/>
      <c r="T210" s="19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0" t="s">
        <v>137</v>
      </c>
      <c r="AU210" s="190" t="s">
        <v>83</v>
      </c>
      <c r="AV210" s="13" t="s">
        <v>83</v>
      </c>
      <c r="AW210" s="13" t="s">
        <v>3</v>
      </c>
      <c r="AX210" s="13" t="s">
        <v>81</v>
      </c>
      <c r="AY210" s="190" t="s">
        <v>126</v>
      </c>
    </row>
    <row r="211" spans="1:65" s="2" customFormat="1" ht="33" customHeight="1">
      <c r="A211" s="37"/>
      <c r="B211" s="170"/>
      <c r="C211" s="171" t="s">
        <v>349</v>
      </c>
      <c r="D211" s="171" t="s">
        <v>129</v>
      </c>
      <c r="E211" s="172" t="s">
        <v>350</v>
      </c>
      <c r="F211" s="173" t="s">
        <v>351</v>
      </c>
      <c r="G211" s="174" t="s">
        <v>346</v>
      </c>
      <c r="H211" s="175">
        <v>540.45</v>
      </c>
      <c r="I211" s="176"/>
      <c r="J211" s="177">
        <f>ROUND(I211*H211,2)</f>
        <v>0</v>
      </c>
      <c r="K211" s="173" t="s">
        <v>133</v>
      </c>
      <c r="L211" s="38"/>
      <c r="M211" s="178" t="s">
        <v>1</v>
      </c>
      <c r="N211" s="179" t="s">
        <v>38</v>
      </c>
      <c r="O211" s="76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2" t="s">
        <v>148</v>
      </c>
      <c r="AT211" s="182" t="s">
        <v>129</v>
      </c>
      <c r="AU211" s="182" t="s">
        <v>83</v>
      </c>
      <c r="AY211" s="18" t="s">
        <v>126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8" t="s">
        <v>81</v>
      </c>
      <c r="BK211" s="183">
        <f>ROUND(I211*H211,2)</f>
        <v>0</v>
      </c>
      <c r="BL211" s="18" t="s">
        <v>148</v>
      </c>
      <c r="BM211" s="182" t="s">
        <v>352</v>
      </c>
    </row>
    <row r="212" spans="1:47" s="2" customFormat="1" ht="12">
      <c r="A212" s="37"/>
      <c r="B212" s="38"/>
      <c r="C212" s="37"/>
      <c r="D212" s="184" t="s">
        <v>136</v>
      </c>
      <c r="E212" s="37"/>
      <c r="F212" s="185" t="s">
        <v>353</v>
      </c>
      <c r="G212" s="37"/>
      <c r="H212" s="37"/>
      <c r="I212" s="186"/>
      <c r="J212" s="37"/>
      <c r="K212" s="37"/>
      <c r="L212" s="38"/>
      <c r="M212" s="187"/>
      <c r="N212" s="188"/>
      <c r="O212" s="76"/>
      <c r="P212" s="76"/>
      <c r="Q212" s="76"/>
      <c r="R212" s="76"/>
      <c r="S212" s="76"/>
      <c r="T212" s="7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136</v>
      </c>
      <c r="AU212" s="18" t="s">
        <v>83</v>
      </c>
    </row>
    <row r="213" spans="1:51" s="13" customFormat="1" ht="12">
      <c r="A213" s="13"/>
      <c r="B213" s="189"/>
      <c r="C213" s="13"/>
      <c r="D213" s="184" t="s">
        <v>137</v>
      </c>
      <c r="E213" s="13"/>
      <c r="F213" s="191" t="s">
        <v>354</v>
      </c>
      <c r="G213" s="13"/>
      <c r="H213" s="192">
        <v>540.45</v>
      </c>
      <c r="I213" s="193"/>
      <c r="J213" s="13"/>
      <c r="K213" s="13"/>
      <c r="L213" s="189"/>
      <c r="M213" s="194"/>
      <c r="N213" s="195"/>
      <c r="O213" s="195"/>
      <c r="P213" s="195"/>
      <c r="Q213" s="195"/>
      <c r="R213" s="195"/>
      <c r="S213" s="195"/>
      <c r="T213" s="19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0" t="s">
        <v>137</v>
      </c>
      <c r="AU213" s="190" t="s">
        <v>83</v>
      </c>
      <c r="AV213" s="13" t="s">
        <v>83</v>
      </c>
      <c r="AW213" s="13" t="s">
        <v>3</v>
      </c>
      <c r="AX213" s="13" t="s">
        <v>81</v>
      </c>
      <c r="AY213" s="190" t="s">
        <v>126</v>
      </c>
    </row>
    <row r="214" spans="1:65" s="2" customFormat="1" ht="16.5" customHeight="1">
      <c r="A214" s="37"/>
      <c r="B214" s="170"/>
      <c r="C214" s="171" t="s">
        <v>355</v>
      </c>
      <c r="D214" s="171" t="s">
        <v>129</v>
      </c>
      <c r="E214" s="172" t="s">
        <v>356</v>
      </c>
      <c r="F214" s="173" t="s">
        <v>357</v>
      </c>
      <c r="G214" s="174" t="s">
        <v>273</v>
      </c>
      <c r="H214" s="175">
        <v>300.25</v>
      </c>
      <c r="I214" s="176"/>
      <c r="J214" s="177">
        <f>ROUND(I214*H214,2)</f>
        <v>0</v>
      </c>
      <c r="K214" s="173" t="s">
        <v>133</v>
      </c>
      <c r="L214" s="38"/>
      <c r="M214" s="178" t="s">
        <v>1</v>
      </c>
      <c r="N214" s="179" t="s">
        <v>38</v>
      </c>
      <c r="O214" s="76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2" t="s">
        <v>148</v>
      </c>
      <c r="AT214" s="182" t="s">
        <v>129</v>
      </c>
      <c r="AU214" s="182" t="s">
        <v>83</v>
      </c>
      <c r="AY214" s="18" t="s">
        <v>126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8" t="s">
        <v>81</v>
      </c>
      <c r="BK214" s="183">
        <f>ROUND(I214*H214,2)</f>
        <v>0</v>
      </c>
      <c r="BL214" s="18" t="s">
        <v>148</v>
      </c>
      <c r="BM214" s="182" t="s">
        <v>358</v>
      </c>
    </row>
    <row r="215" spans="1:47" s="2" customFormat="1" ht="12">
      <c r="A215" s="37"/>
      <c r="B215" s="38"/>
      <c r="C215" s="37"/>
      <c r="D215" s="184" t="s">
        <v>136</v>
      </c>
      <c r="E215" s="37"/>
      <c r="F215" s="185" t="s">
        <v>359</v>
      </c>
      <c r="G215" s="37"/>
      <c r="H215" s="37"/>
      <c r="I215" s="186"/>
      <c r="J215" s="37"/>
      <c r="K215" s="37"/>
      <c r="L215" s="38"/>
      <c r="M215" s="187"/>
      <c r="N215" s="188"/>
      <c r="O215" s="76"/>
      <c r="P215" s="76"/>
      <c r="Q215" s="76"/>
      <c r="R215" s="76"/>
      <c r="S215" s="76"/>
      <c r="T215" s="7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8" t="s">
        <v>136</v>
      </c>
      <c r="AU215" s="18" t="s">
        <v>83</v>
      </c>
    </row>
    <row r="216" spans="1:65" s="2" customFormat="1" ht="24.15" customHeight="1">
      <c r="A216" s="37"/>
      <c r="B216" s="170"/>
      <c r="C216" s="171" t="s">
        <v>360</v>
      </c>
      <c r="D216" s="171" t="s">
        <v>129</v>
      </c>
      <c r="E216" s="172" t="s">
        <v>361</v>
      </c>
      <c r="F216" s="173" t="s">
        <v>362</v>
      </c>
      <c r="G216" s="174" t="s">
        <v>273</v>
      </c>
      <c r="H216" s="175">
        <v>16</v>
      </c>
      <c r="I216" s="176"/>
      <c r="J216" s="177">
        <f>ROUND(I216*H216,2)</f>
        <v>0</v>
      </c>
      <c r="K216" s="173" t="s">
        <v>133</v>
      </c>
      <c r="L216" s="38"/>
      <c r="M216" s="178" t="s">
        <v>1</v>
      </c>
      <c r="N216" s="179" t="s">
        <v>38</v>
      </c>
      <c r="O216" s="76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2" t="s">
        <v>148</v>
      </c>
      <c r="AT216" s="182" t="s">
        <v>129</v>
      </c>
      <c r="AU216" s="182" t="s">
        <v>83</v>
      </c>
      <c r="AY216" s="18" t="s">
        <v>126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8" t="s">
        <v>81</v>
      </c>
      <c r="BK216" s="183">
        <f>ROUND(I216*H216,2)</f>
        <v>0</v>
      </c>
      <c r="BL216" s="18" t="s">
        <v>148</v>
      </c>
      <c r="BM216" s="182" t="s">
        <v>363</v>
      </c>
    </row>
    <row r="217" spans="1:47" s="2" customFormat="1" ht="12">
      <c r="A217" s="37"/>
      <c r="B217" s="38"/>
      <c r="C217" s="37"/>
      <c r="D217" s="184" t="s">
        <v>136</v>
      </c>
      <c r="E217" s="37"/>
      <c r="F217" s="185" t="s">
        <v>364</v>
      </c>
      <c r="G217" s="37"/>
      <c r="H217" s="37"/>
      <c r="I217" s="186"/>
      <c r="J217" s="37"/>
      <c r="K217" s="37"/>
      <c r="L217" s="38"/>
      <c r="M217" s="187"/>
      <c r="N217" s="188"/>
      <c r="O217" s="76"/>
      <c r="P217" s="76"/>
      <c r="Q217" s="76"/>
      <c r="R217" s="76"/>
      <c r="S217" s="76"/>
      <c r="T217" s="7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8" t="s">
        <v>136</v>
      </c>
      <c r="AU217" s="18" t="s">
        <v>83</v>
      </c>
    </row>
    <row r="218" spans="1:51" s="13" customFormat="1" ht="12">
      <c r="A218" s="13"/>
      <c r="B218" s="189"/>
      <c r="C218" s="13"/>
      <c r="D218" s="184" t="s">
        <v>137</v>
      </c>
      <c r="E218" s="190" t="s">
        <v>1</v>
      </c>
      <c r="F218" s="191" t="s">
        <v>365</v>
      </c>
      <c r="G218" s="13"/>
      <c r="H218" s="192">
        <v>16</v>
      </c>
      <c r="I218" s="193"/>
      <c r="J218" s="13"/>
      <c r="K218" s="13"/>
      <c r="L218" s="189"/>
      <c r="M218" s="194"/>
      <c r="N218" s="195"/>
      <c r="O218" s="195"/>
      <c r="P218" s="195"/>
      <c r="Q218" s="195"/>
      <c r="R218" s="195"/>
      <c r="S218" s="195"/>
      <c r="T218" s="19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0" t="s">
        <v>137</v>
      </c>
      <c r="AU218" s="190" t="s">
        <v>83</v>
      </c>
      <c r="AV218" s="13" t="s">
        <v>83</v>
      </c>
      <c r="AW218" s="13" t="s">
        <v>30</v>
      </c>
      <c r="AX218" s="13" t="s">
        <v>81</v>
      </c>
      <c r="AY218" s="190" t="s">
        <v>126</v>
      </c>
    </row>
    <row r="219" spans="1:65" s="2" customFormat="1" ht="16.5" customHeight="1">
      <c r="A219" s="37"/>
      <c r="B219" s="170"/>
      <c r="C219" s="216" t="s">
        <v>366</v>
      </c>
      <c r="D219" s="216" t="s">
        <v>343</v>
      </c>
      <c r="E219" s="217" t="s">
        <v>367</v>
      </c>
      <c r="F219" s="218" t="s">
        <v>368</v>
      </c>
      <c r="G219" s="219" t="s">
        <v>346</v>
      </c>
      <c r="H219" s="220">
        <v>32</v>
      </c>
      <c r="I219" s="221"/>
      <c r="J219" s="222">
        <f>ROUND(I219*H219,2)</f>
        <v>0</v>
      </c>
      <c r="K219" s="218" t="s">
        <v>133</v>
      </c>
      <c r="L219" s="223"/>
      <c r="M219" s="224" t="s">
        <v>1</v>
      </c>
      <c r="N219" s="225" t="s">
        <v>38</v>
      </c>
      <c r="O219" s="76"/>
      <c r="P219" s="180">
        <f>O219*H219</f>
        <v>0</v>
      </c>
      <c r="Q219" s="180">
        <v>1</v>
      </c>
      <c r="R219" s="180">
        <f>Q219*H219</f>
        <v>32</v>
      </c>
      <c r="S219" s="180">
        <v>0</v>
      </c>
      <c r="T219" s="18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2" t="s">
        <v>169</v>
      </c>
      <c r="AT219" s="182" t="s">
        <v>343</v>
      </c>
      <c r="AU219" s="182" t="s">
        <v>83</v>
      </c>
      <c r="AY219" s="18" t="s">
        <v>126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8" t="s">
        <v>81</v>
      </c>
      <c r="BK219" s="183">
        <f>ROUND(I219*H219,2)</f>
        <v>0</v>
      </c>
      <c r="BL219" s="18" t="s">
        <v>148</v>
      </c>
      <c r="BM219" s="182" t="s">
        <v>369</v>
      </c>
    </row>
    <row r="220" spans="1:47" s="2" customFormat="1" ht="12">
      <c r="A220" s="37"/>
      <c r="B220" s="38"/>
      <c r="C220" s="37"/>
      <c r="D220" s="184" t="s">
        <v>136</v>
      </c>
      <c r="E220" s="37"/>
      <c r="F220" s="185" t="s">
        <v>368</v>
      </c>
      <c r="G220" s="37"/>
      <c r="H220" s="37"/>
      <c r="I220" s="186"/>
      <c r="J220" s="37"/>
      <c r="K220" s="37"/>
      <c r="L220" s="38"/>
      <c r="M220" s="187"/>
      <c r="N220" s="188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136</v>
      </c>
      <c r="AU220" s="18" t="s">
        <v>83</v>
      </c>
    </row>
    <row r="221" spans="1:51" s="13" customFormat="1" ht="12">
      <c r="A221" s="13"/>
      <c r="B221" s="189"/>
      <c r="C221" s="13"/>
      <c r="D221" s="184" t="s">
        <v>137</v>
      </c>
      <c r="E221" s="13"/>
      <c r="F221" s="191" t="s">
        <v>370</v>
      </c>
      <c r="G221" s="13"/>
      <c r="H221" s="192">
        <v>32</v>
      </c>
      <c r="I221" s="193"/>
      <c r="J221" s="13"/>
      <c r="K221" s="13"/>
      <c r="L221" s="189"/>
      <c r="M221" s="194"/>
      <c r="N221" s="195"/>
      <c r="O221" s="195"/>
      <c r="P221" s="195"/>
      <c r="Q221" s="195"/>
      <c r="R221" s="195"/>
      <c r="S221" s="195"/>
      <c r="T221" s="19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0" t="s">
        <v>137</v>
      </c>
      <c r="AU221" s="190" t="s">
        <v>83</v>
      </c>
      <c r="AV221" s="13" t="s">
        <v>83</v>
      </c>
      <c r="AW221" s="13" t="s">
        <v>3</v>
      </c>
      <c r="AX221" s="13" t="s">
        <v>81</v>
      </c>
      <c r="AY221" s="190" t="s">
        <v>126</v>
      </c>
    </row>
    <row r="222" spans="1:65" s="2" customFormat="1" ht="24.15" customHeight="1">
      <c r="A222" s="37"/>
      <c r="B222" s="170"/>
      <c r="C222" s="171" t="s">
        <v>371</v>
      </c>
      <c r="D222" s="171" t="s">
        <v>129</v>
      </c>
      <c r="E222" s="172" t="s">
        <v>372</v>
      </c>
      <c r="F222" s="173" t="s">
        <v>373</v>
      </c>
      <c r="G222" s="174" t="s">
        <v>273</v>
      </c>
      <c r="H222" s="175">
        <v>37.2</v>
      </c>
      <c r="I222" s="176"/>
      <c r="J222" s="177">
        <f>ROUND(I222*H222,2)</f>
        <v>0</v>
      </c>
      <c r="K222" s="173" t="s">
        <v>133</v>
      </c>
      <c r="L222" s="38"/>
      <c r="M222" s="178" t="s">
        <v>1</v>
      </c>
      <c r="N222" s="179" t="s">
        <v>38</v>
      </c>
      <c r="O222" s="76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148</v>
      </c>
      <c r="AT222" s="182" t="s">
        <v>129</v>
      </c>
      <c r="AU222" s="182" t="s">
        <v>83</v>
      </c>
      <c r="AY222" s="18" t="s">
        <v>126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81</v>
      </c>
      <c r="BK222" s="183">
        <f>ROUND(I222*H222,2)</f>
        <v>0</v>
      </c>
      <c r="BL222" s="18" t="s">
        <v>148</v>
      </c>
      <c r="BM222" s="182" t="s">
        <v>374</v>
      </c>
    </row>
    <row r="223" spans="1:47" s="2" customFormat="1" ht="12">
      <c r="A223" s="37"/>
      <c r="B223" s="38"/>
      <c r="C223" s="37"/>
      <c r="D223" s="184" t="s">
        <v>136</v>
      </c>
      <c r="E223" s="37"/>
      <c r="F223" s="185" t="s">
        <v>375</v>
      </c>
      <c r="G223" s="37"/>
      <c r="H223" s="37"/>
      <c r="I223" s="186"/>
      <c r="J223" s="37"/>
      <c r="K223" s="37"/>
      <c r="L223" s="38"/>
      <c r="M223" s="187"/>
      <c r="N223" s="188"/>
      <c r="O223" s="76"/>
      <c r="P223" s="76"/>
      <c r="Q223" s="76"/>
      <c r="R223" s="76"/>
      <c r="S223" s="76"/>
      <c r="T223" s="7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8" t="s">
        <v>136</v>
      </c>
      <c r="AU223" s="18" t="s">
        <v>83</v>
      </c>
    </row>
    <row r="224" spans="1:51" s="13" customFormat="1" ht="12">
      <c r="A224" s="13"/>
      <c r="B224" s="189"/>
      <c r="C224" s="13"/>
      <c r="D224" s="184" t="s">
        <v>137</v>
      </c>
      <c r="E224" s="190" t="s">
        <v>1</v>
      </c>
      <c r="F224" s="191" t="s">
        <v>376</v>
      </c>
      <c r="G224" s="13"/>
      <c r="H224" s="192">
        <v>34.2</v>
      </c>
      <c r="I224" s="193"/>
      <c r="J224" s="13"/>
      <c r="K224" s="13"/>
      <c r="L224" s="189"/>
      <c r="M224" s="194"/>
      <c r="N224" s="195"/>
      <c r="O224" s="195"/>
      <c r="P224" s="195"/>
      <c r="Q224" s="195"/>
      <c r="R224" s="195"/>
      <c r="S224" s="195"/>
      <c r="T224" s="19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0" t="s">
        <v>137</v>
      </c>
      <c r="AU224" s="190" t="s">
        <v>83</v>
      </c>
      <c r="AV224" s="13" t="s">
        <v>83</v>
      </c>
      <c r="AW224" s="13" t="s">
        <v>30</v>
      </c>
      <c r="AX224" s="13" t="s">
        <v>73</v>
      </c>
      <c r="AY224" s="190" t="s">
        <v>126</v>
      </c>
    </row>
    <row r="225" spans="1:51" s="13" customFormat="1" ht="12">
      <c r="A225" s="13"/>
      <c r="B225" s="189"/>
      <c r="C225" s="13"/>
      <c r="D225" s="184" t="s">
        <v>137</v>
      </c>
      <c r="E225" s="190" t="s">
        <v>1</v>
      </c>
      <c r="F225" s="191" t="s">
        <v>377</v>
      </c>
      <c r="G225" s="13"/>
      <c r="H225" s="192">
        <v>3</v>
      </c>
      <c r="I225" s="193"/>
      <c r="J225" s="13"/>
      <c r="K225" s="13"/>
      <c r="L225" s="189"/>
      <c r="M225" s="194"/>
      <c r="N225" s="195"/>
      <c r="O225" s="195"/>
      <c r="P225" s="195"/>
      <c r="Q225" s="195"/>
      <c r="R225" s="195"/>
      <c r="S225" s="195"/>
      <c r="T225" s="19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0" t="s">
        <v>137</v>
      </c>
      <c r="AU225" s="190" t="s">
        <v>83</v>
      </c>
      <c r="AV225" s="13" t="s">
        <v>83</v>
      </c>
      <c r="AW225" s="13" t="s">
        <v>30</v>
      </c>
      <c r="AX225" s="13" t="s">
        <v>73</v>
      </c>
      <c r="AY225" s="190" t="s">
        <v>126</v>
      </c>
    </row>
    <row r="226" spans="1:51" s="14" customFormat="1" ht="12">
      <c r="A226" s="14"/>
      <c r="B226" s="201"/>
      <c r="C226" s="14"/>
      <c r="D226" s="184" t="s">
        <v>137</v>
      </c>
      <c r="E226" s="202" t="s">
        <v>1</v>
      </c>
      <c r="F226" s="203" t="s">
        <v>259</v>
      </c>
      <c r="G226" s="14"/>
      <c r="H226" s="204">
        <v>37.2</v>
      </c>
      <c r="I226" s="205"/>
      <c r="J226" s="14"/>
      <c r="K226" s="14"/>
      <c r="L226" s="201"/>
      <c r="M226" s="206"/>
      <c r="N226" s="207"/>
      <c r="O226" s="207"/>
      <c r="P226" s="207"/>
      <c r="Q226" s="207"/>
      <c r="R226" s="207"/>
      <c r="S226" s="207"/>
      <c r="T226" s="20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2" t="s">
        <v>137</v>
      </c>
      <c r="AU226" s="202" t="s">
        <v>83</v>
      </c>
      <c r="AV226" s="14" t="s">
        <v>148</v>
      </c>
      <c r="AW226" s="14" t="s">
        <v>30</v>
      </c>
      <c r="AX226" s="14" t="s">
        <v>81</v>
      </c>
      <c r="AY226" s="202" t="s">
        <v>126</v>
      </c>
    </row>
    <row r="227" spans="1:65" s="2" customFormat="1" ht="16.5" customHeight="1">
      <c r="A227" s="37"/>
      <c r="B227" s="170"/>
      <c r="C227" s="216" t="s">
        <v>378</v>
      </c>
      <c r="D227" s="216" t="s">
        <v>343</v>
      </c>
      <c r="E227" s="217" t="s">
        <v>367</v>
      </c>
      <c r="F227" s="218" t="s">
        <v>368</v>
      </c>
      <c r="G227" s="219" t="s">
        <v>346</v>
      </c>
      <c r="H227" s="220">
        <v>74.4</v>
      </c>
      <c r="I227" s="221"/>
      <c r="J227" s="222">
        <f>ROUND(I227*H227,2)</f>
        <v>0</v>
      </c>
      <c r="K227" s="218" t="s">
        <v>133</v>
      </c>
      <c r="L227" s="223"/>
      <c r="M227" s="224" t="s">
        <v>1</v>
      </c>
      <c r="N227" s="225" t="s">
        <v>38</v>
      </c>
      <c r="O227" s="76"/>
      <c r="P227" s="180">
        <f>O227*H227</f>
        <v>0</v>
      </c>
      <c r="Q227" s="180">
        <v>1</v>
      </c>
      <c r="R227" s="180">
        <f>Q227*H227</f>
        <v>74.4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169</v>
      </c>
      <c r="AT227" s="182" t="s">
        <v>343</v>
      </c>
      <c r="AU227" s="182" t="s">
        <v>83</v>
      </c>
      <c r="AY227" s="18" t="s">
        <v>126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81</v>
      </c>
      <c r="BK227" s="183">
        <f>ROUND(I227*H227,2)</f>
        <v>0</v>
      </c>
      <c r="BL227" s="18" t="s">
        <v>148</v>
      </c>
      <c r="BM227" s="182" t="s">
        <v>379</v>
      </c>
    </row>
    <row r="228" spans="1:47" s="2" customFormat="1" ht="12">
      <c r="A228" s="37"/>
      <c r="B228" s="38"/>
      <c r="C228" s="37"/>
      <c r="D228" s="184" t="s">
        <v>136</v>
      </c>
      <c r="E228" s="37"/>
      <c r="F228" s="185" t="s">
        <v>368</v>
      </c>
      <c r="G228" s="37"/>
      <c r="H228" s="37"/>
      <c r="I228" s="186"/>
      <c r="J228" s="37"/>
      <c r="K228" s="37"/>
      <c r="L228" s="38"/>
      <c r="M228" s="187"/>
      <c r="N228" s="188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136</v>
      </c>
      <c r="AU228" s="18" t="s">
        <v>83</v>
      </c>
    </row>
    <row r="229" spans="1:51" s="13" customFormat="1" ht="12">
      <c r="A229" s="13"/>
      <c r="B229" s="189"/>
      <c r="C229" s="13"/>
      <c r="D229" s="184" t="s">
        <v>137</v>
      </c>
      <c r="E229" s="13"/>
      <c r="F229" s="191" t="s">
        <v>380</v>
      </c>
      <c r="G229" s="13"/>
      <c r="H229" s="192">
        <v>74.4</v>
      </c>
      <c r="I229" s="193"/>
      <c r="J229" s="13"/>
      <c r="K229" s="13"/>
      <c r="L229" s="189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137</v>
      </c>
      <c r="AU229" s="190" t="s">
        <v>83</v>
      </c>
      <c r="AV229" s="13" t="s">
        <v>83</v>
      </c>
      <c r="AW229" s="13" t="s">
        <v>3</v>
      </c>
      <c r="AX229" s="13" t="s">
        <v>81</v>
      </c>
      <c r="AY229" s="190" t="s">
        <v>126</v>
      </c>
    </row>
    <row r="230" spans="1:65" s="2" customFormat="1" ht="33" customHeight="1">
      <c r="A230" s="37"/>
      <c r="B230" s="170"/>
      <c r="C230" s="171" t="s">
        <v>381</v>
      </c>
      <c r="D230" s="171" t="s">
        <v>129</v>
      </c>
      <c r="E230" s="172" t="s">
        <v>382</v>
      </c>
      <c r="F230" s="173" t="s">
        <v>383</v>
      </c>
      <c r="G230" s="174" t="s">
        <v>209</v>
      </c>
      <c r="H230" s="175">
        <v>160</v>
      </c>
      <c r="I230" s="176"/>
      <c r="J230" s="177">
        <f>ROUND(I230*H230,2)</f>
        <v>0</v>
      </c>
      <c r="K230" s="173" t="s">
        <v>133</v>
      </c>
      <c r="L230" s="38"/>
      <c r="M230" s="178" t="s">
        <v>1</v>
      </c>
      <c r="N230" s="179" t="s">
        <v>38</v>
      </c>
      <c r="O230" s="76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2" t="s">
        <v>148</v>
      </c>
      <c r="AT230" s="182" t="s">
        <v>129</v>
      </c>
      <c r="AU230" s="182" t="s">
        <v>83</v>
      </c>
      <c r="AY230" s="18" t="s">
        <v>126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81</v>
      </c>
      <c r="BK230" s="183">
        <f>ROUND(I230*H230,2)</f>
        <v>0</v>
      </c>
      <c r="BL230" s="18" t="s">
        <v>148</v>
      </c>
      <c r="BM230" s="182" t="s">
        <v>384</v>
      </c>
    </row>
    <row r="231" spans="1:47" s="2" customFormat="1" ht="12">
      <c r="A231" s="37"/>
      <c r="B231" s="38"/>
      <c r="C231" s="37"/>
      <c r="D231" s="184" t="s">
        <v>136</v>
      </c>
      <c r="E231" s="37"/>
      <c r="F231" s="185" t="s">
        <v>385</v>
      </c>
      <c r="G231" s="37"/>
      <c r="H231" s="37"/>
      <c r="I231" s="186"/>
      <c r="J231" s="37"/>
      <c r="K231" s="37"/>
      <c r="L231" s="38"/>
      <c r="M231" s="187"/>
      <c r="N231" s="188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136</v>
      </c>
      <c r="AU231" s="18" t="s">
        <v>83</v>
      </c>
    </row>
    <row r="232" spans="1:51" s="13" customFormat="1" ht="12">
      <c r="A232" s="13"/>
      <c r="B232" s="189"/>
      <c r="C232" s="13"/>
      <c r="D232" s="184" t="s">
        <v>137</v>
      </c>
      <c r="E232" s="190" t="s">
        <v>1</v>
      </c>
      <c r="F232" s="191" t="s">
        <v>386</v>
      </c>
      <c r="G232" s="13"/>
      <c r="H232" s="192">
        <v>160</v>
      </c>
      <c r="I232" s="193"/>
      <c r="J232" s="13"/>
      <c r="K232" s="13"/>
      <c r="L232" s="189"/>
      <c r="M232" s="194"/>
      <c r="N232" s="195"/>
      <c r="O232" s="195"/>
      <c r="P232" s="195"/>
      <c r="Q232" s="195"/>
      <c r="R232" s="195"/>
      <c r="S232" s="195"/>
      <c r="T232" s="19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0" t="s">
        <v>137</v>
      </c>
      <c r="AU232" s="190" t="s">
        <v>83</v>
      </c>
      <c r="AV232" s="13" t="s">
        <v>83</v>
      </c>
      <c r="AW232" s="13" t="s">
        <v>30</v>
      </c>
      <c r="AX232" s="13" t="s">
        <v>81</v>
      </c>
      <c r="AY232" s="190" t="s">
        <v>126</v>
      </c>
    </row>
    <row r="233" spans="1:65" s="2" customFormat="1" ht="24.15" customHeight="1">
      <c r="A233" s="37"/>
      <c r="B233" s="170"/>
      <c r="C233" s="171" t="s">
        <v>387</v>
      </c>
      <c r="D233" s="171" t="s">
        <v>129</v>
      </c>
      <c r="E233" s="172" t="s">
        <v>388</v>
      </c>
      <c r="F233" s="173" t="s">
        <v>389</v>
      </c>
      <c r="G233" s="174" t="s">
        <v>209</v>
      </c>
      <c r="H233" s="175">
        <v>160</v>
      </c>
      <c r="I233" s="176"/>
      <c r="J233" s="177">
        <f>ROUND(I233*H233,2)</f>
        <v>0</v>
      </c>
      <c r="K233" s="173" t="s">
        <v>133</v>
      </c>
      <c r="L233" s="38"/>
      <c r="M233" s="178" t="s">
        <v>1</v>
      </c>
      <c r="N233" s="179" t="s">
        <v>38</v>
      </c>
      <c r="O233" s="76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2" t="s">
        <v>148</v>
      </c>
      <c r="AT233" s="182" t="s">
        <v>129</v>
      </c>
      <c r="AU233" s="182" t="s">
        <v>83</v>
      </c>
      <c r="AY233" s="18" t="s">
        <v>126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8" t="s">
        <v>81</v>
      </c>
      <c r="BK233" s="183">
        <f>ROUND(I233*H233,2)</f>
        <v>0</v>
      </c>
      <c r="BL233" s="18" t="s">
        <v>148</v>
      </c>
      <c r="BM233" s="182" t="s">
        <v>390</v>
      </c>
    </row>
    <row r="234" spans="1:47" s="2" customFormat="1" ht="12">
      <c r="A234" s="37"/>
      <c r="B234" s="38"/>
      <c r="C234" s="37"/>
      <c r="D234" s="184" t="s">
        <v>136</v>
      </c>
      <c r="E234" s="37"/>
      <c r="F234" s="185" t="s">
        <v>391</v>
      </c>
      <c r="G234" s="37"/>
      <c r="H234" s="37"/>
      <c r="I234" s="186"/>
      <c r="J234" s="37"/>
      <c r="K234" s="37"/>
      <c r="L234" s="38"/>
      <c r="M234" s="187"/>
      <c r="N234" s="188"/>
      <c r="O234" s="76"/>
      <c r="P234" s="76"/>
      <c r="Q234" s="76"/>
      <c r="R234" s="76"/>
      <c r="S234" s="76"/>
      <c r="T234" s="7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8" t="s">
        <v>136</v>
      </c>
      <c r="AU234" s="18" t="s">
        <v>83</v>
      </c>
    </row>
    <row r="235" spans="1:65" s="2" customFormat="1" ht="16.5" customHeight="1">
      <c r="A235" s="37"/>
      <c r="B235" s="170"/>
      <c r="C235" s="216" t="s">
        <v>392</v>
      </c>
      <c r="D235" s="216" t="s">
        <v>343</v>
      </c>
      <c r="E235" s="217" t="s">
        <v>393</v>
      </c>
      <c r="F235" s="218" t="s">
        <v>394</v>
      </c>
      <c r="G235" s="219" t="s">
        <v>395</v>
      </c>
      <c r="H235" s="220">
        <v>3.2</v>
      </c>
      <c r="I235" s="221"/>
      <c r="J235" s="222">
        <f>ROUND(I235*H235,2)</f>
        <v>0</v>
      </c>
      <c r="K235" s="218" t="s">
        <v>133</v>
      </c>
      <c r="L235" s="223"/>
      <c r="M235" s="224" t="s">
        <v>1</v>
      </c>
      <c r="N235" s="225" t="s">
        <v>38</v>
      </c>
      <c r="O235" s="76"/>
      <c r="P235" s="180">
        <f>O235*H235</f>
        <v>0</v>
      </c>
      <c r="Q235" s="180">
        <v>0.001</v>
      </c>
      <c r="R235" s="180">
        <f>Q235*H235</f>
        <v>0.0032</v>
      </c>
      <c r="S235" s="180">
        <v>0</v>
      </c>
      <c r="T235" s="18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2" t="s">
        <v>169</v>
      </c>
      <c r="AT235" s="182" t="s">
        <v>343</v>
      </c>
      <c r="AU235" s="182" t="s">
        <v>83</v>
      </c>
      <c r="AY235" s="18" t="s">
        <v>126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8" t="s">
        <v>81</v>
      </c>
      <c r="BK235" s="183">
        <f>ROUND(I235*H235,2)</f>
        <v>0</v>
      </c>
      <c r="BL235" s="18" t="s">
        <v>148</v>
      </c>
      <c r="BM235" s="182" t="s">
        <v>396</v>
      </c>
    </row>
    <row r="236" spans="1:47" s="2" customFormat="1" ht="12">
      <c r="A236" s="37"/>
      <c r="B236" s="38"/>
      <c r="C236" s="37"/>
      <c r="D236" s="184" t="s">
        <v>136</v>
      </c>
      <c r="E236" s="37"/>
      <c r="F236" s="185" t="s">
        <v>394</v>
      </c>
      <c r="G236" s="37"/>
      <c r="H236" s="37"/>
      <c r="I236" s="186"/>
      <c r="J236" s="37"/>
      <c r="K236" s="37"/>
      <c r="L236" s="38"/>
      <c r="M236" s="187"/>
      <c r="N236" s="188"/>
      <c r="O236" s="76"/>
      <c r="P236" s="76"/>
      <c r="Q236" s="76"/>
      <c r="R236" s="76"/>
      <c r="S236" s="76"/>
      <c r="T236" s="7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8" t="s">
        <v>136</v>
      </c>
      <c r="AU236" s="18" t="s">
        <v>83</v>
      </c>
    </row>
    <row r="237" spans="1:51" s="13" customFormat="1" ht="12">
      <c r="A237" s="13"/>
      <c r="B237" s="189"/>
      <c r="C237" s="13"/>
      <c r="D237" s="184" t="s">
        <v>137</v>
      </c>
      <c r="E237" s="13"/>
      <c r="F237" s="191" t="s">
        <v>397</v>
      </c>
      <c r="G237" s="13"/>
      <c r="H237" s="192">
        <v>3.2</v>
      </c>
      <c r="I237" s="193"/>
      <c r="J237" s="13"/>
      <c r="K237" s="13"/>
      <c r="L237" s="189"/>
      <c r="M237" s="194"/>
      <c r="N237" s="195"/>
      <c r="O237" s="195"/>
      <c r="P237" s="195"/>
      <c r="Q237" s="195"/>
      <c r="R237" s="195"/>
      <c r="S237" s="195"/>
      <c r="T237" s="19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0" t="s">
        <v>137</v>
      </c>
      <c r="AU237" s="190" t="s">
        <v>83</v>
      </c>
      <c r="AV237" s="13" t="s">
        <v>83</v>
      </c>
      <c r="AW237" s="13" t="s">
        <v>3</v>
      </c>
      <c r="AX237" s="13" t="s">
        <v>81</v>
      </c>
      <c r="AY237" s="190" t="s">
        <v>126</v>
      </c>
    </row>
    <row r="238" spans="1:65" s="2" customFormat="1" ht="24.15" customHeight="1">
      <c r="A238" s="37"/>
      <c r="B238" s="170"/>
      <c r="C238" s="171" t="s">
        <v>398</v>
      </c>
      <c r="D238" s="171" t="s">
        <v>129</v>
      </c>
      <c r="E238" s="172" t="s">
        <v>399</v>
      </c>
      <c r="F238" s="173" t="s">
        <v>400</v>
      </c>
      <c r="G238" s="174" t="s">
        <v>209</v>
      </c>
      <c r="H238" s="175">
        <v>160</v>
      </c>
      <c r="I238" s="176"/>
      <c r="J238" s="177">
        <f>ROUND(I238*H238,2)</f>
        <v>0</v>
      </c>
      <c r="K238" s="173" t="s">
        <v>133</v>
      </c>
      <c r="L238" s="38"/>
      <c r="M238" s="178" t="s">
        <v>1</v>
      </c>
      <c r="N238" s="179" t="s">
        <v>38</v>
      </c>
      <c r="O238" s="76"/>
      <c r="P238" s="180">
        <f>O238*H238</f>
        <v>0</v>
      </c>
      <c r="Q238" s="180">
        <v>0</v>
      </c>
      <c r="R238" s="180">
        <f>Q238*H238</f>
        <v>0</v>
      </c>
      <c r="S238" s="180">
        <v>0</v>
      </c>
      <c r="T238" s="18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2" t="s">
        <v>148</v>
      </c>
      <c r="AT238" s="182" t="s">
        <v>129</v>
      </c>
      <c r="AU238" s="182" t="s">
        <v>83</v>
      </c>
      <c r="AY238" s="18" t="s">
        <v>126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18" t="s">
        <v>81</v>
      </c>
      <c r="BK238" s="183">
        <f>ROUND(I238*H238,2)</f>
        <v>0</v>
      </c>
      <c r="BL238" s="18" t="s">
        <v>148</v>
      </c>
      <c r="BM238" s="182" t="s">
        <v>401</v>
      </c>
    </row>
    <row r="239" spans="1:47" s="2" customFormat="1" ht="12">
      <c r="A239" s="37"/>
      <c r="B239" s="38"/>
      <c r="C239" s="37"/>
      <c r="D239" s="184" t="s">
        <v>136</v>
      </c>
      <c r="E239" s="37"/>
      <c r="F239" s="185" t="s">
        <v>402</v>
      </c>
      <c r="G239" s="37"/>
      <c r="H239" s="37"/>
      <c r="I239" s="186"/>
      <c r="J239" s="37"/>
      <c r="K239" s="37"/>
      <c r="L239" s="38"/>
      <c r="M239" s="187"/>
      <c r="N239" s="188"/>
      <c r="O239" s="76"/>
      <c r="P239" s="76"/>
      <c r="Q239" s="76"/>
      <c r="R239" s="76"/>
      <c r="S239" s="76"/>
      <c r="T239" s="7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8" t="s">
        <v>136</v>
      </c>
      <c r="AU239" s="18" t="s">
        <v>83</v>
      </c>
    </row>
    <row r="240" spans="1:51" s="13" customFormat="1" ht="12">
      <c r="A240" s="13"/>
      <c r="B240" s="189"/>
      <c r="C240" s="13"/>
      <c r="D240" s="184" t="s">
        <v>137</v>
      </c>
      <c r="E240" s="190" t="s">
        <v>1</v>
      </c>
      <c r="F240" s="191" t="s">
        <v>403</v>
      </c>
      <c r="G240" s="13"/>
      <c r="H240" s="192">
        <v>160</v>
      </c>
      <c r="I240" s="193"/>
      <c r="J240" s="13"/>
      <c r="K240" s="13"/>
      <c r="L240" s="189"/>
      <c r="M240" s="194"/>
      <c r="N240" s="195"/>
      <c r="O240" s="195"/>
      <c r="P240" s="195"/>
      <c r="Q240" s="195"/>
      <c r="R240" s="195"/>
      <c r="S240" s="195"/>
      <c r="T240" s="19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0" t="s">
        <v>137</v>
      </c>
      <c r="AU240" s="190" t="s">
        <v>83</v>
      </c>
      <c r="AV240" s="13" t="s">
        <v>83</v>
      </c>
      <c r="AW240" s="13" t="s">
        <v>30</v>
      </c>
      <c r="AX240" s="13" t="s">
        <v>81</v>
      </c>
      <c r="AY240" s="190" t="s">
        <v>126</v>
      </c>
    </row>
    <row r="241" spans="1:65" s="2" customFormat="1" ht="24.15" customHeight="1">
      <c r="A241" s="37"/>
      <c r="B241" s="170"/>
      <c r="C241" s="171" t="s">
        <v>404</v>
      </c>
      <c r="D241" s="171" t="s">
        <v>129</v>
      </c>
      <c r="E241" s="172" t="s">
        <v>405</v>
      </c>
      <c r="F241" s="173" t="s">
        <v>406</v>
      </c>
      <c r="G241" s="174" t="s">
        <v>209</v>
      </c>
      <c r="H241" s="175">
        <v>912</v>
      </c>
      <c r="I241" s="176"/>
      <c r="J241" s="177">
        <f>ROUND(I241*H241,2)</f>
        <v>0</v>
      </c>
      <c r="K241" s="173" t="s">
        <v>133</v>
      </c>
      <c r="L241" s="38"/>
      <c r="M241" s="178" t="s">
        <v>1</v>
      </c>
      <c r="N241" s="179" t="s">
        <v>38</v>
      </c>
      <c r="O241" s="76"/>
      <c r="P241" s="180">
        <f>O241*H241</f>
        <v>0</v>
      </c>
      <c r="Q241" s="180">
        <v>0</v>
      </c>
      <c r="R241" s="180">
        <f>Q241*H241</f>
        <v>0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148</v>
      </c>
      <c r="AT241" s="182" t="s">
        <v>129</v>
      </c>
      <c r="AU241" s="182" t="s">
        <v>83</v>
      </c>
      <c r="AY241" s="18" t="s">
        <v>126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81</v>
      </c>
      <c r="BK241" s="183">
        <f>ROUND(I241*H241,2)</f>
        <v>0</v>
      </c>
      <c r="BL241" s="18" t="s">
        <v>148</v>
      </c>
      <c r="BM241" s="182" t="s">
        <v>407</v>
      </c>
    </row>
    <row r="242" spans="1:47" s="2" customFormat="1" ht="12">
      <c r="A242" s="37"/>
      <c r="B242" s="38"/>
      <c r="C242" s="37"/>
      <c r="D242" s="184" t="s">
        <v>136</v>
      </c>
      <c r="E242" s="37"/>
      <c r="F242" s="185" t="s">
        <v>408</v>
      </c>
      <c r="G242" s="37"/>
      <c r="H242" s="37"/>
      <c r="I242" s="186"/>
      <c r="J242" s="37"/>
      <c r="K242" s="37"/>
      <c r="L242" s="38"/>
      <c r="M242" s="187"/>
      <c r="N242" s="188"/>
      <c r="O242" s="76"/>
      <c r="P242" s="76"/>
      <c r="Q242" s="76"/>
      <c r="R242" s="76"/>
      <c r="S242" s="76"/>
      <c r="T242" s="7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8" t="s">
        <v>136</v>
      </c>
      <c r="AU242" s="18" t="s">
        <v>83</v>
      </c>
    </row>
    <row r="243" spans="1:51" s="13" customFormat="1" ht="12">
      <c r="A243" s="13"/>
      <c r="B243" s="189"/>
      <c r="C243" s="13"/>
      <c r="D243" s="184" t="s">
        <v>137</v>
      </c>
      <c r="E243" s="190" t="s">
        <v>1</v>
      </c>
      <c r="F243" s="191" t="s">
        <v>409</v>
      </c>
      <c r="G243" s="13"/>
      <c r="H243" s="192">
        <v>912</v>
      </c>
      <c r="I243" s="193"/>
      <c r="J243" s="13"/>
      <c r="K243" s="13"/>
      <c r="L243" s="189"/>
      <c r="M243" s="194"/>
      <c r="N243" s="195"/>
      <c r="O243" s="195"/>
      <c r="P243" s="195"/>
      <c r="Q243" s="195"/>
      <c r="R243" s="195"/>
      <c r="S243" s="195"/>
      <c r="T243" s="19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0" t="s">
        <v>137</v>
      </c>
      <c r="AU243" s="190" t="s">
        <v>83</v>
      </c>
      <c r="AV243" s="13" t="s">
        <v>83</v>
      </c>
      <c r="AW243" s="13" t="s">
        <v>30</v>
      </c>
      <c r="AX243" s="13" t="s">
        <v>81</v>
      </c>
      <c r="AY243" s="190" t="s">
        <v>126</v>
      </c>
    </row>
    <row r="244" spans="1:65" s="2" customFormat="1" ht="16.5" customHeight="1">
      <c r="A244" s="37"/>
      <c r="B244" s="170"/>
      <c r="C244" s="171" t="s">
        <v>410</v>
      </c>
      <c r="D244" s="171" t="s">
        <v>129</v>
      </c>
      <c r="E244" s="172" t="s">
        <v>411</v>
      </c>
      <c r="F244" s="173" t="s">
        <v>412</v>
      </c>
      <c r="G244" s="174" t="s">
        <v>273</v>
      </c>
      <c r="H244" s="175">
        <v>14.4</v>
      </c>
      <c r="I244" s="176"/>
      <c r="J244" s="177">
        <f>ROUND(I244*H244,2)</f>
        <v>0</v>
      </c>
      <c r="K244" s="173" t="s">
        <v>133</v>
      </c>
      <c r="L244" s="38"/>
      <c r="M244" s="178" t="s">
        <v>1</v>
      </c>
      <c r="N244" s="179" t="s">
        <v>38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148</v>
      </c>
      <c r="AT244" s="182" t="s">
        <v>129</v>
      </c>
      <c r="AU244" s="182" t="s">
        <v>83</v>
      </c>
      <c r="AY244" s="18" t="s">
        <v>126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81</v>
      </c>
      <c r="BK244" s="183">
        <f>ROUND(I244*H244,2)</f>
        <v>0</v>
      </c>
      <c r="BL244" s="18" t="s">
        <v>148</v>
      </c>
      <c r="BM244" s="182" t="s">
        <v>413</v>
      </c>
    </row>
    <row r="245" spans="1:47" s="2" customFormat="1" ht="12">
      <c r="A245" s="37"/>
      <c r="B245" s="38"/>
      <c r="C245" s="37"/>
      <c r="D245" s="184" t="s">
        <v>136</v>
      </c>
      <c r="E245" s="37"/>
      <c r="F245" s="185" t="s">
        <v>414</v>
      </c>
      <c r="G245" s="37"/>
      <c r="H245" s="37"/>
      <c r="I245" s="186"/>
      <c r="J245" s="37"/>
      <c r="K245" s="37"/>
      <c r="L245" s="38"/>
      <c r="M245" s="187"/>
      <c r="N245" s="188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136</v>
      </c>
      <c r="AU245" s="18" t="s">
        <v>83</v>
      </c>
    </row>
    <row r="246" spans="1:51" s="13" customFormat="1" ht="12">
      <c r="A246" s="13"/>
      <c r="B246" s="189"/>
      <c r="C246" s="13"/>
      <c r="D246" s="184" t="s">
        <v>137</v>
      </c>
      <c r="E246" s="190" t="s">
        <v>1</v>
      </c>
      <c r="F246" s="191" t="s">
        <v>415</v>
      </c>
      <c r="G246" s="13"/>
      <c r="H246" s="192">
        <v>14.4</v>
      </c>
      <c r="I246" s="193"/>
      <c r="J246" s="13"/>
      <c r="K246" s="13"/>
      <c r="L246" s="189"/>
      <c r="M246" s="194"/>
      <c r="N246" s="195"/>
      <c r="O246" s="195"/>
      <c r="P246" s="195"/>
      <c r="Q246" s="195"/>
      <c r="R246" s="195"/>
      <c r="S246" s="195"/>
      <c r="T246" s="19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0" t="s">
        <v>137</v>
      </c>
      <c r="AU246" s="190" t="s">
        <v>83</v>
      </c>
      <c r="AV246" s="13" t="s">
        <v>83</v>
      </c>
      <c r="AW246" s="13" t="s">
        <v>30</v>
      </c>
      <c r="AX246" s="13" t="s">
        <v>81</v>
      </c>
      <c r="AY246" s="190" t="s">
        <v>126</v>
      </c>
    </row>
    <row r="247" spans="1:65" s="2" customFormat="1" ht="21.75" customHeight="1">
      <c r="A247" s="37"/>
      <c r="B247" s="170"/>
      <c r="C247" s="171" t="s">
        <v>416</v>
      </c>
      <c r="D247" s="171" t="s">
        <v>129</v>
      </c>
      <c r="E247" s="172" t="s">
        <v>417</v>
      </c>
      <c r="F247" s="173" t="s">
        <v>418</v>
      </c>
      <c r="G247" s="174" t="s">
        <v>273</v>
      </c>
      <c r="H247" s="175">
        <v>14.4</v>
      </c>
      <c r="I247" s="176"/>
      <c r="J247" s="177">
        <f>ROUND(I247*H247,2)</f>
        <v>0</v>
      </c>
      <c r="K247" s="173" t="s">
        <v>133</v>
      </c>
      <c r="L247" s="38"/>
      <c r="M247" s="178" t="s">
        <v>1</v>
      </c>
      <c r="N247" s="179" t="s">
        <v>38</v>
      </c>
      <c r="O247" s="76"/>
      <c r="P247" s="180">
        <f>O247*H247</f>
        <v>0</v>
      </c>
      <c r="Q247" s="180">
        <v>0</v>
      </c>
      <c r="R247" s="180">
        <f>Q247*H247</f>
        <v>0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148</v>
      </c>
      <c r="AT247" s="182" t="s">
        <v>129</v>
      </c>
      <c r="AU247" s="182" t="s">
        <v>83</v>
      </c>
      <c r="AY247" s="18" t="s">
        <v>126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81</v>
      </c>
      <c r="BK247" s="183">
        <f>ROUND(I247*H247,2)</f>
        <v>0</v>
      </c>
      <c r="BL247" s="18" t="s">
        <v>148</v>
      </c>
      <c r="BM247" s="182" t="s">
        <v>419</v>
      </c>
    </row>
    <row r="248" spans="1:47" s="2" customFormat="1" ht="12">
      <c r="A248" s="37"/>
      <c r="B248" s="38"/>
      <c r="C248" s="37"/>
      <c r="D248" s="184" t="s">
        <v>136</v>
      </c>
      <c r="E248" s="37"/>
      <c r="F248" s="185" t="s">
        <v>420</v>
      </c>
      <c r="G248" s="37"/>
      <c r="H248" s="37"/>
      <c r="I248" s="186"/>
      <c r="J248" s="37"/>
      <c r="K248" s="37"/>
      <c r="L248" s="38"/>
      <c r="M248" s="187"/>
      <c r="N248" s="188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136</v>
      </c>
      <c r="AU248" s="18" t="s">
        <v>83</v>
      </c>
    </row>
    <row r="249" spans="1:65" s="2" customFormat="1" ht="24.15" customHeight="1">
      <c r="A249" s="37"/>
      <c r="B249" s="170"/>
      <c r="C249" s="171" t="s">
        <v>421</v>
      </c>
      <c r="D249" s="171" t="s">
        <v>129</v>
      </c>
      <c r="E249" s="172" t="s">
        <v>422</v>
      </c>
      <c r="F249" s="173" t="s">
        <v>423</v>
      </c>
      <c r="G249" s="174" t="s">
        <v>273</v>
      </c>
      <c r="H249" s="175">
        <v>230.4</v>
      </c>
      <c r="I249" s="176"/>
      <c r="J249" s="177">
        <f>ROUND(I249*H249,2)</f>
        <v>0</v>
      </c>
      <c r="K249" s="173" t="s">
        <v>133</v>
      </c>
      <c r="L249" s="38"/>
      <c r="M249" s="178" t="s">
        <v>1</v>
      </c>
      <c r="N249" s="179" t="s">
        <v>38</v>
      </c>
      <c r="O249" s="76"/>
      <c r="P249" s="180">
        <f>O249*H249</f>
        <v>0</v>
      </c>
      <c r="Q249" s="180">
        <v>0</v>
      </c>
      <c r="R249" s="180">
        <f>Q249*H249</f>
        <v>0</v>
      </c>
      <c r="S249" s="180">
        <v>0</v>
      </c>
      <c r="T249" s="18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2" t="s">
        <v>148</v>
      </c>
      <c r="AT249" s="182" t="s">
        <v>129</v>
      </c>
      <c r="AU249" s="182" t="s">
        <v>83</v>
      </c>
      <c r="AY249" s="18" t="s">
        <v>126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18" t="s">
        <v>81</v>
      </c>
      <c r="BK249" s="183">
        <f>ROUND(I249*H249,2)</f>
        <v>0</v>
      </c>
      <c r="BL249" s="18" t="s">
        <v>148</v>
      </c>
      <c r="BM249" s="182" t="s">
        <v>424</v>
      </c>
    </row>
    <row r="250" spans="1:47" s="2" customFormat="1" ht="12">
      <c r="A250" s="37"/>
      <c r="B250" s="38"/>
      <c r="C250" s="37"/>
      <c r="D250" s="184" t="s">
        <v>136</v>
      </c>
      <c r="E250" s="37"/>
      <c r="F250" s="185" t="s">
        <v>425</v>
      </c>
      <c r="G250" s="37"/>
      <c r="H250" s="37"/>
      <c r="I250" s="186"/>
      <c r="J250" s="37"/>
      <c r="K250" s="37"/>
      <c r="L250" s="38"/>
      <c r="M250" s="187"/>
      <c r="N250" s="188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136</v>
      </c>
      <c r="AU250" s="18" t="s">
        <v>83</v>
      </c>
    </row>
    <row r="251" spans="1:51" s="13" customFormat="1" ht="12">
      <c r="A251" s="13"/>
      <c r="B251" s="189"/>
      <c r="C251" s="13"/>
      <c r="D251" s="184" t="s">
        <v>137</v>
      </c>
      <c r="E251" s="190" t="s">
        <v>1</v>
      </c>
      <c r="F251" s="191" t="s">
        <v>426</v>
      </c>
      <c r="G251" s="13"/>
      <c r="H251" s="192">
        <v>57.6</v>
      </c>
      <c r="I251" s="193"/>
      <c r="J251" s="13"/>
      <c r="K251" s="13"/>
      <c r="L251" s="189"/>
      <c r="M251" s="194"/>
      <c r="N251" s="195"/>
      <c r="O251" s="195"/>
      <c r="P251" s="195"/>
      <c r="Q251" s="195"/>
      <c r="R251" s="195"/>
      <c r="S251" s="195"/>
      <c r="T251" s="19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0" t="s">
        <v>137</v>
      </c>
      <c r="AU251" s="190" t="s">
        <v>83</v>
      </c>
      <c r="AV251" s="13" t="s">
        <v>83</v>
      </c>
      <c r="AW251" s="13" t="s">
        <v>30</v>
      </c>
      <c r="AX251" s="13" t="s">
        <v>81</v>
      </c>
      <c r="AY251" s="190" t="s">
        <v>126</v>
      </c>
    </row>
    <row r="252" spans="1:51" s="13" customFormat="1" ht="12">
      <c r="A252" s="13"/>
      <c r="B252" s="189"/>
      <c r="C252" s="13"/>
      <c r="D252" s="184" t="s">
        <v>137</v>
      </c>
      <c r="E252" s="13"/>
      <c r="F252" s="191" t="s">
        <v>427</v>
      </c>
      <c r="G252" s="13"/>
      <c r="H252" s="192">
        <v>230.4</v>
      </c>
      <c r="I252" s="193"/>
      <c r="J252" s="13"/>
      <c r="K252" s="13"/>
      <c r="L252" s="189"/>
      <c r="M252" s="194"/>
      <c r="N252" s="195"/>
      <c r="O252" s="195"/>
      <c r="P252" s="195"/>
      <c r="Q252" s="195"/>
      <c r="R252" s="195"/>
      <c r="S252" s="195"/>
      <c r="T252" s="19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0" t="s">
        <v>137</v>
      </c>
      <c r="AU252" s="190" t="s">
        <v>83</v>
      </c>
      <c r="AV252" s="13" t="s">
        <v>83</v>
      </c>
      <c r="AW252" s="13" t="s">
        <v>3</v>
      </c>
      <c r="AX252" s="13" t="s">
        <v>81</v>
      </c>
      <c r="AY252" s="190" t="s">
        <v>126</v>
      </c>
    </row>
    <row r="253" spans="1:63" s="12" customFormat="1" ht="22.8" customHeight="1">
      <c r="A253" s="12"/>
      <c r="B253" s="157"/>
      <c r="C253" s="12"/>
      <c r="D253" s="158" t="s">
        <v>72</v>
      </c>
      <c r="E253" s="168" t="s">
        <v>83</v>
      </c>
      <c r="F253" s="168" t="s">
        <v>428</v>
      </c>
      <c r="G253" s="12"/>
      <c r="H253" s="12"/>
      <c r="I253" s="160"/>
      <c r="J253" s="169">
        <f>BK253</f>
        <v>0</v>
      </c>
      <c r="K253" s="12"/>
      <c r="L253" s="157"/>
      <c r="M253" s="162"/>
      <c r="N253" s="163"/>
      <c r="O253" s="163"/>
      <c r="P253" s="164">
        <f>SUM(P254:P262)</f>
        <v>0</v>
      </c>
      <c r="Q253" s="163"/>
      <c r="R253" s="164">
        <f>SUM(R254:R262)</f>
        <v>83.86737500000001</v>
      </c>
      <c r="S253" s="163"/>
      <c r="T253" s="165">
        <f>SUM(T254:T262)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58" t="s">
        <v>81</v>
      </c>
      <c r="AT253" s="166" t="s">
        <v>72</v>
      </c>
      <c r="AU253" s="166" t="s">
        <v>81</v>
      </c>
      <c r="AY253" s="158" t="s">
        <v>126</v>
      </c>
      <c r="BK253" s="167">
        <f>SUM(BK254:BK262)</f>
        <v>0</v>
      </c>
    </row>
    <row r="254" spans="1:65" s="2" customFormat="1" ht="33" customHeight="1">
      <c r="A254" s="37"/>
      <c r="B254" s="170"/>
      <c r="C254" s="171" t="s">
        <v>429</v>
      </c>
      <c r="D254" s="171" t="s">
        <v>129</v>
      </c>
      <c r="E254" s="172" t="s">
        <v>430</v>
      </c>
      <c r="F254" s="173" t="s">
        <v>431</v>
      </c>
      <c r="G254" s="174" t="s">
        <v>209</v>
      </c>
      <c r="H254" s="175">
        <v>610</v>
      </c>
      <c r="I254" s="176"/>
      <c r="J254" s="177">
        <f>ROUND(I254*H254,2)</f>
        <v>0</v>
      </c>
      <c r="K254" s="173" t="s">
        <v>133</v>
      </c>
      <c r="L254" s="38"/>
      <c r="M254" s="178" t="s">
        <v>1</v>
      </c>
      <c r="N254" s="179" t="s">
        <v>38</v>
      </c>
      <c r="O254" s="76"/>
      <c r="P254" s="180">
        <f>O254*H254</f>
        <v>0</v>
      </c>
      <c r="Q254" s="180">
        <v>0.00031</v>
      </c>
      <c r="R254" s="180">
        <f>Q254*H254</f>
        <v>0.1891</v>
      </c>
      <c r="S254" s="180">
        <v>0</v>
      </c>
      <c r="T254" s="18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2" t="s">
        <v>148</v>
      </c>
      <c r="AT254" s="182" t="s">
        <v>129</v>
      </c>
      <c r="AU254" s="182" t="s">
        <v>83</v>
      </c>
      <c r="AY254" s="18" t="s">
        <v>126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18" t="s">
        <v>81</v>
      </c>
      <c r="BK254" s="183">
        <f>ROUND(I254*H254,2)</f>
        <v>0</v>
      </c>
      <c r="BL254" s="18" t="s">
        <v>148</v>
      </c>
      <c r="BM254" s="182" t="s">
        <v>432</v>
      </c>
    </row>
    <row r="255" spans="1:47" s="2" customFormat="1" ht="12">
      <c r="A255" s="37"/>
      <c r="B255" s="38"/>
      <c r="C255" s="37"/>
      <c r="D255" s="184" t="s">
        <v>136</v>
      </c>
      <c r="E255" s="37"/>
      <c r="F255" s="185" t="s">
        <v>433</v>
      </c>
      <c r="G255" s="37"/>
      <c r="H255" s="37"/>
      <c r="I255" s="186"/>
      <c r="J255" s="37"/>
      <c r="K255" s="37"/>
      <c r="L255" s="38"/>
      <c r="M255" s="187"/>
      <c r="N255" s="188"/>
      <c r="O255" s="76"/>
      <c r="P255" s="76"/>
      <c r="Q255" s="76"/>
      <c r="R255" s="76"/>
      <c r="S255" s="76"/>
      <c r="T255" s="7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8" t="s">
        <v>136</v>
      </c>
      <c r="AU255" s="18" t="s">
        <v>83</v>
      </c>
    </row>
    <row r="256" spans="1:51" s="13" customFormat="1" ht="12">
      <c r="A256" s="13"/>
      <c r="B256" s="189"/>
      <c r="C256" s="13"/>
      <c r="D256" s="184" t="s">
        <v>137</v>
      </c>
      <c r="E256" s="190" t="s">
        <v>1</v>
      </c>
      <c r="F256" s="191" t="s">
        <v>434</v>
      </c>
      <c r="G256" s="13"/>
      <c r="H256" s="192">
        <v>610</v>
      </c>
      <c r="I256" s="193"/>
      <c r="J256" s="13"/>
      <c r="K256" s="13"/>
      <c r="L256" s="189"/>
      <c r="M256" s="194"/>
      <c r="N256" s="195"/>
      <c r="O256" s="195"/>
      <c r="P256" s="195"/>
      <c r="Q256" s="195"/>
      <c r="R256" s="195"/>
      <c r="S256" s="195"/>
      <c r="T256" s="19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0" t="s">
        <v>137</v>
      </c>
      <c r="AU256" s="190" t="s">
        <v>83</v>
      </c>
      <c r="AV256" s="13" t="s">
        <v>83</v>
      </c>
      <c r="AW256" s="13" t="s">
        <v>30</v>
      </c>
      <c r="AX256" s="13" t="s">
        <v>81</v>
      </c>
      <c r="AY256" s="190" t="s">
        <v>126</v>
      </c>
    </row>
    <row r="257" spans="1:65" s="2" customFormat="1" ht="24.15" customHeight="1">
      <c r="A257" s="37"/>
      <c r="B257" s="170"/>
      <c r="C257" s="216" t="s">
        <v>435</v>
      </c>
      <c r="D257" s="216" t="s">
        <v>343</v>
      </c>
      <c r="E257" s="217" t="s">
        <v>436</v>
      </c>
      <c r="F257" s="218" t="s">
        <v>437</v>
      </c>
      <c r="G257" s="219" t="s">
        <v>209</v>
      </c>
      <c r="H257" s="220">
        <v>701.5</v>
      </c>
      <c r="I257" s="221"/>
      <c r="J257" s="222">
        <f>ROUND(I257*H257,2)</f>
        <v>0</v>
      </c>
      <c r="K257" s="218" t="s">
        <v>133</v>
      </c>
      <c r="L257" s="223"/>
      <c r="M257" s="224" t="s">
        <v>1</v>
      </c>
      <c r="N257" s="225" t="s">
        <v>38</v>
      </c>
      <c r="O257" s="76"/>
      <c r="P257" s="180">
        <f>O257*H257</f>
        <v>0</v>
      </c>
      <c r="Q257" s="180">
        <v>0.00025</v>
      </c>
      <c r="R257" s="180">
        <f>Q257*H257</f>
        <v>0.175375</v>
      </c>
      <c r="S257" s="180">
        <v>0</v>
      </c>
      <c r="T257" s="18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2" t="s">
        <v>169</v>
      </c>
      <c r="AT257" s="182" t="s">
        <v>343</v>
      </c>
      <c r="AU257" s="182" t="s">
        <v>83</v>
      </c>
      <c r="AY257" s="18" t="s">
        <v>126</v>
      </c>
      <c r="BE257" s="183">
        <f>IF(N257="základní",J257,0)</f>
        <v>0</v>
      </c>
      <c r="BF257" s="183">
        <f>IF(N257="snížená",J257,0)</f>
        <v>0</v>
      </c>
      <c r="BG257" s="183">
        <f>IF(N257="zákl. přenesená",J257,0)</f>
        <v>0</v>
      </c>
      <c r="BH257" s="183">
        <f>IF(N257="sníž. přenesená",J257,0)</f>
        <v>0</v>
      </c>
      <c r="BI257" s="183">
        <f>IF(N257="nulová",J257,0)</f>
        <v>0</v>
      </c>
      <c r="BJ257" s="18" t="s">
        <v>81</v>
      </c>
      <c r="BK257" s="183">
        <f>ROUND(I257*H257,2)</f>
        <v>0</v>
      </c>
      <c r="BL257" s="18" t="s">
        <v>148</v>
      </c>
      <c r="BM257" s="182" t="s">
        <v>438</v>
      </c>
    </row>
    <row r="258" spans="1:47" s="2" customFormat="1" ht="12">
      <c r="A258" s="37"/>
      <c r="B258" s="38"/>
      <c r="C258" s="37"/>
      <c r="D258" s="184" t="s">
        <v>136</v>
      </c>
      <c r="E258" s="37"/>
      <c r="F258" s="185" t="s">
        <v>437</v>
      </c>
      <c r="G258" s="37"/>
      <c r="H258" s="37"/>
      <c r="I258" s="186"/>
      <c r="J258" s="37"/>
      <c r="K258" s="37"/>
      <c r="L258" s="38"/>
      <c r="M258" s="187"/>
      <c r="N258" s="188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136</v>
      </c>
      <c r="AU258" s="18" t="s">
        <v>83</v>
      </c>
    </row>
    <row r="259" spans="1:51" s="13" customFormat="1" ht="12">
      <c r="A259" s="13"/>
      <c r="B259" s="189"/>
      <c r="C259" s="13"/>
      <c r="D259" s="184" t="s">
        <v>137</v>
      </c>
      <c r="E259" s="13"/>
      <c r="F259" s="191" t="s">
        <v>439</v>
      </c>
      <c r="G259" s="13"/>
      <c r="H259" s="192">
        <v>701.5</v>
      </c>
      <c r="I259" s="193"/>
      <c r="J259" s="13"/>
      <c r="K259" s="13"/>
      <c r="L259" s="189"/>
      <c r="M259" s="194"/>
      <c r="N259" s="195"/>
      <c r="O259" s="195"/>
      <c r="P259" s="195"/>
      <c r="Q259" s="195"/>
      <c r="R259" s="195"/>
      <c r="S259" s="195"/>
      <c r="T259" s="19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0" t="s">
        <v>137</v>
      </c>
      <c r="AU259" s="190" t="s">
        <v>83</v>
      </c>
      <c r="AV259" s="13" t="s">
        <v>83</v>
      </c>
      <c r="AW259" s="13" t="s">
        <v>3</v>
      </c>
      <c r="AX259" s="13" t="s">
        <v>81</v>
      </c>
      <c r="AY259" s="190" t="s">
        <v>126</v>
      </c>
    </row>
    <row r="260" spans="1:65" s="2" customFormat="1" ht="37.8" customHeight="1">
      <c r="A260" s="37"/>
      <c r="B260" s="170"/>
      <c r="C260" s="171" t="s">
        <v>440</v>
      </c>
      <c r="D260" s="171" t="s">
        <v>129</v>
      </c>
      <c r="E260" s="172" t="s">
        <v>441</v>
      </c>
      <c r="F260" s="173" t="s">
        <v>442</v>
      </c>
      <c r="G260" s="174" t="s">
        <v>254</v>
      </c>
      <c r="H260" s="175">
        <v>305</v>
      </c>
      <c r="I260" s="176"/>
      <c r="J260" s="177">
        <f>ROUND(I260*H260,2)</f>
        <v>0</v>
      </c>
      <c r="K260" s="173" t="s">
        <v>133</v>
      </c>
      <c r="L260" s="38"/>
      <c r="M260" s="178" t="s">
        <v>1</v>
      </c>
      <c r="N260" s="179" t="s">
        <v>38</v>
      </c>
      <c r="O260" s="76"/>
      <c r="P260" s="180">
        <f>O260*H260</f>
        <v>0</v>
      </c>
      <c r="Q260" s="180">
        <v>0.27378</v>
      </c>
      <c r="R260" s="180">
        <f>Q260*H260</f>
        <v>83.50290000000001</v>
      </c>
      <c r="S260" s="180">
        <v>0</v>
      </c>
      <c r="T260" s="18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2" t="s">
        <v>148</v>
      </c>
      <c r="AT260" s="182" t="s">
        <v>129</v>
      </c>
      <c r="AU260" s="182" t="s">
        <v>83</v>
      </c>
      <c r="AY260" s="18" t="s">
        <v>126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18" t="s">
        <v>81</v>
      </c>
      <c r="BK260" s="183">
        <f>ROUND(I260*H260,2)</f>
        <v>0</v>
      </c>
      <c r="BL260" s="18" t="s">
        <v>148</v>
      </c>
      <c r="BM260" s="182" t="s">
        <v>443</v>
      </c>
    </row>
    <row r="261" spans="1:47" s="2" customFormat="1" ht="12">
      <c r="A261" s="37"/>
      <c r="B261" s="38"/>
      <c r="C261" s="37"/>
      <c r="D261" s="184" t="s">
        <v>136</v>
      </c>
      <c r="E261" s="37"/>
      <c r="F261" s="185" t="s">
        <v>444</v>
      </c>
      <c r="G261" s="37"/>
      <c r="H261" s="37"/>
      <c r="I261" s="186"/>
      <c r="J261" s="37"/>
      <c r="K261" s="37"/>
      <c r="L261" s="38"/>
      <c r="M261" s="187"/>
      <c r="N261" s="188"/>
      <c r="O261" s="76"/>
      <c r="P261" s="76"/>
      <c r="Q261" s="76"/>
      <c r="R261" s="76"/>
      <c r="S261" s="76"/>
      <c r="T261" s="7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136</v>
      </c>
      <c r="AU261" s="18" t="s">
        <v>83</v>
      </c>
    </row>
    <row r="262" spans="1:51" s="13" customFormat="1" ht="12">
      <c r="A262" s="13"/>
      <c r="B262" s="189"/>
      <c r="C262" s="13"/>
      <c r="D262" s="184" t="s">
        <v>137</v>
      </c>
      <c r="E262" s="190" t="s">
        <v>1</v>
      </c>
      <c r="F262" s="191" t="s">
        <v>445</v>
      </c>
      <c r="G262" s="13"/>
      <c r="H262" s="192">
        <v>305</v>
      </c>
      <c r="I262" s="193"/>
      <c r="J262" s="13"/>
      <c r="K262" s="13"/>
      <c r="L262" s="189"/>
      <c r="M262" s="194"/>
      <c r="N262" s="195"/>
      <c r="O262" s="195"/>
      <c r="P262" s="195"/>
      <c r="Q262" s="195"/>
      <c r="R262" s="195"/>
      <c r="S262" s="195"/>
      <c r="T262" s="19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0" t="s">
        <v>137</v>
      </c>
      <c r="AU262" s="190" t="s">
        <v>83</v>
      </c>
      <c r="AV262" s="13" t="s">
        <v>83</v>
      </c>
      <c r="AW262" s="13" t="s">
        <v>30</v>
      </c>
      <c r="AX262" s="13" t="s">
        <v>81</v>
      </c>
      <c r="AY262" s="190" t="s">
        <v>126</v>
      </c>
    </row>
    <row r="263" spans="1:63" s="12" customFormat="1" ht="22.8" customHeight="1">
      <c r="A263" s="12"/>
      <c r="B263" s="157"/>
      <c r="C263" s="12"/>
      <c r="D263" s="158" t="s">
        <v>72</v>
      </c>
      <c r="E263" s="168" t="s">
        <v>143</v>
      </c>
      <c r="F263" s="168" t="s">
        <v>446</v>
      </c>
      <c r="G263" s="12"/>
      <c r="H263" s="12"/>
      <c r="I263" s="160"/>
      <c r="J263" s="169">
        <f>BK263</f>
        <v>0</v>
      </c>
      <c r="K263" s="12"/>
      <c r="L263" s="157"/>
      <c r="M263" s="162"/>
      <c r="N263" s="163"/>
      <c r="O263" s="163"/>
      <c r="P263" s="164">
        <f>SUM(P264:P266)</f>
        <v>0</v>
      </c>
      <c r="Q263" s="163"/>
      <c r="R263" s="164">
        <f>SUM(R264:R266)</f>
        <v>0</v>
      </c>
      <c r="S263" s="163"/>
      <c r="T263" s="165">
        <f>SUM(T264:T266)</f>
        <v>2.8600000000000003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58" t="s">
        <v>81</v>
      </c>
      <c r="AT263" s="166" t="s">
        <v>72</v>
      </c>
      <c r="AU263" s="166" t="s">
        <v>81</v>
      </c>
      <c r="AY263" s="158" t="s">
        <v>126</v>
      </c>
      <c r="BK263" s="167">
        <f>SUM(BK264:BK266)</f>
        <v>0</v>
      </c>
    </row>
    <row r="264" spans="1:65" s="2" customFormat="1" ht="24.15" customHeight="1">
      <c r="A264" s="37"/>
      <c r="B264" s="170"/>
      <c r="C264" s="171" t="s">
        <v>447</v>
      </c>
      <c r="D264" s="171" t="s">
        <v>129</v>
      </c>
      <c r="E264" s="172" t="s">
        <v>448</v>
      </c>
      <c r="F264" s="173" t="s">
        <v>449</v>
      </c>
      <c r="G264" s="174" t="s">
        <v>273</v>
      </c>
      <c r="H264" s="175">
        <v>1.3</v>
      </c>
      <c r="I264" s="176"/>
      <c r="J264" s="177">
        <f>ROUND(I264*H264,2)</f>
        <v>0</v>
      </c>
      <c r="K264" s="173" t="s">
        <v>133</v>
      </c>
      <c r="L264" s="38"/>
      <c r="M264" s="178" t="s">
        <v>1</v>
      </c>
      <c r="N264" s="179" t="s">
        <v>38</v>
      </c>
      <c r="O264" s="76"/>
      <c r="P264" s="180">
        <f>O264*H264</f>
        <v>0</v>
      </c>
      <c r="Q264" s="180">
        <v>0</v>
      </c>
      <c r="R264" s="180">
        <f>Q264*H264</f>
        <v>0</v>
      </c>
      <c r="S264" s="180">
        <v>2.2</v>
      </c>
      <c r="T264" s="181">
        <f>S264*H264</f>
        <v>2.8600000000000003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2" t="s">
        <v>148</v>
      </c>
      <c r="AT264" s="182" t="s">
        <v>129</v>
      </c>
      <c r="AU264" s="182" t="s">
        <v>83</v>
      </c>
      <c r="AY264" s="18" t="s">
        <v>126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8" t="s">
        <v>81</v>
      </c>
      <c r="BK264" s="183">
        <f>ROUND(I264*H264,2)</f>
        <v>0</v>
      </c>
      <c r="BL264" s="18" t="s">
        <v>148</v>
      </c>
      <c r="BM264" s="182" t="s">
        <v>450</v>
      </c>
    </row>
    <row r="265" spans="1:47" s="2" customFormat="1" ht="12">
      <c r="A265" s="37"/>
      <c r="B265" s="38"/>
      <c r="C265" s="37"/>
      <c r="D265" s="184" t="s">
        <v>136</v>
      </c>
      <c r="E265" s="37"/>
      <c r="F265" s="185" t="s">
        <v>451</v>
      </c>
      <c r="G265" s="37"/>
      <c r="H265" s="37"/>
      <c r="I265" s="186"/>
      <c r="J265" s="37"/>
      <c r="K265" s="37"/>
      <c r="L265" s="38"/>
      <c r="M265" s="187"/>
      <c r="N265" s="188"/>
      <c r="O265" s="76"/>
      <c r="P265" s="76"/>
      <c r="Q265" s="76"/>
      <c r="R265" s="76"/>
      <c r="S265" s="76"/>
      <c r="T265" s="7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8" t="s">
        <v>136</v>
      </c>
      <c r="AU265" s="18" t="s">
        <v>83</v>
      </c>
    </row>
    <row r="266" spans="1:51" s="13" customFormat="1" ht="12">
      <c r="A266" s="13"/>
      <c r="B266" s="189"/>
      <c r="C266" s="13"/>
      <c r="D266" s="184" t="s">
        <v>137</v>
      </c>
      <c r="E266" s="190" t="s">
        <v>1</v>
      </c>
      <c r="F266" s="191" t="s">
        <v>452</v>
      </c>
      <c r="G266" s="13"/>
      <c r="H266" s="192">
        <v>1.3</v>
      </c>
      <c r="I266" s="193"/>
      <c r="J266" s="13"/>
      <c r="K266" s="13"/>
      <c r="L266" s="189"/>
      <c r="M266" s="194"/>
      <c r="N266" s="195"/>
      <c r="O266" s="195"/>
      <c r="P266" s="195"/>
      <c r="Q266" s="195"/>
      <c r="R266" s="195"/>
      <c r="S266" s="195"/>
      <c r="T266" s="19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0" t="s">
        <v>137</v>
      </c>
      <c r="AU266" s="190" t="s">
        <v>83</v>
      </c>
      <c r="AV266" s="13" t="s">
        <v>83</v>
      </c>
      <c r="AW266" s="13" t="s">
        <v>30</v>
      </c>
      <c r="AX266" s="13" t="s">
        <v>81</v>
      </c>
      <c r="AY266" s="190" t="s">
        <v>126</v>
      </c>
    </row>
    <row r="267" spans="1:63" s="12" customFormat="1" ht="22.8" customHeight="1">
      <c r="A267" s="12"/>
      <c r="B267" s="157"/>
      <c r="C267" s="12"/>
      <c r="D267" s="158" t="s">
        <v>72</v>
      </c>
      <c r="E267" s="168" t="s">
        <v>125</v>
      </c>
      <c r="F267" s="168" t="s">
        <v>453</v>
      </c>
      <c r="G267" s="12"/>
      <c r="H267" s="12"/>
      <c r="I267" s="160"/>
      <c r="J267" s="169">
        <f>BK267</f>
        <v>0</v>
      </c>
      <c r="K267" s="12"/>
      <c r="L267" s="157"/>
      <c r="M267" s="162"/>
      <c r="N267" s="163"/>
      <c r="O267" s="163"/>
      <c r="P267" s="164">
        <f>SUM(P268:P312)</f>
        <v>0</v>
      </c>
      <c r="Q267" s="163"/>
      <c r="R267" s="164">
        <f>SUM(R268:R312)</f>
        <v>454.97721</v>
      </c>
      <c r="S267" s="163"/>
      <c r="T267" s="165">
        <f>SUM(T268:T312)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58" t="s">
        <v>81</v>
      </c>
      <c r="AT267" s="166" t="s">
        <v>72</v>
      </c>
      <c r="AU267" s="166" t="s">
        <v>81</v>
      </c>
      <c r="AY267" s="158" t="s">
        <v>126</v>
      </c>
      <c r="BK267" s="167">
        <f>SUM(BK268:BK312)</f>
        <v>0</v>
      </c>
    </row>
    <row r="268" spans="1:65" s="2" customFormat="1" ht="24.15" customHeight="1">
      <c r="A268" s="37"/>
      <c r="B268" s="170"/>
      <c r="C268" s="171" t="s">
        <v>454</v>
      </c>
      <c r="D268" s="171" t="s">
        <v>129</v>
      </c>
      <c r="E268" s="172" t="s">
        <v>455</v>
      </c>
      <c r="F268" s="173" t="s">
        <v>456</v>
      </c>
      <c r="G268" s="174" t="s">
        <v>209</v>
      </c>
      <c r="H268" s="175">
        <v>307</v>
      </c>
      <c r="I268" s="176"/>
      <c r="J268" s="177">
        <f>ROUND(I268*H268,2)</f>
        <v>0</v>
      </c>
      <c r="K268" s="173" t="s">
        <v>133</v>
      </c>
      <c r="L268" s="38"/>
      <c r="M268" s="178" t="s">
        <v>1</v>
      </c>
      <c r="N268" s="179" t="s">
        <v>38</v>
      </c>
      <c r="O268" s="76"/>
      <c r="P268" s="180">
        <f>O268*H268</f>
        <v>0</v>
      </c>
      <c r="Q268" s="180">
        <v>0.345</v>
      </c>
      <c r="R268" s="180">
        <f>Q268*H268</f>
        <v>105.91499999999999</v>
      </c>
      <c r="S268" s="180">
        <v>0</v>
      </c>
      <c r="T268" s="18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2" t="s">
        <v>148</v>
      </c>
      <c r="AT268" s="182" t="s">
        <v>129</v>
      </c>
      <c r="AU268" s="182" t="s">
        <v>83</v>
      </c>
      <c r="AY268" s="18" t="s">
        <v>126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18" t="s">
        <v>81</v>
      </c>
      <c r="BK268" s="183">
        <f>ROUND(I268*H268,2)</f>
        <v>0</v>
      </c>
      <c r="BL268" s="18" t="s">
        <v>148</v>
      </c>
      <c r="BM268" s="182" t="s">
        <v>457</v>
      </c>
    </row>
    <row r="269" spans="1:47" s="2" customFormat="1" ht="12">
      <c r="A269" s="37"/>
      <c r="B269" s="38"/>
      <c r="C269" s="37"/>
      <c r="D269" s="184" t="s">
        <v>136</v>
      </c>
      <c r="E269" s="37"/>
      <c r="F269" s="185" t="s">
        <v>458</v>
      </c>
      <c r="G269" s="37"/>
      <c r="H269" s="37"/>
      <c r="I269" s="186"/>
      <c r="J269" s="37"/>
      <c r="K269" s="37"/>
      <c r="L269" s="38"/>
      <c r="M269" s="187"/>
      <c r="N269" s="188"/>
      <c r="O269" s="76"/>
      <c r="P269" s="76"/>
      <c r="Q269" s="76"/>
      <c r="R269" s="76"/>
      <c r="S269" s="76"/>
      <c r="T269" s="7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8" t="s">
        <v>136</v>
      </c>
      <c r="AU269" s="18" t="s">
        <v>83</v>
      </c>
    </row>
    <row r="270" spans="1:51" s="15" customFormat="1" ht="12">
      <c r="A270" s="15"/>
      <c r="B270" s="209"/>
      <c r="C270" s="15"/>
      <c r="D270" s="184" t="s">
        <v>137</v>
      </c>
      <c r="E270" s="210" t="s">
        <v>1</v>
      </c>
      <c r="F270" s="211" t="s">
        <v>459</v>
      </c>
      <c r="G270" s="15"/>
      <c r="H270" s="210" t="s">
        <v>1</v>
      </c>
      <c r="I270" s="212"/>
      <c r="J270" s="15"/>
      <c r="K270" s="15"/>
      <c r="L270" s="209"/>
      <c r="M270" s="213"/>
      <c r="N270" s="214"/>
      <c r="O270" s="214"/>
      <c r="P270" s="214"/>
      <c r="Q270" s="214"/>
      <c r="R270" s="214"/>
      <c r="S270" s="214"/>
      <c r="T270" s="2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10" t="s">
        <v>137</v>
      </c>
      <c r="AU270" s="210" t="s">
        <v>83</v>
      </c>
      <c r="AV270" s="15" t="s">
        <v>81</v>
      </c>
      <c r="AW270" s="15" t="s">
        <v>30</v>
      </c>
      <c r="AX270" s="15" t="s">
        <v>73</v>
      </c>
      <c r="AY270" s="210" t="s">
        <v>126</v>
      </c>
    </row>
    <row r="271" spans="1:51" s="13" customFormat="1" ht="12">
      <c r="A271" s="13"/>
      <c r="B271" s="189"/>
      <c r="C271" s="13"/>
      <c r="D271" s="184" t="s">
        <v>137</v>
      </c>
      <c r="E271" s="190" t="s">
        <v>1</v>
      </c>
      <c r="F271" s="191" t="s">
        <v>460</v>
      </c>
      <c r="G271" s="13"/>
      <c r="H271" s="192">
        <v>277</v>
      </c>
      <c r="I271" s="193"/>
      <c r="J271" s="13"/>
      <c r="K271" s="13"/>
      <c r="L271" s="189"/>
      <c r="M271" s="194"/>
      <c r="N271" s="195"/>
      <c r="O271" s="195"/>
      <c r="P271" s="195"/>
      <c r="Q271" s="195"/>
      <c r="R271" s="195"/>
      <c r="S271" s="195"/>
      <c r="T271" s="19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0" t="s">
        <v>137</v>
      </c>
      <c r="AU271" s="190" t="s">
        <v>83</v>
      </c>
      <c r="AV271" s="13" t="s">
        <v>83</v>
      </c>
      <c r="AW271" s="13" t="s">
        <v>30</v>
      </c>
      <c r="AX271" s="13" t="s">
        <v>73</v>
      </c>
      <c r="AY271" s="190" t="s">
        <v>126</v>
      </c>
    </row>
    <row r="272" spans="1:51" s="13" customFormat="1" ht="12">
      <c r="A272" s="13"/>
      <c r="B272" s="189"/>
      <c r="C272" s="13"/>
      <c r="D272" s="184" t="s">
        <v>137</v>
      </c>
      <c r="E272" s="190" t="s">
        <v>1</v>
      </c>
      <c r="F272" s="191" t="s">
        <v>461</v>
      </c>
      <c r="G272" s="13"/>
      <c r="H272" s="192">
        <v>30</v>
      </c>
      <c r="I272" s="193"/>
      <c r="J272" s="13"/>
      <c r="K272" s="13"/>
      <c r="L272" s="189"/>
      <c r="M272" s="194"/>
      <c r="N272" s="195"/>
      <c r="O272" s="195"/>
      <c r="P272" s="195"/>
      <c r="Q272" s="195"/>
      <c r="R272" s="195"/>
      <c r="S272" s="195"/>
      <c r="T272" s="19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0" t="s">
        <v>137</v>
      </c>
      <c r="AU272" s="190" t="s">
        <v>83</v>
      </c>
      <c r="AV272" s="13" t="s">
        <v>83</v>
      </c>
      <c r="AW272" s="13" t="s">
        <v>30</v>
      </c>
      <c r="AX272" s="13" t="s">
        <v>73</v>
      </c>
      <c r="AY272" s="190" t="s">
        <v>126</v>
      </c>
    </row>
    <row r="273" spans="1:51" s="14" customFormat="1" ht="12">
      <c r="A273" s="14"/>
      <c r="B273" s="201"/>
      <c r="C273" s="14"/>
      <c r="D273" s="184" t="s">
        <v>137</v>
      </c>
      <c r="E273" s="202" t="s">
        <v>1</v>
      </c>
      <c r="F273" s="203" t="s">
        <v>259</v>
      </c>
      <c r="G273" s="14"/>
      <c r="H273" s="204">
        <v>307</v>
      </c>
      <c r="I273" s="205"/>
      <c r="J273" s="14"/>
      <c r="K273" s="14"/>
      <c r="L273" s="201"/>
      <c r="M273" s="206"/>
      <c r="N273" s="207"/>
      <c r="O273" s="207"/>
      <c r="P273" s="207"/>
      <c r="Q273" s="207"/>
      <c r="R273" s="207"/>
      <c r="S273" s="207"/>
      <c r="T273" s="20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02" t="s">
        <v>137</v>
      </c>
      <c r="AU273" s="202" t="s">
        <v>83</v>
      </c>
      <c r="AV273" s="14" t="s">
        <v>148</v>
      </c>
      <c r="AW273" s="14" t="s">
        <v>30</v>
      </c>
      <c r="AX273" s="14" t="s">
        <v>81</v>
      </c>
      <c r="AY273" s="202" t="s">
        <v>126</v>
      </c>
    </row>
    <row r="274" spans="1:65" s="2" customFormat="1" ht="24.15" customHeight="1">
      <c r="A274" s="37"/>
      <c r="B274" s="170"/>
      <c r="C274" s="171" t="s">
        <v>462</v>
      </c>
      <c r="D274" s="171" t="s">
        <v>129</v>
      </c>
      <c r="E274" s="172" t="s">
        <v>463</v>
      </c>
      <c r="F274" s="173" t="s">
        <v>464</v>
      </c>
      <c r="G274" s="174" t="s">
        <v>209</v>
      </c>
      <c r="H274" s="175">
        <v>605</v>
      </c>
      <c r="I274" s="176"/>
      <c r="J274" s="177">
        <f>ROUND(I274*H274,2)</f>
        <v>0</v>
      </c>
      <c r="K274" s="173" t="s">
        <v>133</v>
      </c>
      <c r="L274" s="38"/>
      <c r="M274" s="178" t="s">
        <v>1</v>
      </c>
      <c r="N274" s="179" t="s">
        <v>38</v>
      </c>
      <c r="O274" s="76"/>
      <c r="P274" s="180">
        <f>O274*H274</f>
        <v>0</v>
      </c>
      <c r="Q274" s="180">
        <v>0.46</v>
      </c>
      <c r="R274" s="180">
        <f>Q274*H274</f>
        <v>278.3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148</v>
      </c>
      <c r="AT274" s="182" t="s">
        <v>129</v>
      </c>
      <c r="AU274" s="182" t="s">
        <v>83</v>
      </c>
      <c r="AY274" s="18" t="s">
        <v>126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8" t="s">
        <v>81</v>
      </c>
      <c r="BK274" s="183">
        <f>ROUND(I274*H274,2)</f>
        <v>0</v>
      </c>
      <c r="BL274" s="18" t="s">
        <v>148</v>
      </c>
      <c r="BM274" s="182" t="s">
        <v>465</v>
      </c>
    </row>
    <row r="275" spans="1:47" s="2" customFormat="1" ht="12">
      <c r="A275" s="37"/>
      <c r="B275" s="38"/>
      <c r="C275" s="37"/>
      <c r="D275" s="184" t="s">
        <v>136</v>
      </c>
      <c r="E275" s="37"/>
      <c r="F275" s="185" t="s">
        <v>466</v>
      </c>
      <c r="G275" s="37"/>
      <c r="H275" s="37"/>
      <c r="I275" s="186"/>
      <c r="J275" s="37"/>
      <c r="K275" s="37"/>
      <c r="L275" s="38"/>
      <c r="M275" s="187"/>
      <c r="N275" s="188"/>
      <c r="O275" s="76"/>
      <c r="P275" s="76"/>
      <c r="Q275" s="76"/>
      <c r="R275" s="76"/>
      <c r="S275" s="76"/>
      <c r="T275" s="7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8" t="s">
        <v>136</v>
      </c>
      <c r="AU275" s="18" t="s">
        <v>83</v>
      </c>
    </row>
    <row r="276" spans="1:51" s="15" customFormat="1" ht="12">
      <c r="A276" s="15"/>
      <c r="B276" s="209"/>
      <c r="C276" s="15"/>
      <c r="D276" s="184" t="s">
        <v>137</v>
      </c>
      <c r="E276" s="210" t="s">
        <v>1</v>
      </c>
      <c r="F276" s="211" t="s">
        <v>467</v>
      </c>
      <c r="G276" s="15"/>
      <c r="H276" s="210" t="s">
        <v>1</v>
      </c>
      <c r="I276" s="212"/>
      <c r="J276" s="15"/>
      <c r="K276" s="15"/>
      <c r="L276" s="209"/>
      <c r="M276" s="213"/>
      <c r="N276" s="214"/>
      <c r="O276" s="214"/>
      <c r="P276" s="214"/>
      <c r="Q276" s="214"/>
      <c r="R276" s="214"/>
      <c r="S276" s="214"/>
      <c r="T276" s="2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10" t="s">
        <v>137</v>
      </c>
      <c r="AU276" s="210" t="s">
        <v>83</v>
      </c>
      <c r="AV276" s="15" t="s">
        <v>81</v>
      </c>
      <c r="AW276" s="15" t="s">
        <v>30</v>
      </c>
      <c r="AX276" s="15" t="s">
        <v>73</v>
      </c>
      <c r="AY276" s="210" t="s">
        <v>126</v>
      </c>
    </row>
    <row r="277" spans="1:51" s="13" customFormat="1" ht="12">
      <c r="A277" s="13"/>
      <c r="B277" s="189"/>
      <c r="C277" s="13"/>
      <c r="D277" s="184" t="s">
        <v>137</v>
      </c>
      <c r="E277" s="190" t="s">
        <v>1</v>
      </c>
      <c r="F277" s="191" t="s">
        <v>468</v>
      </c>
      <c r="G277" s="13"/>
      <c r="H277" s="192">
        <v>605</v>
      </c>
      <c r="I277" s="193"/>
      <c r="J277" s="13"/>
      <c r="K277" s="13"/>
      <c r="L277" s="189"/>
      <c r="M277" s="194"/>
      <c r="N277" s="195"/>
      <c r="O277" s="195"/>
      <c r="P277" s="195"/>
      <c r="Q277" s="195"/>
      <c r="R277" s="195"/>
      <c r="S277" s="195"/>
      <c r="T277" s="19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0" t="s">
        <v>137</v>
      </c>
      <c r="AU277" s="190" t="s">
        <v>83</v>
      </c>
      <c r="AV277" s="13" t="s">
        <v>83</v>
      </c>
      <c r="AW277" s="13" t="s">
        <v>30</v>
      </c>
      <c r="AX277" s="13" t="s">
        <v>81</v>
      </c>
      <c r="AY277" s="190" t="s">
        <v>126</v>
      </c>
    </row>
    <row r="278" spans="1:65" s="2" customFormat="1" ht="33" customHeight="1">
      <c r="A278" s="37"/>
      <c r="B278" s="170"/>
      <c r="C278" s="171" t="s">
        <v>469</v>
      </c>
      <c r="D278" s="171" t="s">
        <v>129</v>
      </c>
      <c r="E278" s="172" t="s">
        <v>470</v>
      </c>
      <c r="F278" s="173" t="s">
        <v>471</v>
      </c>
      <c r="G278" s="174" t="s">
        <v>209</v>
      </c>
      <c r="H278" s="175">
        <v>628</v>
      </c>
      <c r="I278" s="176"/>
      <c r="J278" s="177">
        <f>ROUND(I278*H278,2)</f>
        <v>0</v>
      </c>
      <c r="K278" s="173" t="s">
        <v>133</v>
      </c>
      <c r="L278" s="38"/>
      <c r="M278" s="178" t="s">
        <v>1</v>
      </c>
      <c r="N278" s="179" t="s">
        <v>38</v>
      </c>
      <c r="O278" s="76"/>
      <c r="P278" s="180">
        <f>O278*H278</f>
        <v>0</v>
      </c>
      <c r="Q278" s="180">
        <v>0</v>
      </c>
      <c r="R278" s="180">
        <f>Q278*H278</f>
        <v>0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148</v>
      </c>
      <c r="AT278" s="182" t="s">
        <v>129</v>
      </c>
      <c r="AU278" s="182" t="s">
        <v>83</v>
      </c>
      <c r="AY278" s="18" t="s">
        <v>126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8" t="s">
        <v>81</v>
      </c>
      <c r="BK278" s="183">
        <f>ROUND(I278*H278,2)</f>
        <v>0</v>
      </c>
      <c r="BL278" s="18" t="s">
        <v>148</v>
      </c>
      <c r="BM278" s="182" t="s">
        <v>472</v>
      </c>
    </row>
    <row r="279" spans="1:47" s="2" customFormat="1" ht="12">
      <c r="A279" s="37"/>
      <c r="B279" s="38"/>
      <c r="C279" s="37"/>
      <c r="D279" s="184" t="s">
        <v>136</v>
      </c>
      <c r="E279" s="37"/>
      <c r="F279" s="185" t="s">
        <v>473</v>
      </c>
      <c r="G279" s="37"/>
      <c r="H279" s="37"/>
      <c r="I279" s="186"/>
      <c r="J279" s="37"/>
      <c r="K279" s="37"/>
      <c r="L279" s="38"/>
      <c r="M279" s="187"/>
      <c r="N279" s="188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136</v>
      </c>
      <c r="AU279" s="18" t="s">
        <v>83</v>
      </c>
    </row>
    <row r="280" spans="1:65" s="2" customFormat="1" ht="24.15" customHeight="1">
      <c r="A280" s="37"/>
      <c r="B280" s="170"/>
      <c r="C280" s="171" t="s">
        <v>474</v>
      </c>
      <c r="D280" s="171" t="s">
        <v>129</v>
      </c>
      <c r="E280" s="172" t="s">
        <v>475</v>
      </c>
      <c r="F280" s="173" t="s">
        <v>476</v>
      </c>
      <c r="G280" s="174" t="s">
        <v>209</v>
      </c>
      <c r="H280" s="175">
        <v>28</v>
      </c>
      <c r="I280" s="176"/>
      <c r="J280" s="177">
        <f>ROUND(I280*H280,2)</f>
        <v>0</v>
      </c>
      <c r="K280" s="173" t="s">
        <v>133</v>
      </c>
      <c r="L280" s="38"/>
      <c r="M280" s="178" t="s">
        <v>1</v>
      </c>
      <c r="N280" s="179" t="s">
        <v>38</v>
      </c>
      <c r="O280" s="76"/>
      <c r="P280" s="180">
        <f>O280*H280</f>
        <v>0</v>
      </c>
      <c r="Q280" s="180">
        <v>0</v>
      </c>
      <c r="R280" s="180">
        <f>Q280*H280</f>
        <v>0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148</v>
      </c>
      <c r="AT280" s="182" t="s">
        <v>129</v>
      </c>
      <c r="AU280" s="182" t="s">
        <v>83</v>
      </c>
      <c r="AY280" s="18" t="s">
        <v>126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81</v>
      </c>
      <c r="BK280" s="183">
        <f>ROUND(I280*H280,2)</f>
        <v>0</v>
      </c>
      <c r="BL280" s="18" t="s">
        <v>148</v>
      </c>
      <c r="BM280" s="182" t="s">
        <v>477</v>
      </c>
    </row>
    <row r="281" spans="1:47" s="2" customFormat="1" ht="12">
      <c r="A281" s="37"/>
      <c r="B281" s="38"/>
      <c r="C281" s="37"/>
      <c r="D281" s="184" t="s">
        <v>136</v>
      </c>
      <c r="E281" s="37"/>
      <c r="F281" s="185" t="s">
        <v>478</v>
      </c>
      <c r="G281" s="37"/>
      <c r="H281" s="37"/>
      <c r="I281" s="186"/>
      <c r="J281" s="37"/>
      <c r="K281" s="37"/>
      <c r="L281" s="38"/>
      <c r="M281" s="187"/>
      <c r="N281" s="188"/>
      <c r="O281" s="76"/>
      <c r="P281" s="76"/>
      <c r="Q281" s="76"/>
      <c r="R281" s="76"/>
      <c r="S281" s="76"/>
      <c r="T281" s="7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8" t="s">
        <v>136</v>
      </c>
      <c r="AU281" s="18" t="s">
        <v>83</v>
      </c>
    </row>
    <row r="282" spans="1:51" s="13" customFormat="1" ht="12">
      <c r="A282" s="13"/>
      <c r="B282" s="189"/>
      <c r="C282" s="13"/>
      <c r="D282" s="184" t="s">
        <v>137</v>
      </c>
      <c r="E282" s="190" t="s">
        <v>1</v>
      </c>
      <c r="F282" s="191" t="s">
        <v>479</v>
      </c>
      <c r="G282" s="13"/>
      <c r="H282" s="192">
        <v>28</v>
      </c>
      <c r="I282" s="193"/>
      <c r="J282" s="13"/>
      <c r="K282" s="13"/>
      <c r="L282" s="189"/>
      <c r="M282" s="194"/>
      <c r="N282" s="195"/>
      <c r="O282" s="195"/>
      <c r="P282" s="195"/>
      <c r="Q282" s="195"/>
      <c r="R282" s="195"/>
      <c r="S282" s="195"/>
      <c r="T282" s="19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0" t="s">
        <v>137</v>
      </c>
      <c r="AU282" s="190" t="s">
        <v>83</v>
      </c>
      <c r="AV282" s="13" t="s">
        <v>83</v>
      </c>
      <c r="AW282" s="13" t="s">
        <v>30</v>
      </c>
      <c r="AX282" s="13" t="s">
        <v>81</v>
      </c>
      <c r="AY282" s="190" t="s">
        <v>126</v>
      </c>
    </row>
    <row r="283" spans="1:65" s="2" customFormat="1" ht="24.15" customHeight="1">
      <c r="A283" s="37"/>
      <c r="B283" s="170"/>
      <c r="C283" s="171" t="s">
        <v>480</v>
      </c>
      <c r="D283" s="171" t="s">
        <v>129</v>
      </c>
      <c r="E283" s="172" t="s">
        <v>481</v>
      </c>
      <c r="F283" s="173" t="s">
        <v>482</v>
      </c>
      <c r="G283" s="174" t="s">
        <v>209</v>
      </c>
      <c r="H283" s="175">
        <v>585</v>
      </c>
      <c r="I283" s="176"/>
      <c r="J283" s="177">
        <f>ROUND(I283*H283,2)</f>
        <v>0</v>
      </c>
      <c r="K283" s="173" t="s">
        <v>133</v>
      </c>
      <c r="L283" s="38"/>
      <c r="M283" s="178" t="s">
        <v>1</v>
      </c>
      <c r="N283" s="179" t="s">
        <v>38</v>
      </c>
      <c r="O283" s="76"/>
      <c r="P283" s="180">
        <f>O283*H283</f>
        <v>0</v>
      </c>
      <c r="Q283" s="180">
        <v>0</v>
      </c>
      <c r="R283" s="180">
        <f>Q283*H283</f>
        <v>0</v>
      </c>
      <c r="S283" s="180">
        <v>0</v>
      </c>
      <c r="T283" s="18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148</v>
      </c>
      <c r="AT283" s="182" t="s">
        <v>129</v>
      </c>
      <c r="AU283" s="182" t="s">
        <v>83</v>
      </c>
      <c r="AY283" s="18" t="s">
        <v>126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8" t="s">
        <v>81</v>
      </c>
      <c r="BK283" s="183">
        <f>ROUND(I283*H283,2)</f>
        <v>0</v>
      </c>
      <c r="BL283" s="18" t="s">
        <v>148</v>
      </c>
      <c r="BM283" s="182" t="s">
        <v>483</v>
      </c>
    </row>
    <row r="284" spans="1:47" s="2" customFormat="1" ht="12">
      <c r="A284" s="37"/>
      <c r="B284" s="38"/>
      <c r="C284" s="37"/>
      <c r="D284" s="184" t="s">
        <v>136</v>
      </c>
      <c r="E284" s="37"/>
      <c r="F284" s="185" t="s">
        <v>484</v>
      </c>
      <c r="G284" s="37"/>
      <c r="H284" s="37"/>
      <c r="I284" s="186"/>
      <c r="J284" s="37"/>
      <c r="K284" s="37"/>
      <c r="L284" s="38"/>
      <c r="M284" s="187"/>
      <c r="N284" s="188"/>
      <c r="O284" s="76"/>
      <c r="P284" s="76"/>
      <c r="Q284" s="76"/>
      <c r="R284" s="76"/>
      <c r="S284" s="76"/>
      <c r="T284" s="7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8" t="s">
        <v>136</v>
      </c>
      <c r="AU284" s="18" t="s">
        <v>83</v>
      </c>
    </row>
    <row r="285" spans="1:51" s="13" customFormat="1" ht="12">
      <c r="A285" s="13"/>
      <c r="B285" s="189"/>
      <c r="C285" s="13"/>
      <c r="D285" s="184" t="s">
        <v>137</v>
      </c>
      <c r="E285" s="190" t="s">
        <v>1</v>
      </c>
      <c r="F285" s="191" t="s">
        <v>485</v>
      </c>
      <c r="G285" s="13"/>
      <c r="H285" s="192">
        <v>585</v>
      </c>
      <c r="I285" s="193"/>
      <c r="J285" s="13"/>
      <c r="K285" s="13"/>
      <c r="L285" s="189"/>
      <c r="M285" s="194"/>
      <c r="N285" s="195"/>
      <c r="O285" s="195"/>
      <c r="P285" s="195"/>
      <c r="Q285" s="195"/>
      <c r="R285" s="195"/>
      <c r="S285" s="195"/>
      <c r="T285" s="19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0" t="s">
        <v>137</v>
      </c>
      <c r="AU285" s="190" t="s">
        <v>83</v>
      </c>
      <c r="AV285" s="13" t="s">
        <v>83</v>
      </c>
      <c r="AW285" s="13" t="s">
        <v>30</v>
      </c>
      <c r="AX285" s="13" t="s">
        <v>81</v>
      </c>
      <c r="AY285" s="190" t="s">
        <v>126</v>
      </c>
    </row>
    <row r="286" spans="1:65" s="2" customFormat="1" ht="24.15" customHeight="1">
      <c r="A286" s="37"/>
      <c r="B286" s="170"/>
      <c r="C286" s="171" t="s">
        <v>486</v>
      </c>
      <c r="D286" s="171" t="s">
        <v>129</v>
      </c>
      <c r="E286" s="172" t="s">
        <v>487</v>
      </c>
      <c r="F286" s="173" t="s">
        <v>488</v>
      </c>
      <c r="G286" s="174" t="s">
        <v>209</v>
      </c>
      <c r="H286" s="175">
        <v>628</v>
      </c>
      <c r="I286" s="176"/>
      <c r="J286" s="177">
        <f>ROUND(I286*H286,2)</f>
        <v>0</v>
      </c>
      <c r="K286" s="173" t="s">
        <v>133</v>
      </c>
      <c r="L286" s="38"/>
      <c r="M286" s="178" t="s">
        <v>1</v>
      </c>
      <c r="N286" s="179" t="s">
        <v>38</v>
      </c>
      <c r="O286" s="76"/>
      <c r="P286" s="180">
        <f>O286*H286</f>
        <v>0</v>
      </c>
      <c r="Q286" s="180">
        <v>0.00524</v>
      </c>
      <c r="R286" s="180">
        <f>Q286*H286</f>
        <v>3.29072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148</v>
      </c>
      <c r="AT286" s="182" t="s">
        <v>129</v>
      </c>
      <c r="AU286" s="182" t="s">
        <v>83</v>
      </c>
      <c r="AY286" s="18" t="s">
        <v>126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81</v>
      </c>
      <c r="BK286" s="183">
        <f>ROUND(I286*H286,2)</f>
        <v>0</v>
      </c>
      <c r="BL286" s="18" t="s">
        <v>148</v>
      </c>
      <c r="BM286" s="182" t="s">
        <v>489</v>
      </c>
    </row>
    <row r="287" spans="1:47" s="2" customFormat="1" ht="12">
      <c r="A287" s="37"/>
      <c r="B287" s="38"/>
      <c r="C287" s="37"/>
      <c r="D287" s="184" t="s">
        <v>136</v>
      </c>
      <c r="E287" s="37"/>
      <c r="F287" s="185" t="s">
        <v>490</v>
      </c>
      <c r="G287" s="37"/>
      <c r="H287" s="37"/>
      <c r="I287" s="186"/>
      <c r="J287" s="37"/>
      <c r="K287" s="37"/>
      <c r="L287" s="38"/>
      <c r="M287" s="187"/>
      <c r="N287" s="188"/>
      <c r="O287" s="76"/>
      <c r="P287" s="76"/>
      <c r="Q287" s="76"/>
      <c r="R287" s="76"/>
      <c r="S287" s="76"/>
      <c r="T287" s="7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8" t="s">
        <v>136</v>
      </c>
      <c r="AU287" s="18" t="s">
        <v>83</v>
      </c>
    </row>
    <row r="288" spans="1:51" s="13" customFormat="1" ht="12">
      <c r="A288" s="13"/>
      <c r="B288" s="189"/>
      <c r="C288" s="13"/>
      <c r="D288" s="184" t="s">
        <v>137</v>
      </c>
      <c r="E288" s="190" t="s">
        <v>1</v>
      </c>
      <c r="F288" s="191" t="s">
        <v>491</v>
      </c>
      <c r="G288" s="13"/>
      <c r="H288" s="192">
        <v>628</v>
      </c>
      <c r="I288" s="193"/>
      <c r="J288" s="13"/>
      <c r="K288" s="13"/>
      <c r="L288" s="189"/>
      <c r="M288" s="194"/>
      <c r="N288" s="195"/>
      <c r="O288" s="195"/>
      <c r="P288" s="195"/>
      <c r="Q288" s="195"/>
      <c r="R288" s="195"/>
      <c r="S288" s="195"/>
      <c r="T288" s="19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0" t="s">
        <v>137</v>
      </c>
      <c r="AU288" s="190" t="s">
        <v>83</v>
      </c>
      <c r="AV288" s="13" t="s">
        <v>83</v>
      </c>
      <c r="AW288" s="13" t="s">
        <v>30</v>
      </c>
      <c r="AX288" s="13" t="s">
        <v>81</v>
      </c>
      <c r="AY288" s="190" t="s">
        <v>126</v>
      </c>
    </row>
    <row r="289" spans="1:65" s="2" customFormat="1" ht="24.15" customHeight="1">
      <c r="A289" s="37"/>
      <c r="B289" s="170"/>
      <c r="C289" s="171" t="s">
        <v>492</v>
      </c>
      <c r="D289" s="171" t="s">
        <v>129</v>
      </c>
      <c r="E289" s="172" t="s">
        <v>493</v>
      </c>
      <c r="F289" s="173" t="s">
        <v>494</v>
      </c>
      <c r="G289" s="174" t="s">
        <v>209</v>
      </c>
      <c r="H289" s="175">
        <v>628</v>
      </c>
      <c r="I289" s="176"/>
      <c r="J289" s="177">
        <f>ROUND(I289*H289,2)</f>
        <v>0</v>
      </c>
      <c r="K289" s="173" t="s">
        <v>133</v>
      </c>
      <c r="L289" s="38"/>
      <c r="M289" s="178" t="s">
        <v>1</v>
      </c>
      <c r="N289" s="179" t="s">
        <v>38</v>
      </c>
      <c r="O289" s="76"/>
      <c r="P289" s="180">
        <f>O289*H289</f>
        <v>0</v>
      </c>
      <c r="Q289" s="180">
        <v>0</v>
      </c>
      <c r="R289" s="180">
        <f>Q289*H289</f>
        <v>0</v>
      </c>
      <c r="S289" s="180">
        <v>0</v>
      </c>
      <c r="T289" s="18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2" t="s">
        <v>148</v>
      </c>
      <c r="AT289" s="182" t="s">
        <v>129</v>
      </c>
      <c r="AU289" s="182" t="s">
        <v>83</v>
      </c>
      <c r="AY289" s="18" t="s">
        <v>126</v>
      </c>
      <c r="BE289" s="183">
        <f>IF(N289="základní",J289,0)</f>
        <v>0</v>
      </c>
      <c r="BF289" s="183">
        <f>IF(N289="snížená",J289,0)</f>
        <v>0</v>
      </c>
      <c r="BG289" s="183">
        <f>IF(N289="zákl. přenesená",J289,0)</f>
        <v>0</v>
      </c>
      <c r="BH289" s="183">
        <f>IF(N289="sníž. přenesená",J289,0)</f>
        <v>0</v>
      </c>
      <c r="BI289" s="183">
        <f>IF(N289="nulová",J289,0)</f>
        <v>0</v>
      </c>
      <c r="BJ289" s="18" t="s">
        <v>81</v>
      </c>
      <c r="BK289" s="183">
        <f>ROUND(I289*H289,2)</f>
        <v>0</v>
      </c>
      <c r="BL289" s="18" t="s">
        <v>148</v>
      </c>
      <c r="BM289" s="182" t="s">
        <v>495</v>
      </c>
    </row>
    <row r="290" spans="1:47" s="2" customFormat="1" ht="12">
      <c r="A290" s="37"/>
      <c r="B290" s="38"/>
      <c r="C290" s="37"/>
      <c r="D290" s="184" t="s">
        <v>136</v>
      </c>
      <c r="E290" s="37"/>
      <c r="F290" s="185" t="s">
        <v>496</v>
      </c>
      <c r="G290" s="37"/>
      <c r="H290" s="37"/>
      <c r="I290" s="186"/>
      <c r="J290" s="37"/>
      <c r="K290" s="37"/>
      <c r="L290" s="38"/>
      <c r="M290" s="187"/>
      <c r="N290" s="188"/>
      <c r="O290" s="76"/>
      <c r="P290" s="76"/>
      <c r="Q290" s="76"/>
      <c r="R290" s="76"/>
      <c r="S290" s="76"/>
      <c r="T290" s="7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8" t="s">
        <v>136</v>
      </c>
      <c r="AU290" s="18" t="s">
        <v>83</v>
      </c>
    </row>
    <row r="291" spans="1:65" s="2" customFormat="1" ht="24.15" customHeight="1">
      <c r="A291" s="37"/>
      <c r="B291" s="170"/>
      <c r="C291" s="171" t="s">
        <v>497</v>
      </c>
      <c r="D291" s="171" t="s">
        <v>129</v>
      </c>
      <c r="E291" s="172" t="s">
        <v>498</v>
      </c>
      <c r="F291" s="173" t="s">
        <v>499</v>
      </c>
      <c r="G291" s="174" t="s">
        <v>209</v>
      </c>
      <c r="H291" s="175">
        <v>633</v>
      </c>
      <c r="I291" s="176"/>
      <c r="J291" s="177">
        <f>ROUND(I291*H291,2)</f>
        <v>0</v>
      </c>
      <c r="K291" s="173" t="s">
        <v>133</v>
      </c>
      <c r="L291" s="38"/>
      <c r="M291" s="178" t="s">
        <v>1</v>
      </c>
      <c r="N291" s="179" t="s">
        <v>38</v>
      </c>
      <c r="O291" s="76"/>
      <c r="P291" s="180">
        <f>O291*H291</f>
        <v>0</v>
      </c>
      <c r="Q291" s="180">
        <v>0</v>
      </c>
      <c r="R291" s="180">
        <f>Q291*H291</f>
        <v>0</v>
      </c>
      <c r="S291" s="180">
        <v>0</v>
      </c>
      <c r="T291" s="18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2" t="s">
        <v>148</v>
      </c>
      <c r="AT291" s="182" t="s">
        <v>129</v>
      </c>
      <c r="AU291" s="182" t="s">
        <v>83</v>
      </c>
      <c r="AY291" s="18" t="s">
        <v>126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8" t="s">
        <v>81</v>
      </c>
      <c r="BK291" s="183">
        <f>ROUND(I291*H291,2)</f>
        <v>0</v>
      </c>
      <c r="BL291" s="18" t="s">
        <v>148</v>
      </c>
      <c r="BM291" s="182" t="s">
        <v>500</v>
      </c>
    </row>
    <row r="292" spans="1:47" s="2" customFormat="1" ht="12">
      <c r="A292" s="37"/>
      <c r="B292" s="38"/>
      <c r="C292" s="37"/>
      <c r="D292" s="184" t="s">
        <v>136</v>
      </c>
      <c r="E292" s="37"/>
      <c r="F292" s="185" t="s">
        <v>501</v>
      </c>
      <c r="G292" s="37"/>
      <c r="H292" s="37"/>
      <c r="I292" s="186"/>
      <c r="J292" s="37"/>
      <c r="K292" s="37"/>
      <c r="L292" s="38"/>
      <c r="M292" s="187"/>
      <c r="N292" s="188"/>
      <c r="O292" s="76"/>
      <c r="P292" s="76"/>
      <c r="Q292" s="76"/>
      <c r="R292" s="76"/>
      <c r="S292" s="76"/>
      <c r="T292" s="7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8" t="s">
        <v>136</v>
      </c>
      <c r="AU292" s="18" t="s">
        <v>83</v>
      </c>
    </row>
    <row r="293" spans="1:65" s="2" customFormat="1" ht="33" customHeight="1">
      <c r="A293" s="37"/>
      <c r="B293" s="170"/>
      <c r="C293" s="171" t="s">
        <v>502</v>
      </c>
      <c r="D293" s="171" t="s">
        <v>129</v>
      </c>
      <c r="E293" s="172" t="s">
        <v>503</v>
      </c>
      <c r="F293" s="173" t="s">
        <v>504</v>
      </c>
      <c r="G293" s="174" t="s">
        <v>209</v>
      </c>
      <c r="H293" s="175">
        <v>633</v>
      </c>
      <c r="I293" s="176"/>
      <c r="J293" s="177">
        <f>ROUND(I293*H293,2)</f>
        <v>0</v>
      </c>
      <c r="K293" s="173" t="s">
        <v>133</v>
      </c>
      <c r="L293" s="38"/>
      <c r="M293" s="178" t="s">
        <v>1</v>
      </c>
      <c r="N293" s="179" t="s">
        <v>38</v>
      </c>
      <c r="O293" s="76"/>
      <c r="P293" s="180">
        <f>O293*H293</f>
        <v>0</v>
      </c>
      <c r="Q293" s="180">
        <v>0</v>
      </c>
      <c r="R293" s="180">
        <f>Q293*H293</f>
        <v>0</v>
      </c>
      <c r="S293" s="180">
        <v>0</v>
      </c>
      <c r="T293" s="18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2" t="s">
        <v>148</v>
      </c>
      <c r="AT293" s="182" t="s">
        <v>129</v>
      </c>
      <c r="AU293" s="182" t="s">
        <v>83</v>
      </c>
      <c r="AY293" s="18" t="s">
        <v>126</v>
      </c>
      <c r="BE293" s="183">
        <f>IF(N293="základní",J293,0)</f>
        <v>0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18" t="s">
        <v>81</v>
      </c>
      <c r="BK293" s="183">
        <f>ROUND(I293*H293,2)</f>
        <v>0</v>
      </c>
      <c r="BL293" s="18" t="s">
        <v>148</v>
      </c>
      <c r="BM293" s="182" t="s">
        <v>505</v>
      </c>
    </row>
    <row r="294" spans="1:47" s="2" customFormat="1" ht="12">
      <c r="A294" s="37"/>
      <c r="B294" s="38"/>
      <c r="C294" s="37"/>
      <c r="D294" s="184" t="s">
        <v>136</v>
      </c>
      <c r="E294" s="37"/>
      <c r="F294" s="185" t="s">
        <v>506</v>
      </c>
      <c r="G294" s="37"/>
      <c r="H294" s="37"/>
      <c r="I294" s="186"/>
      <c r="J294" s="37"/>
      <c r="K294" s="37"/>
      <c r="L294" s="38"/>
      <c r="M294" s="187"/>
      <c r="N294" s="188"/>
      <c r="O294" s="76"/>
      <c r="P294" s="76"/>
      <c r="Q294" s="76"/>
      <c r="R294" s="76"/>
      <c r="S294" s="76"/>
      <c r="T294" s="7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8" t="s">
        <v>136</v>
      </c>
      <c r="AU294" s="18" t="s">
        <v>83</v>
      </c>
    </row>
    <row r="295" spans="1:65" s="2" customFormat="1" ht="33" customHeight="1">
      <c r="A295" s="37"/>
      <c r="B295" s="170"/>
      <c r="C295" s="171" t="s">
        <v>507</v>
      </c>
      <c r="D295" s="171" t="s">
        <v>129</v>
      </c>
      <c r="E295" s="172" t="s">
        <v>508</v>
      </c>
      <c r="F295" s="173" t="s">
        <v>509</v>
      </c>
      <c r="G295" s="174" t="s">
        <v>209</v>
      </c>
      <c r="H295" s="175">
        <v>266</v>
      </c>
      <c r="I295" s="176"/>
      <c r="J295" s="177">
        <f>ROUND(I295*H295,2)</f>
        <v>0</v>
      </c>
      <c r="K295" s="173" t="s">
        <v>133</v>
      </c>
      <c r="L295" s="38"/>
      <c r="M295" s="178" t="s">
        <v>1</v>
      </c>
      <c r="N295" s="179" t="s">
        <v>38</v>
      </c>
      <c r="O295" s="76"/>
      <c r="P295" s="180">
        <f>O295*H295</f>
        <v>0</v>
      </c>
      <c r="Q295" s="180">
        <v>0.08922</v>
      </c>
      <c r="R295" s="180">
        <f>Q295*H295</f>
        <v>23.732519999999997</v>
      </c>
      <c r="S295" s="180">
        <v>0</v>
      </c>
      <c r="T295" s="18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2" t="s">
        <v>148</v>
      </c>
      <c r="AT295" s="182" t="s">
        <v>129</v>
      </c>
      <c r="AU295" s="182" t="s">
        <v>83</v>
      </c>
      <c r="AY295" s="18" t="s">
        <v>126</v>
      </c>
      <c r="BE295" s="183">
        <f>IF(N295="základní",J295,0)</f>
        <v>0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18" t="s">
        <v>81</v>
      </c>
      <c r="BK295" s="183">
        <f>ROUND(I295*H295,2)</f>
        <v>0</v>
      </c>
      <c r="BL295" s="18" t="s">
        <v>148</v>
      </c>
      <c r="BM295" s="182" t="s">
        <v>510</v>
      </c>
    </row>
    <row r="296" spans="1:47" s="2" customFormat="1" ht="12">
      <c r="A296" s="37"/>
      <c r="B296" s="38"/>
      <c r="C296" s="37"/>
      <c r="D296" s="184" t="s">
        <v>136</v>
      </c>
      <c r="E296" s="37"/>
      <c r="F296" s="185" t="s">
        <v>511</v>
      </c>
      <c r="G296" s="37"/>
      <c r="H296" s="37"/>
      <c r="I296" s="186"/>
      <c r="J296" s="37"/>
      <c r="K296" s="37"/>
      <c r="L296" s="38"/>
      <c r="M296" s="187"/>
      <c r="N296" s="188"/>
      <c r="O296" s="76"/>
      <c r="P296" s="76"/>
      <c r="Q296" s="76"/>
      <c r="R296" s="76"/>
      <c r="S296" s="76"/>
      <c r="T296" s="7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8" t="s">
        <v>136</v>
      </c>
      <c r="AU296" s="18" t="s">
        <v>83</v>
      </c>
    </row>
    <row r="297" spans="1:51" s="13" customFormat="1" ht="12">
      <c r="A297" s="13"/>
      <c r="B297" s="189"/>
      <c r="C297" s="13"/>
      <c r="D297" s="184" t="s">
        <v>137</v>
      </c>
      <c r="E297" s="190" t="s">
        <v>1</v>
      </c>
      <c r="F297" s="191" t="s">
        <v>512</v>
      </c>
      <c r="G297" s="13"/>
      <c r="H297" s="192">
        <v>266</v>
      </c>
      <c r="I297" s="193"/>
      <c r="J297" s="13"/>
      <c r="K297" s="13"/>
      <c r="L297" s="189"/>
      <c r="M297" s="194"/>
      <c r="N297" s="195"/>
      <c r="O297" s="195"/>
      <c r="P297" s="195"/>
      <c r="Q297" s="195"/>
      <c r="R297" s="195"/>
      <c r="S297" s="195"/>
      <c r="T297" s="19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0" t="s">
        <v>137</v>
      </c>
      <c r="AU297" s="190" t="s">
        <v>83</v>
      </c>
      <c r="AV297" s="13" t="s">
        <v>83</v>
      </c>
      <c r="AW297" s="13" t="s">
        <v>30</v>
      </c>
      <c r="AX297" s="13" t="s">
        <v>81</v>
      </c>
      <c r="AY297" s="190" t="s">
        <v>126</v>
      </c>
    </row>
    <row r="298" spans="1:65" s="2" customFormat="1" ht="21.75" customHeight="1">
      <c r="A298" s="37"/>
      <c r="B298" s="170"/>
      <c r="C298" s="216" t="s">
        <v>513</v>
      </c>
      <c r="D298" s="216" t="s">
        <v>343</v>
      </c>
      <c r="E298" s="217" t="s">
        <v>514</v>
      </c>
      <c r="F298" s="218" t="s">
        <v>515</v>
      </c>
      <c r="G298" s="219" t="s">
        <v>209</v>
      </c>
      <c r="H298" s="220">
        <v>267.24</v>
      </c>
      <c r="I298" s="221"/>
      <c r="J298" s="222">
        <f>ROUND(I298*H298,2)</f>
        <v>0</v>
      </c>
      <c r="K298" s="218" t="s">
        <v>133</v>
      </c>
      <c r="L298" s="223"/>
      <c r="M298" s="224" t="s">
        <v>1</v>
      </c>
      <c r="N298" s="225" t="s">
        <v>38</v>
      </c>
      <c r="O298" s="76"/>
      <c r="P298" s="180">
        <f>O298*H298</f>
        <v>0</v>
      </c>
      <c r="Q298" s="180">
        <v>0.131</v>
      </c>
      <c r="R298" s="180">
        <f>Q298*H298</f>
        <v>35.00844</v>
      </c>
      <c r="S298" s="180">
        <v>0</v>
      </c>
      <c r="T298" s="181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2" t="s">
        <v>169</v>
      </c>
      <c r="AT298" s="182" t="s">
        <v>343</v>
      </c>
      <c r="AU298" s="182" t="s">
        <v>83</v>
      </c>
      <c r="AY298" s="18" t="s">
        <v>126</v>
      </c>
      <c r="BE298" s="183">
        <f>IF(N298="základní",J298,0)</f>
        <v>0</v>
      </c>
      <c r="BF298" s="183">
        <f>IF(N298="snížená",J298,0)</f>
        <v>0</v>
      </c>
      <c r="BG298" s="183">
        <f>IF(N298="zákl. přenesená",J298,0)</f>
        <v>0</v>
      </c>
      <c r="BH298" s="183">
        <f>IF(N298="sníž. přenesená",J298,0)</f>
        <v>0</v>
      </c>
      <c r="BI298" s="183">
        <f>IF(N298="nulová",J298,0)</f>
        <v>0</v>
      </c>
      <c r="BJ298" s="18" t="s">
        <v>81</v>
      </c>
      <c r="BK298" s="183">
        <f>ROUND(I298*H298,2)</f>
        <v>0</v>
      </c>
      <c r="BL298" s="18" t="s">
        <v>148</v>
      </c>
      <c r="BM298" s="182" t="s">
        <v>516</v>
      </c>
    </row>
    <row r="299" spans="1:47" s="2" customFormat="1" ht="12">
      <c r="A299" s="37"/>
      <c r="B299" s="38"/>
      <c r="C299" s="37"/>
      <c r="D299" s="184" t="s">
        <v>136</v>
      </c>
      <c r="E299" s="37"/>
      <c r="F299" s="185" t="s">
        <v>515</v>
      </c>
      <c r="G299" s="37"/>
      <c r="H299" s="37"/>
      <c r="I299" s="186"/>
      <c r="J299" s="37"/>
      <c r="K299" s="37"/>
      <c r="L299" s="38"/>
      <c r="M299" s="187"/>
      <c r="N299" s="188"/>
      <c r="O299" s="76"/>
      <c r="P299" s="76"/>
      <c r="Q299" s="76"/>
      <c r="R299" s="76"/>
      <c r="S299" s="76"/>
      <c r="T299" s="7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8" t="s">
        <v>136</v>
      </c>
      <c r="AU299" s="18" t="s">
        <v>83</v>
      </c>
    </row>
    <row r="300" spans="1:51" s="13" customFormat="1" ht="12">
      <c r="A300" s="13"/>
      <c r="B300" s="189"/>
      <c r="C300" s="13"/>
      <c r="D300" s="184" t="s">
        <v>137</v>
      </c>
      <c r="E300" s="13"/>
      <c r="F300" s="191" t="s">
        <v>517</v>
      </c>
      <c r="G300" s="13"/>
      <c r="H300" s="192">
        <v>267.24</v>
      </c>
      <c r="I300" s="193"/>
      <c r="J300" s="13"/>
      <c r="K300" s="13"/>
      <c r="L300" s="189"/>
      <c r="M300" s="194"/>
      <c r="N300" s="195"/>
      <c r="O300" s="195"/>
      <c r="P300" s="195"/>
      <c r="Q300" s="195"/>
      <c r="R300" s="195"/>
      <c r="S300" s="195"/>
      <c r="T300" s="19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0" t="s">
        <v>137</v>
      </c>
      <c r="AU300" s="190" t="s">
        <v>83</v>
      </c>
      <c r="AV300" s="13" t="s">
        <v>83</v>
      </c>
      <c r="AW300" s="13" t="s">
        <v>3</v>
      </c>
      <c r="AX300" s="13" t="s">
        <v>81</v>
      </c>
      <c r="AY300" s="190" t="s">
        <v>126</v>
      </c>
    </row>
    <row r="301" spans="1:65" s="2" customFormat="1" ht="24.15" customHeight="1">
      <c r="A301" s="37"/>
      <c r="B301" s="170"/>
      <c r="C301" s="216" t="s">
        <v>518</v>
      </c>
      <c r="D301" s="216" t="s">
        <v>343</v>
      </c>
      <c r="E301" s="217" t="s">
        <v>519</v>
      </c>
      <c r="F301" s="218" t="s">
        <v>520</v>
      </c>
      <c r="G301" s="219" t="s">
        <v>209</v>
      </c>
      <c r="H301" s="220">
        <v>4.08</v>
      </c>
      <c r="I301" s="221"/>
      <c r="J301" s="222">
        <f>ROUND(I301*H301,2)</f>
        <v>0</v>
      </c>
      <c r="K301" s="218" t="s">
        <v>133</v>
      </c>
      <c r="L301" s="223"/>
      <c r="M301" s="224" t="s">
        <v>1</v>
      </c>
      <c r="N301" s="225" t="s">
        <v>38</v>
      </c>
      <c r="O301" s="76"/>
      <c r="P301" s="180">
        <f>O301*H301</f>
        <v>0</v>
      </c>
      <c r="Q301" s="180">
        <v>0.131</v>
      </c>
      <c r="R301" s="180">
        <f>Q301*H301</f>
        <v>0.5344800000000001</v>
      </c>
      <c r="S301" s="180">
        <v>0</v>
      </c>
      <c r="T301" s="18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2" t="s">
        <v>169</v>
      </c>
      <c r="AT301" s="182" t="s">
        <v>343</v>
      </c>
      <c r="AU301" s="182" t="s">
        <v>83</v>
      </c>
      <c r="AY301" s="18" t="s">
        <v>126</v>
      </c>
      <c r="BE301" s="183">
        <f>IF(N301="základní",J301,0)</f>
        <v>0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18" t="s">
        <v>81</v>
      </c>
      <c r="BK301" s="183">
        <f>ROUND(I301*H301,2)</f>
        <v>0</v>
      </c>
      <c r="BL301" s="18" t="s">
        <v>148</v>
      </c>
      <c r="BM301" s="182" t="s">
        <v>521</v>
      </c>
    </row>
    <row r="302" spans="1:47" s="2" customFormat="1" ht="12">
      <c r="A302" s="37"/>
      <c r="B302" s="38"/>
      <c r="C302" s="37"/>
      <c r="D302" s="184" t="s">
        <v>136</v>
      </c>
      <c r="E302" s="37"/>
      <c r="F302" s="185" t="s">
        <v>520</v>
      </c>
      <c r="G302" s="37"/>
      <c r="H302" s="37"/>
      <c r="I302" s="186"/>
      <c r="J302" s="37"/>
      <c r="K302" s="37"/>
      <c r="L302" s="38"/>
      <c r="M302" s="187"/>
      <c r="N302" s="188"/>
      <c r="O302" s="76"/>
      <c r="P302" s="76"/>
      <c r="Q302" s="76"/>
      <c r="R302" s="76"/>
      <c r="S302" s="76"/>
      <c r="T302" s="7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8" t="s">
        <v>136</v>
      </c>
      <c r="AU302" s="18" t="s">
        <v>83</v>
      </c>
    </row>
    <row r="303" spans="1:51" s="13" customFormat="1" ht="12">
      <c r="A303" s="13"/>
      <c r="B303" s="189"/>
      <c r="C303" s="13"/>
      <c r="D303" s="184" t="s">
        <v>137</v>
      </c>
      <c r="E303" s="13"/>
      <c r="F303" s="191" t="s">
        <v>522</v>
      </c>
      <c r="G303" s="13"/>
      <c r="H303" s="192">
        <v>4.08</v>
      </c>
      <c r="I303" s="193"/>
      <c r="J303" s="13"/>
      <c r="K303" s="13"/>
      <c r="L303" s="189"/>
      <c r="M303" s="194"/>
      <c r="N303" s="195"/>
      <c r="O303" s="195"/>
      <c r="P303" s="195"/>
      <c r="Q303" s="195"/>
      <c r="R303" s="195"/>
      <c r="S303" s="195"/>
      <c r="T303" s="19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0" t="s">
        <v>137</v>
      </c>
      <c r="AU303" s="190" t="s">
        <v>83</v>
      </c>
      <c r="AV303" s="13" t="s">
        <v>83</v>
      </c>
      <c r="AW303" s="13" t="s">
        <v>3</v>
      </c>
      <c r="AX303" s="13" t="s">
        <v>81</v>
      </c>
      <c r="AY303" s="190" t="s">
        <v>126</v>
      </c>
    </row>
    <row r="304" spans="1:65" s="2" customFormat="1" ht="24.15" customHeight="1">
      <c r="A304" s="37"/>
      <c r="B304" s="170"/>
      <c r="C304" s="171" t="s">
        <v>523</v>
      </c>
      <c r="D304" s="171" t="s">
        <v>129</v>
      </c>
      <c r="E304" s="172" t="s">
        <v>524</v>
      </c>
      <c r="F304" s="173" t="s">
        <v>525</v>
      </c>
      <c r="G304" s="174" t="s">
        <v>209</v>
      </c>
      <c r="H304" s="175">
        <v>28</v>
      </c>
      <c r="I304" s="176"/>
      <c r="J304" s="177">
        <f>ROUND(I304*H304,2)</f>
        <v>0</v>
      </c>
      <c r="K304" s="173" t="s">
        <v>133</v>
      </c>
      <c r="L304" s="38"/>
      <c r="M304" s="178" t="s">
        <v>1</v>
      </c>
      <c r="N304" s="179" t="s">
        <v>38</v>
      </c>
      <c r="O304" s="76"/>
      <c r="P304" s="180">
        <f>O304*H304</f>
        <v>0</v>
      </c>
      <c r="Q304" s="180">
        <v>0.11162</v>
      </c>
      <c r="R304" s="180">
        <f>Q304*H304</f>
        <v>3.1253599999999997</v>
      </c>
      <c r="S304" s="180">
        <v>0</v>
      </c>
      <c r="T304" s="18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2" t="s">
        <v>148</v>
      </c>
      <c r="AT304" s="182" t="s">
        <v>129</v>
      </c>
      <c r="AU304" s="182" t="s">
        <v>83</v>
      </c>
      <c r="AY304" s="18" t="s">
        <v>126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18" t="s">
        <v>81</v>
      </c>
      <c r="BK304" s="183">
        <f>ROUND(I304*H304,2)</f>
        <v>0</v>
      </c>
      <c r="BL304" s="18" t="s">
        <v>148</v>
      </c>
      <c r="BM304" s="182" t="s">
        <v>526</v>
      </c>
    </row>
    <row r="305" spans="1:47" s="2" customFormat="1" ht="12">
      <c r="A305" s="37"/>
      <c r="B305" s="38"/>
      <c r="C305" s="37"/>
      <c r="D305" s="184" t="s">
        <v>136</v>
      </c>
      <c r="E305" s="37"/>
      <c r="F305" s="185" t="s">
        <v>527</v>
      </c>
      <c r="G305" s="37"/>
      <c r="H305" s="37"/>
      <c r="I305" s="186"/>
      <c r="J305" s="37"/>
      <c r="K305" s="37"/>
      <c r="L305" s="38"/>
      <c r="M305" s="187"/>
      <c r="N305" s="188"/>
      <c r="O305" s="76"/>
      <c r="P305" s="76"/>
      <c r="Q305" s="76"/>
      <c r="R305" s="76"/>
      <c r="S305" s="76"/>
      <c r="T305" s="7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8" t="s">
        <v>136</v>
      </c>
      <c r="AU305" s="18" t="s">
        <v>83</v>
      </c>
    </row>
    <row r="306" spans="1:51" s="13" customFormat="1" ht="12">
      <c r="A306" s="13"/>
      <c r="B306" s="189"/>
      <c r="C306" s="13"/>
      <c r="D306" s="184" t="s">
        <v>137</v>
      </c>
      <c r="E306" s="190" t="s">
        <v>1</v>
      </c>
      <c r="F306" s="191" t="s">
        <v>528</v>
      </c>
      <c r="G306" s="13"/>
      <c r="H306" s="192">
        <v>28</v>
      </c>
      <c r="I306" s="193"/>
      <c r="J306" s="13"/>
      <c r="K306" s="13"/>
      <c r="L306" s="189"/>
      <c r="M306" s="194"/>
      <c r="N306" s="195"/>
      <c r="O306" s="195"/>
      <c r="P306" s="195"/>
      <c r="Q306" s="195"/>
      <c r="R306" s="195"/>
      <c r="S306" s="195"/>
      <c r="T306" s="19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0" t="s">
        <v>137</v>
      </c>
      <c r="AU306" s="190" t="s">
        <v>83</v>
      </c>
      <c r="AV306" s="13" t="s">
        <v>83</v>
      </c>
      <c r="AW306" s="13" t="s">
        <v>30</v>
      </c>
      <c r="AX306" s="13" t="s">
        <v>81</v>
      </c>
      <c r="AY306" s="190" t="s">
        <v>126</v>
      </c>
    </row>
    <row r="307" spans="1:65" s="2" customFormat="1" ht="21.75" customHeight="1">
      <c r="A307" s="37"/>
      <c r="B307" s="170"/>
      <c r="C307" s="216" t="s">
        <v>529</v>
      </c>
      <c r="D307" s="216" t="s">
        <v>343</v>
      </c>
      <c r="E307" s="217" t="s">
        <v>530</v>
      </c>
      <c r="F307" s="218" t="s">
        <v>531</v>
      </c>
      <c r="G307" s="219" t="s">
        <v>209</v>
      </c>
      <c r="H307" s="220">
        <v>23.69</v>
      </c>
      <c r="I307" s="221"/>
      <c r="J307" s="222">
        <f>ROUND(I307*H307,2)</f>
        <v>0</v>
      </c>
      <c r="K307" s="218" t="s">
        <v>133</v>
      </c>
      <c r="L307" s="223"/>
      <c r="M307" s="224" t="s">
        <v>1</v>
      </c>
      <c r="N307" s="225" t="s">
        <v>38</v>
      </c>
      <c r="O307" s="76"/>
      <c r="P307" s="180">
        <f>O307*H307</f>
        <v>0</v>
      </c>
      <c r="Q307" s="180">
        <v>0.176</v>
      </c>
      <c r="R307" s="180">
        <f>Q307*H307</f>
        <v>4.16944</v>
      </c>
      <c r="S307" s="180">
        <v>0</v>
      </c>
      <c r="T307" s="18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2" t="s">
        <v>169</v>
      </c>
      <c r="AT307" s="182" t="s">
        <v>343</v>
      </c>
      <c r="AU307" s="182" t="s">
        <v>83</v>
      </c>
      <c r="AY307" s="18" t="s">
        <v>126</v>
      </c>
      <c r="BE307" s="183">
        <f>IF(N307="základní",J307,0)</f>
        <v>0</v>
      </c>
      <c r="BF307" s="183">
        <f>IF(N307="snížená",J307,0)</f>
        <v>0</v>
      </c>
      <c r="BG307" s="183">
        <f>IF(N307="zákl. přenesená",J307,0)</f>
        <v>0</v>
      </c>
      <c r="BH307" s="183">
        <f>IF(N307="sníž. přenesená",J307,0)</f>
        <v>0</v>
      </c>
      <c r="BI307" s="183">
        <f>IF(N307="nulová",J307,0)</f>
        <v>0</v>
      </c>
      <c r="BJ307" s="18" t="s">
        <v>81</v>
      </c>
      <c r="BK307" s="183">
        <f>ROUND(I307*H307,2)</f>
        <v>0</v>
      </c>
      <c r="BL307" s="18" t="s">
        <v>148</v>
      </c>
      <c r="BM307" s="182" t="s">
        <v>532</v>
      </c>
    </row>
    <row r="308" spans="1:47" s="2" customFormat="1" ht="12">
      <c r="A308" s="37"/>
      <c r="B308" s="38"/>
      <c r="C308" s="37"/>
      <c r="D308" s="184" t="s">
        <v>136</v>
      </c>
      <c r="E308" s="37"/>
      <c r="F308" s="185" t="s">
        <v>531</v>
      </c>
      <c r="G308" s="37"/>
      <c r="H308" s="37"/>
      <c r="I308" s="186"/>
      <c r="J308" s="37"/>
      <c r="K308" s="37"/>
      <c r="L308" s="38"/>
      <c r="M308" s="187"/>
      <c r="N308" s="188"/>
      <c r="O308" s="76"/>
      <c r="P308" s="76"/>
      <c r="Q308" s="76"/>
      <c r="R308" s="76"/>
      <c r="S308" s="76"/>
      <c r="T308" s="7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8" t="s">
        <v>136</v>
      </c>
      <c r="AU308" s="18" t="s">
        <v>83</v>
      </c>
    </row>
    <row r="309" spans="1:51" s="13" customFormat="1" ht="12">
      <c r="A309" s="13"/>
      <c r="B309" s="189"/>
      <c r="C309" s="13"/>
      <c r="D309" s="184" t="s">
        <v>137</v>
      </c>
      <c r="E309" s="13"/>
      <c r="F309" s="191" t="s">
        <v>533</v>
      </c>
      <c r="G309" s="13"/>
      <c r="H309" s="192">
        <v>23.69</v>
      </c>
      <c r="I309" s="193"/>
      <c r="J309" s="13"/>
      <c r="K309" s="13"/>
      <c r="L309" s="189"/>
      <c r="M309" s="194"/>
      <c r="N309" s="195"/>
      <c r="O309" s="195"/>
      <c r="P309" s="195"/>
      <c r="Q309" s="195"/>
      <c r="R309" s="195"/>
      <c r="S309" s="195"/>
      <c r="T309" s="19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0" t="s">
        <v>137</v>
      </c>
      <c r="AU309" s="190" t="s">
        <v>83</v>
      </c>
      <c r="AV309" s="13" t="s">
        <v>83</v>
      </c>
      <c r="AW309" s="13" t="s">
        <v>3</v>
      </c>
      <c r="AX309" s="13" t="s">
        <v>81</v>
      </c>
      <c r="AY309" s="190" t="s">
        <v>126</v>
      </c>
    </row>
    <row r="310" spans="1:65" s="2" customFormat="1" ht="24.15" customHeight="1">
      <c r="A310" s="37"/>
      <c r="B310" s="170"/>
      <c r="C310" s="216" t="s">
        <v>534</v>
      </c>
      <c r="D310" s="216" t="s">
        <v>343</v>
      </c>
      <c r="E310" s="217" t="s">
        <v>535</v>
      </c>
      <c r="F310" s="218" t="s">
        <v>536</v>
      </c>
      <c r="G310" s="219" t="s">
        <v>209</v>
      </c>
      <c r="H310" s="220">
        <v>5.15</v>
      </c>
      <c r="I310" s="221"/>
      <c r="J310" s="222">
        <f>ROUND(I310*H310,2)</f>
        <v>0</v>
      </c>
      <c r="K310" s="218" t="s">
        <v>133</v>
      </c>
      <c r="L310" s="223"/>
      <c r="M310" s="224" t="s">
        <v>1</v>
      </c>
      <c r="N310" s="225" t="s">
        <v>38</v>
      </c>
      <c r="O310" s="76"/>
      <c r="P310" s="180">
        <f>O310*H310</f>
        <v>0</v>
      </c>
      <c r="Q310" s="180">
        <v>0.175</v>
      </c>
      <c r="R310" s="180">
        <f>Q310*H310</f>
        <v>0.90125</v>
      </c>
      <c r="S310" s="180">
        <v>0</v>
      </c>
      <c r="T310" s="18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2" t="s">
        <v>169</v>
      </c>
      <c r="AT310" s="182" t="s">
        <v>343</v>
      </c>
      <c r="AU310" s="182" t="s">
        <v>83</v>
      </c>
      <c r="AY310" s="18" t="s">
        <v>126</v>
      </c>
      <c r="BE310" s="183">
        <f>IF(N310="základní",J310,0)</f>
        <v>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18" t="s">
        <v>81</v>
      </c>
      <c r="BK310" s="183">
        <f>ROUND(I310*H310,2)</f>
        <v>0</v>
      </c>
      <c r="BL310" s="18" t="s">
        <v>148</v>
      </c>
      <c r="BM310" s="182" t="s">
        <v>537</v>
      </c>
    </row>
    <row r="311" spans="1:47" s="2" customFormat="1" ht="12">
      <c r="A311" s="37"/>
      <c r="B311" s="38"/>
      <c r="C311" s="37"/>
      <c r="D311" s="184" t="s">
        <v>136</v>
      </c>
      <c r="E311" s="37"/>
      <c r="F311" s="185" t="s">
        <v>536</v>
      </c>
      <c r="G311" s="37"/>
      <c r="H311" s="37"/>
      <c r="I311" s="186"/>
      <c r="J311" s="37"/>
      <c r="K311" s="37"/>
      <c r="L311" s="38"/>
      <c r="M311" s="187"/>
      <c r="N311" s="188"/>
      <c r="O311" s="76"/>
      <c r="P311" s="76"/>
      <c r="Q311" s="76"/>
      <c r="R311" s="76"/>
      <c r="S311" s="76"/>
      <c r="T311" s="7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8" t="s">
        <v>136</v>
      </c>
      <c r="AU311" s="18" t="s">
        <v>83</v>
      </c>
    </row>
    <row r="312" spans="1:51" s="13" customFormat="1" ht="12">
      <c r="A312" s="13"/>
      <c r="B312" s="189"/>
      <c r="C312" s="13"/>
      <c r="D312" s="184" t="s">
        <v>137</v>
      </c>
      <c r="E312" s="13"/>
      <c r="F312" s="191" t="s">
        <v>538</v>
      </c>
      <c r="G312" s="13"/>
      <c r="H312" s="192">
        <v>5.15</v>
      </c>
      <c r="I312" s="193"/>
      <c r="J312" s="13"/>
      <c r="K312" s="13"/>
      <c r="L312" s="189"/>
      <c r="M312" s="194"/>
      <c r="N312" s="195"/>
      <c r="O312" s="195"/>
      <c r="P312" s="195"/>
      <c r="Q312" s="195"/>
      <c r="R312" s="195"/>
      <c r="S312" s="195"/>
      <c r="T312" s="19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0" t="s">
        <v>137</v>
      </c>
      <c r="AU312" s="190" t="s">
        <v>83</v>
      </c>
      <c r="AV312" s="13" t="s">
        <v>83</v>
      </c>
      <c r="AW312" s="13" t="s">
        <v>3</v>
      </c>
      <c r="AX312" s="13" t="s">
        <v>81</v>
      </c>
      <c r="AY312" s="190" t="s">
        <v>126</v>
      </c>
    </row>
    <row r="313" spans="1:63" s="12" customFormat="1" ht="22.8" customHeight="1">
      <c r="A313" s="12"/>
      <c r="B313" s="157"/>
      <c r="C313" s="12"/>
      <c r="D313" s="158" t="s">
        <v>72</v>
      </c>
      <c r="E313" s="168" t="s">
        <v>169</v>
      </c>
      <c r="F313" s="168" t="s">
        <v>539</v>
      </c>
      <c r="G313" s="12"/>
      <c r="H313" s="12"/>
      <c r="I313" s="160"/>
      <c r="J313" s="169">
        <f>BK313</f>
        <v>0</v>
      </c>
      <c r="K313" s="12"/>
      <c r="L313" s="157"/>
      <c r="M313" s="162"/>
      <c r="N313" s="163"/>
      <c r="O313" s="163"/>
      <c r="P313" s="164">
        <f>SUM(P314:P324)</f>
        <v>0</v>
      </c>
      <c r="Q313" s="163"/>
      <c r="R313" s="164">
        <f>SUM(R314:R324)</f>
        <v>11.6711</v>
      </c>
      <c r="S313" s="163"/>
      <c r="T313" s="165">
        <f>SUM(T314:T324)</f>
        <v>0.18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58" t="s">
        <v>81</v>
      </c>
      <c r="AT313" s="166" t="s">
        <v>72</v>
      </c>
      <c r="AU313" s="166" t="s">
        <v>81</v>
      </c>
      <c r="AY313" s="158" t="s">
        <v>126</v>
      </c>
      <c r="BK313" s="167">
        <f>SUM(BK314:BK324)</f>
        <v>0</v>
      </c>
    </row>
    <row r="314" spans="1:65" s="2" customFormat="1" ht="16.5" customHeight="1">
      <c r="A314" s="37"/>
      <c r="B314" s="170"/>
      <c r="C314" s="171" t="s">
        <v>540</v>
      </c>
      <c r="D314" s="171" t="s">
        <v>129</v>
      </c>
      <c r="E314" s="172" t="s">
        <v>541</v>
      </c>
      <c r="F314" s="173" t="s">
        <v>542</v>
      </c>
      <c r="G314" s="174" t="s">
        <v>254</v>
      </c>
      <c r="H314" s="175">
        <v>1</v>
      </c>
      <c r="I314" s="176"/>
      <c r="J314" s="177">
        <f>ROUND(I314*H314,2)</f>
        <v>0</v>
      </c>
      <c r="K314" s="173" t="s">
        <v>133</v>
      </c>
      <c r="L314" s="38"/>
      <c r="M314" s="178" t="s">
        <v>1</v>
      </c>
      <c r="N314" s="179" t="s">
        <v>38</v>
      </c>
      <c r="O314" s="76"/>
      <c r="P314" s="180">
        <f>O314*H314</f>
        <v>0</v>
      </c>
      <c r="Q314" s="180">
        <v>0</v>
      </c>
      <c r="R314" s="180">
        <f>Q314*H314</f>
        <v>0</v>
      </c>
      <c r="S314" s="180">
        <v>0.18</v>
      </c>
      <c r="T314" s="181">
        <f>S314*H314</f>
        <v>0.18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2" t="s">
        <v>148</v>
      </c>
      <c r="AT314" s="182" t="s">
        <v>129</v>
      </c>
      <c r="AU314" s="182" t="s">
        <v>83</v>
      </c>
      <c r="AY314" s="18" t="s">
        <v>126</v>
      </c>
      <c r="BE314" s="183">
        <f>IF(N314="základní",J314,0)</f>
        <v>0</v>
      </c>
      <c r="BF314" s="183">
        <f>IF(N314="snížená",J314,0)</f>
        <v>0</v>
      </c>
      <c r="BG314" s="183">
        <f>IF(N314="zákl. přenesená",J314,0)</f>
        <v>0</v>
      </c>
      <c r="BH314" s="183">
        <f>IF(N314="sníž. přenesená",J314,0)</f>
        <v>0</v>
      </c>
      <c r="BI314" s="183">
        <f>IF(N314="nulová",J314,0)</f>
        <v>0</v>
      </c>
      <c r="BJ314" s="18" t="s">
        <v>81</v>
      </c>
      <c r="BK314" s="183">
        <f>ROUND(I314*H314,2)</f>
        <v>0</v>
      </c>
      <c r="BL314" s="18" t="s">
        <v>148</v>
      </c>
      <c r="BM314" s="182" t="s">
        <v>543</v>
      </c>
    </row>
    <row r="315" spans="1:47" s="2" customFormat="1" ht="12">
      <c r="A315" s="37"/>
      <c r="B315" s="38"/>
      <c r="C315" s="37"/>
      <c r="D315" s="184" t="s">
        <v>136</v>
      </c>
      <c r="E315" s="37"/>
      <c r="F315" s="185" t="s">
        <v>544</v>
      </c>
      <c r="G315" s="37"/>
      <c r="H315" s="37"/>
      <c r="I315" s="186"/>
      <c r="J315" s="37"/>
      <c r="K315" s="37"/>
      <c r="L315" s="38"/>
      <c r="M315" s="187"/>
      <c r="N315" s="188"/>
      <c r="O315" s="76"/>
      <c r="P315" s="76"/>
      <c r="Q315" s="76"/>
      <c r="R315" s="76"/>
      <c r="S315" s="76"/>
      <c r="T315" s="7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8" t="s">
        <v>136</v>
      </c>
      <c r="AU315" s="18" t="s">
        <v>83</v>
      </c>
    </row>
    <row r="316" spans="1:51" s="13" customFormat="1" ht="12">
      <c r="A316" s="13"/>
      <c r="B316" s="189"/>
      <c r="C316" s="13"/>
      <c r="D316" s="184" t="s">
        <v>137</v>
      </c>
      <c r="E316" s="190" t="s">
        <v>1</v>
      </c>
      <c r="F316" s="191" t="s">
        <v>545</v>
      </c>
      <c r="G316" s="13"/>
      <c r="H316" s="192">
        <v>1</v>
      </c>
      <c r="I316" s="193"/>
      <c r="J316" s="13"/>
      <c r="K316" s="13"/>
      <c r="L316" s="189"/>
      <c r="M316" s="194"/>
      <c r="N316" s="195"/>
      <c r="O316" s="195"/>
      <c r="P316" s="195"/>
      <c r="Q316" s="195"/>
      <c r="R316" s="195"/>
      <c r="S316" s="195"/>
      <c r="T316" s="19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0" t="s">
        <v>137</v>
      </c>
      <c r="AU316" s="190" t="s">
        <v>83</v>
      </c>
      <c r="AV316" s="13" t="s">
        <v>83</v>
      </c>
      <c r="AW316" s="13" t="s">
        <v>30</v>
      </c>
      <c r="AX316" s="13" t="s">
        <v>81</v>
      </c>
      <c r="AY316" s="190" t="s">
        <v>126</v>
      </c>
    </row>
    <row r="317" spans="1:65" s="2" customFormat="1" ht="24.15" customHeight="1">
      <c r="A317" s="37"/>
      <c r="B317" s="170"/>
      <c r="C317" s="171" t="s">
        <v>546</v>
      </c>
      <c r="D317" s="171" t="s">
        <v>129</v>
      </c>
      <c r="E317" s="172" t="s">
        <v>547</v>
      </c>
      <c r="F317" s="173" t="s">
        <v>548</v>
      </c>
      <c r="G317" s="174" t="s">
        <v>549</v>
      </c>
      <c r="H317" s="175">
        <v>2</v>
      </c>
      <c r="I317" s="176"/>
      <c r="J317" s="177">
        <f>ROUND(I317*H317,2)</f>
        <v>0</v>
      </c>
      <c r="K317" s="173" t="s">
        <v>133</v>
      </c>
      <c r="L317" s="38"/>
      <c r="M317" s="178" t="s">
        <v>1</v>
      </c>
      <c r="N317" s="179" t="s">
        <v>38</v>
      </c>
      <c r="O317" s="76"/>
      <c r="P317" s="180">
        <f>O317*H317</f>
        <v>0</v>
      </c>
      <c r="Q317" s="180">
        <v>1.51471</v>
      </c>
      <c r="R317" s="180">
        <f>Q317*H317</f>
        <v>3.02942</v>
      </c>
      <c r="S317" s="180">
        <v>0</v>
      </c>
      <c r="T317" s="18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82" t="s">
        <v>148</v>
      </c>
      <c r="AT317" s="182" t="s">
        <v>129</v>
      </c>
      <c r="AU317" s="182" t="s">
        <v>83</v>
      </c>
      <c r="AY317" s="18" t="s">
        <v>126</v>
      </c>
      <c r="BE317" s="183">
        <f>IF(N317="základní",J317,0)</f>
        <v>0</v>
      </c>
      <c r="BF317" s="183">
        <f>IF(N317="snížená",J317,0)</f>
        <v>0</v>
      </c>
      <c r="BG317" s="183">
        <f>IF(N317="zákl. přenesená",J317,0)</f>
        <v>0</v>
      </c>
      <c r="BH317" s="183">
        <f>IF(N317="sníž. přenesená",J317,0)</f>
        <v>0</v>
      </c>
      <c r="BI317" s="183">
        <f>IF(N317="nulová",J317,0)</f>
        <v>0</v>
      </c>
      <c r="BJ317" s="18" t="s">
        <v>81</v>
      </c>
      <c r="BK317" s="183">
        <f>ROUND(I317*H317,2)</f>
        <v>0</v>
      </c>
      <c r="BL317" s="18" t="s">
        <v>148</v>
      </c>
      <c r="BM317" s="182" t="s">
        <v>550</v>
      </c>
    </row>
    <row r="318" spans="1:47" s="2" customFormat="1" ht="12">
      <c r="A318" s="37"/>
      <c r="B318" s="38"/>
      <c r="C318" s="37"/>
      <c r="D318" s="184" t="s">
        <v>136</v>
      </c>
      <c r="E318" s="37"/>
      <c r="F318" s="185" t="s">
        <v>551</v>
      </c>
      <c r="G318" s="37"/>
      <c r="H318" s="37"/>
      <c r="I318" s="186"/>
      <c r="J318" s="37"/>
      <c r="K318" s="37"/>
      <c r="L318" s="38"/>
      <c r="M318" s="187"/>
      <c r="N318" s="188"/>
      <c r="O318" s="76"/>
      <c r="P318" s="76"/>
      <c r="Q318" s="76"/>
      <c r="R318" s="76"/>
      <c r="S318" s="76"/>
      <c r="T318" s="7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8" t="s">
        <v>136</v>
      </c>
      <c r="AU318" s="18" t="s">
        <v>83</v>
      </c>
    </row>
    <row r="319" spans="1:51" s="13" customFormat="1" ht="12">
      <c r="A319" s="13"/>
      <c r="B319" s="189"/>
      <c r="C319" s="13"/>
      <c r="D319" s="184" t="s">
        <v>137</v>
      </c>
      <c r="E319" s="190" t="s">
        <v>1</v>
      </c>
      <c r="F319" s="191" t="s">
        <v>552</v>
      </c>
      <c r="G319" s="13"/>
      <c r="H319" s="192">
        <v>2</v>
      </c>
      <c r="I319" s="193"/>
      <c r="J319" s="13"/>
      <c r="K319" s="13"/>
      <c r="L319" s="189"/>
      <c r="M319" s="194"/>
      <c r="N319" s="195"/>
      <c r="O319" s="195"/>
      <c r="P319" s="195"/>
      <c r="Q319" s="195"/>
      <c r="R319" s="195"/>
      <c r="S319" s="195"/>
      <c r="T319" s="19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0" t="s">
        <v>137</v>
      </c>
      <c r="AU319" s="190" t="s">
        <v>83</v>
      </c>
      <c r="AV319" s="13" t="s">
        <v>83</v>
      </c>
      <c r="AW319" s="13" t="s">
        <v>30</v>
      </c>
      <c r="AX319" s="13" t="s">
        <v>81</v>
      </c>
      <c r="AY319" s="190" t="s">
        <v>126</v>
      </c>
    </row>
    <row r="320" spans="1:65" s="2" customFormat="1" ht="24.15" customHeight="1">
      <c r="A320" s="37"/>
      <c r="B320" s="170"/>
      <c r="C320" s="171" t="s">
        <v>553</v>
      </c>
      <c r="D320" s="171" t="s">
        <v>129</v>
      </c>
      <c r="E320" s="172" t="s">
        <v>554</v>
      </c>
      <c r="F320" s="173" t="s">
        <v>555</v>
      </c>
      <c r="G320" s="174" t="s">
        <v>549</v>
      </c>
      <c r="H320" s="175">
        <v>2</v>
      </c>
      <c r="I320" s="176"/>
      <c r="J320" s="177">
        <f>ROUND(I320*H320,2)</f>
        <v>0</v>
      </c>
      <c r="K320" s="173" t="s">
        <v>133</v>
      </c>
      <c r="L320" s="38"/>
      <c r="M320" s="178" t="s">
        <v>1</v>
      </c>
      <c r="N320" s="179" t="s">
        <v>38</v>
      </c>
      <c r="O320" s="76"/>
      <c r="P320" s="180">
        <f>O320*H320</f>
        <v>0</v>
      </c>
      <c r="Q320" s="180">
        <v>2.76544</v>
      </c>
      <c r="R320" s="180">
        <f>Q320*H320</f>
        <v>5.53088</v>
      </c>
      <c r="S320" s="180">
        <v>0</v>
      </c>
      <c r="T320" s="18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2" t="s">
        <v>148</v>
      </c>
      <c r="AT320" s="182" t="s">
        <v>129</v>
      </c>
      <c r="AU320" s="182" t="s">
        <v>83</v>
      </c>
      <c r="AY320" s="18" t="s">
        <v>126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8" t="s">
        <v>81</v>
      </c>
      <c r="BK320" s="183">
        <f>ROUND(I320*H320,2)</f>
        <v>0</v>
      </c>
      <c r="BL320" s="18" t="s">
        <v>148</v>
      </c>
      <c r="BM320" s="182" t="s">
        <v>556</v>
      </c>
    </row>
    <row r="321" spans="1:47" s="2" customFormat="1" ht="12">
      <c r="A321" s="37"/>
      <c r="B321" s="38"/>
      <c r="C321" s="37"/>
      <c r="D321" s="184" t="s">
        <v>136</v>
      </c>
      <c r="E321" s="37"/>
      <c r="F321" s="185" t="s">
        <v>557</v>
      </c>
      <c r="G321" s="37"/>
      <c r="H321" s="37"/>
      <c r="I321" s="186"/>
      <c r="J321" s="37"/>
      <c r="K321" s="37"/>
      <c r="L321" s="38"/>
      <c r="M321" s="187"/>
      <c r="N321" s="188"/>
      <c r="O321" s="76"/>
      <c r="P321" s="76"/>
      <c r="Q321" s="76"/>
      <c r="R321" s="76"/>
      <c r="S321" s="76"/>
      <c r="T321" s="7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8" t="s">
        <v>136</v>
      </c>
      <c r="AU321" s="18" t="s">
        <v>83</v>
      </c>
    </row>
    <row r="322" spans="1:51" s="13" customFormat="1" ht="12">
      <c r="A322" s="13"/>
      <c r="B322" s="189"/>
      <c r="C322" s="13"/>
      <c r="D322" s="184" t="s">
        <v>137</v>
      </c>
      <c r="E322" s="190" t="s">
        <v>1</v>
      </c>
      <c r="F322" s="191" t="s">
        <v>558</v>
      </c>
      <c r="G322" s="13"/>
      <c r="H322" s="192">
        <v>2</v>
      </c>
      <c r="I322" s="193"/>
      <c r="J322" s="13"/>
      <c r="K322" s="13"/>
      <c r="L322" s="189"/>
      <c r="M322" s="194"/>
      <c r="N322" s="195"/>
      <c r="O322" s="195"/>
      <c r="P322" s="195"/>
      <c r="Q322" s="195"/>
      <c r="R322" s="195"/>
      <c r="S322" s="195"/>
      <c r="T322" s="19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0" t="s">
        <v>137</v>
      </c>
      <c r="AU322" s="190" t="s">
        <v>83</v>
      </c>
      <c r="AV322" s="13" t="s">
        <v>83</v>
      </c>
      <c r="AW322" s="13" t="s">
        <v>30</v>
      </c>
      <c r="AX322" s="13" t="s">
        <v>81</v>
      </c>
      <c r="AY322" s="190" t="s">
        <v>126</v>
      </c>
    </row>
    <row r="323" spans="1:65" s="2" customFormat="1" ht="33" customHeight="1">
      <c r="A323" s="37"/>
      <c r="B323" s="170"/>
      <c r="C323" s="171" t="s">
        <v>559</v>
      </c>
      <c r="D323" s="171" t="s">
        <v>129</v>
      </c>
      <c r="E323" s="172" t="s">
        <v>560</v>
      </c>
      <c r="F323" s="173" t="s">
        <v>561</v>
      </c>
      <c r="G323" s="174" t="s">
        <v>549</v>
      </c>
      <c r="H323" s="175">
        <v>10</v>
      </c>
      <c r="I323" s="176"/>
      <c r="J323" s="177">
        <f>ROUND(I323*H323,2)</f>
        <v>0</v>
      </c>
      <c r="K323" s="173" t="s">
        <v>133</v>
      </c>
      <c r="L323" s="38"/>
      <c r="M323" s="178" t="s">
        <v>1</v>
      </c>
      <c r="N323" s="179" t="s">
        <v>38</v>
      </c>
      <c r="O323" s="76"/>
      <c r="P323" s="180">
        <f>O323*H323</f>
        <v>0</v>
      </c>
      <c r="Q323" s="180">
        <v>0.31108</v>
      </c>
      <c r="R323" s="180">
        <f>Q323*H323</f>
        <v>3.1108000000000002</v>
      </c>
      <c r="S323" s="180">
        <v>0</v>
      </c>
      <c r="T323" s="18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82" t="s">
        <v>148</v>
      </c>
      <c r="AT323" s="182" t="s">
        <v>129</v>
      </c>
      <c r="AU323" s="182" t="s">
        <v>83</v>
      </c>
      <c r="AY323" s="18" t="s">
        <v>126</v>
      </c>
      <c r="BE323" s="183">
        <f>IF(N323="základní",J323,0)</f>
        <v>0</v>
      </c>
      <c r="BF323" s="183">
        <f>IF(N323="snížená",J323,0)</f>
        <v>0</v>
      </c>
      <c r="BG323" s="183">
        <f>IF(N323="zákl. přenesená",J323,0)</f>
        <v>0</v>
      </c>
      <c r="BH323" s="183">
        <f>IF(N323="sníž. přenesená",J323,0)</f>
        <v>0</v>
      </c>
      <c r="BI323" s="183">
        <f>IF(N323="nulová",J323,0)</f>
        <v>0</v>
      </c>
      <c r="BJ323" s="18" t="s">
        <v>81</v>
      </c>
      <c r="BK323" s="183">
        <f>ROUND(I323*H323,2)</f>
        <v>0</v>
      </c>
      <c r="BL323" s="18" t="s">
        <v>148</v>
      </c>
      <c r="BM323" s="182" t="s">
        <v>562</v>
      </c>
    </row>
    <row r="324" spans="1:47" s="2" customFormat="1" ht="12">
      <c r="A324" s="37"/>
      <c r="B324" s="38"/>
      <c r="C324" s="37"/>
      <c r="D324" s="184" t="s">
        <v>136</v>
      </c>
      <c r="E324" s="37"/>
      <c r="F324" s="185" t="s">
        <v>563</v>
      </c>
      <c r="G324" s="37"/>
      <c r="H324" s="37"/>
      <c r="I324" s="186"/>
      <c r="J324" s="37"/>
      <c r="K324" s="37"/>
      <c r="L324" s="38"/>
      <c r="M324" s="187"/>
      <c r="N324" s="188"/>
      <c r="O324" s="76"/>
      <c r="P324" s="76"/>
      <c r="Q324" s="76"/>
      <c r="R324" s="76"/>
      <c r="S324" s="76"/>
      <c r="T324" s="7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8" t="s">
        <v>136</v>
      </c>
      <c r="AU324" s="18" t="s">
        <v>83</v>
      </c>
    </row>
    <row r="325" spans="1:63" s="12" customFormat="1" ht="22.8" customHeight="1">
      <c r="A325" s="12"/>
      <c r="B325" s="157"/>
      <c r="C325" s="12"/>
      <c r="D325" s="158" t="s">
        <v>72</v>
      </c>
      <c r="E325" s="168" t="s">
        <v>174</v>
      </c>
      <c r="F325" s="168" t="s">
        <v>564</v>
      </c>
      <c r="G325" s="12"/>
      <c r="H325" s="12"/>
      <c r="I325" s="160"/>
      <c r="J325" s="169">
        <f>BK325</f>
        <v>0</v>
      </c>
      <c r="K325" s="12"/>
      <c r="L325" s="157"/>
      <c r="M325" s="162"/>
      <c r="N325" s="163"/>
      <c r="O325" s="163"/>
      <c r="P325" s="164">
        <f>SUM(P326:P421)</f>
        <v>0</v>
      </c>
      <c r="Q325" s="163"/>
      <c r="R325" s="164">
        <f>SUM(R326:R421)</f>
        <v>151.44975479999997</v>
      </c>
      <c r="S325" s="163"/>
      <c r="T325" s="165">
        <f>SUM(T326:T421)</f>
        <v>0.748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58" t="s">
        <v>81</v>
      </c>
      <c r="AT325" s="166" t="s">
        <v>72</v>
      </c>
      <c r="AU325" s="166" t="s">
        <v>81</v>
      </c>
      <c r="AY325" s="158" t="s">
        <v>126</v>
      </c>
      <c r="BK325" s="167">
        <f>SUM(BK326:BK421)</f>
        <v>0</v>
      </c>
    </row>
    <row r="326" spans="1:65" s="2" customFormat="1" ht="16.5" customHeight="1">
      <c r="A326" s="37"/>
      <c r="B326" s="170"/>
      <c r="C326" s="171" t="s">
        <v>565</v>
      </c>
      <c r="D326" s="171" t="s">
        <v>129</v>
      </c>
      <c r="E326" s="172" t="s">
        <v>566</v>
      </c>
      <c r="F326" s="173" t="s">
        <v>567</v>
      </c>
      <c r="G326" s="174" t="s">
        <v>549</v>
      </c>
      <c r="H326" s="175">
        <v>3</v>
      </c>
      <c r="I326" s="176"/>
      <c r="J326" s="177">
        <f>ROUND(I326*H326,2)</f>
        <v>0</v>
      </c>
      <c r="K326" s="173" t="s">
        <v>1</v>
      </c>
      <c r="L326" s="38"/>
      <c r="M326" s="178" t="s">
        <v>1</v>
      </c>
      <c r="N326" s="179" t="s">
        <v>38</v>
      </c>
      <c r="O326" s="76"/>
      <c r="P326" s="180">
        <f>O326*H326</f>
        <v>0</v>
      </c>
      <c r="Q326" s="180">
        <v>0.00021</v>
      </c>
      <c r="R326" s="180">
        <f>Q326*H326</f>
        <v>0.00063</v>
      </c>
      <c r="S326" s="180">
        <v>0</v>
      </c>
      <c r="T326" s="181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2" t="s">
        <v>288</v>
      </c>
      <c r="AT326" s="182" t="s">
        <v>129</v>
      </c>
      <c r="AU326" s="182" t="s">
        <v>83</v>
      </c>
      <c r="AY326" s="18" t="s">
        <v>126</v>
      </c>
      <c r="BE326" s="183">
        <f>IF(N326="základní",J326,0)</f>
        <v>0</v>
      </c>
      <c r="BF326" s="183">
        <f>IF(N326="snížená",J326,0)</f>
        <v>0</v>
      </c>
      <c r="BG326" s="183">
        <f>IF(N326="zákl. přenesená",J326,0)</f>
        <v>0</v>
      </c>
      <c r="BH326" s="183">
        <f>IF(N326="sníž. přenesená",J326,0)</f>
        <v>0</v>
      </c>
      <c r="BI326" s="183">
        <f>IF(N326="nulová",J326,0)</f>
        <v>0</v>
      </c>
      <c r="BJ326" s="18" t="s">
        <v>81</v>
      </c>
      <c r="BK326" s="183">
        <f>ROUND(I326*H326,2)</f>
        <v>0</v>
      </c>
      <c r="BL326" s="18" t="s">
        <v>288</v>
      </c>
      <c r="BM326" s="182" t="s">
        <v>568</v>
      </c>
    </row>
    <row r="327" spans="1:47" s="2" customFormat="1" ht="12">
      <c r="A327" s="37"/>
      <c r="B327" s="38"/>
      <c r="C327" s="37"/>
      <c r="D327" s="184" t="s">
        <v>136</v>
      </c>
      <c r="E327" s="37"/>
      <c r="F327" s="185" t="s">
        <v>567</v>
      </c>
      <c r="G327" s="37"/>
      <c r="H327" s="37"/>
      <c r="I327" s="186"/>
      <c r="J327" s="37"/>
      <c r="K327" s="37"/>
      <c r="L327" s="38"/>
      <c r="M327" s="187"/>
      <c r="N327" s="188"/>
      <c r="O327" s="76"/>
      <c r="P327" s="76"/>
      <c r="Q327" s="76"/>
      <c r="R327" s="76"/>
      <c r="S327" s="76"/>
      <c r="T327" s="7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8" t="s">
        <v>136</v>
      </c>
      <c r="AU327" s="18" t="s">
        <v>83</v>
      </c>
    </row>
    <row r="328" spans="1:51" s="13" customFormat="1" ht="12">
      <c r="A328" s="13"/>
      <c r="B328" s="189"/>
      <c r="C328" s="13"/>
      <c r="D328" s="184" t="s">
        <v>137</v>
      </c>
      <c r="E328" s="190" t="s">
        <v>1</v>
      </c>
      <c r="F328" s="191" t="s">
        <v>569</v>
      </c>
      <c r="G328" s="13"/>
      <c r="H328" s="192">
        <v>3</v>
      </c>
      <c r="I328" s="193"/>
      <c r="J328" s="13"/>
      <c r="K328" s="13"/>
      <c r="L328" s="189"/>
      <c r="M328" s="194"/>
      <c r="N328" s="195"/>
      <c r="O328" s="195"/>
      <c r="P328" s="195"/>
      <c r="Q328" s="195"/>
      <c r="R328" s="195"/>
      <c r="S328" s="195"/>
      <c r="T328" s="19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0" t="s">
        <v>137</v>
      </c>
      <c r="AU328" s="190" t="s">
        <v>83</v>
      </c>
      <c r="AV328" s="13" t="s">
        <v>83</v>
      </c>
      <c r="AW328" s="13" t="s">
        <v>30</v>
      </c>
      <c r="AX328" s="13" t="s">
        <v>81</v>
      </c>
      <c r="AY328" s="190" t="s">
        <v>126</v>
      </c>
    </row>
    <row r="329" spans="1:65" s="2" customFormat="1" ht="24.15" customHeight="1">
      <c r="A329" s="37"/>
      <c r="B329" s="170"/>
      <c r="C329" s="171" t="s">
        <v>570</v>
      </c>
      <c r="D329" s="171" t="s">
        <v>129</v>
      </c>
      <c r="E329" s="172" t="s">
        <v>571</v>
      </c>
      <c r="F329" s="173" t="s">
        <v>572</v>
      </c>
      <c r="G329" s="174" t="s">
        <v>549</v>
      </c>
      <c r="H329" s="175">
        <v>5</v>
      </c>
      <c r="I329" s="176"/>
      <c r="J329" s="177">
        <f>ROUND(I329*H329,2)</f>
        <v>0</v>
      </c>
      <c r="K329" s="173" t="s">
        <v>133</v>
      </c>
      <c r="L329" s="38"/>
      <c r="M329" s="178" t="s">
        <v>1</v>
      </c>
      <c r="N329" s="179" t="s">
        <v>38</v>
      </c>
      <c r="O329" s="76"/>
      <c r="P329" s="180">
        <f>O329*H329</f>
        <v>0</v>
      </c>
      <c r="Q329" s="180">
        <v>0.0007</v>
      </c>
      <c r="R329" s="180">
        <f>Q329*H329</f>
        <v>0.0035</v>
      </c>
      <c r="S329" s="180">
        <v>0</v>
      </c>
      <c r="T329" s="18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2" t="s">
        <v>148</v>
      </c>
      <c r="AT329" s="182" t="s">
        <v>129</v>
      </c>
      <c r="AU329" s="182" t="s">
        <v>83</v>
      </c>
      <c r="AY329" s="18" t="s">
        <v>126</v>
      </c>
      <c r="BE329" s="183">
        <f>IF(N329="základní",J329,0)</f>
        <v>0</v>
      </c>
      <c r="BF329" s="183">
        <f>IF(N329="snížená",J329,0)</f>
        <v>0</v>
      </c>
      <c r="BG329" s="183">
        <f>IF(N329="zákl. přenesená",J329,0)</f>
        <v>0</v>
      </c>
      <c r="BH329" s="183">
        <f>IF(N329="sníž. přenesená",J329,0)</f>
        <v>0</v>
      </c>
      <c r="BI329" s="183">
        <f>IF(N329="nulová",J329,0)</f>
        <v>0</v>
      </c>
      <c r="BJ329" s="18" t="s">
        <v>81</v>
      </c>
      <c r="BK329" s="183">
        <f>ROUND(I329*H329,2)</f>
        <v>0</v>
      </c>
      <c r="BL329" s="18" t="s">
        <v>148</v>
      </c>
      <c r="BM329" s="182" t="s">
        <v>573</v>
      </c>
    </row>
    <row r="330" spans="1:47" s="2" customFormat="1" ht="12">
      <c r="A330" s="37"/>
      <c r="B330" s="38"/>
      <c r="C330" s="37"/>
      <c r="D330" s="184" t="s">
        <v>136</v>
      </c>
      <c r="E330" s="37"/>
      <c r="F330" s="185" t="s">
        <v>574</v>
      </c>
      <c r="G330" s="37"/>
      <c r="H330" s="37"/>
      <c r="I330" s="186"/>
      <c r="J330" s="37"/>
      <c r="K330" s="37"/>
      <c r="L330" s="38"/>
      <c r="M330" s="187"/>
      <c r="N330" s="188"/>
      <c r="O330" s="76"/>
      <c r="P330" s="76"/>
      <c r="Q330" s="76"/>
      <c r="R330" s="76"/>
      <c r="S330" s="76"/>
      <c r="T330" s="7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8" t="s">
        <v>136</v>
      </c>
      <c r="AU330" s="18" t="s">
        <v>83</v>
      </c>
    </row>
    <row r="331" spans="1:51" s="13" customFormat="1" ht="12">
      <c r="A331" s="13"/>
      <c r="B331" s="189"/>
      <c r="C331" s="13"/>
      <c r="D331" s="184" t="s">
        <v>137</v>
      </c>
      <c r="E331" s="190" t="s">
        <v>1</v>
      </c>
      <c r="F331" s="191" t="s">
        <v>575</v>
      </c>
      <c r="G331" s="13"/>
      <c r="H331" s="192">
        <v>1</v>
      </c>
      <c r="I331" s="193"/>
      <c r="J331" s="13"/>
      <c r="K331" s="13"/>
      <c r="L331" s="189"/>
      <c r="M331" s="194"/>
      <c r="N331" s="195"/>
      <c r="O331" s="195"/>
      <c r="P331" s="195"/>
      <c r="Q331" s="195"/>
      <c r="R331" s="195"/>
      <c r="S331" s="195"/>
      <c r="T331" s="19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0" t="s">
        <v>137</v>
      </c>
      <c r="AU331" s="190" t="s">
        <v>83</v>
      </c>
      <c r="AV331" s="13" t="s">
        <v>83</v>
      </c>
      <c r="AW331" s="13" t="s">
        <v>30</v>
      </c>
      <c r="AX331" s="13" t="s">
        <v>73</v>
      </c>
      <c r="AY331" s="190" t="s">
        <v>126</v>
      </c>
    </row>
    <row r="332" spans="1:51" s="13" customFormat="1" ht="12">
      <c r="A332" s="13"/>
      <c r="B332" s="189"/>
      <c r="C332" s="13"/>
      <c r="D332" s="184" t="s">
        <v>137</v>
      </c>
      <c r="E332" s="190" t="s">
        <v>1</v>
      </c>
      <c r="F332" s="191" t="s">
        <v>576</v>
      </c>
      <c r="G332" s="13"/>
      <c r="H332" s="192">
        <v>1</v>
      </c>
      <c r="I332" s="193"/>
      <c r="J332" s="13"/>
      <c r="K332" s="13"/>
      <c r="L332" s="189"/>
      <c r="M332" s="194"/>
      <c r="N332" s="195"/>
      <c r="O332" s="195"/>
      <c r="P332" s="195"/>
      <c r="Q332" s="195"/>
      <c r="R332" s="195"/>
      <c r="S332" s="195"/>
      <c r="T332" s="19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0" t="s">
        <v>137</v>
      </c>
      <c r="AU332" s="190" t="s">
        <v>83</v>
      </c>
      <c r="AV332" s="13" t="s">
        <v>83</v>
      </c>
      <c r="AW332" s="13" t="s">
        <v>30</v>
      </c>
      <c r="AX332" s="13" t="s">
        <v>73</v>
      </c>
      <c r="AY332" s="190" t="s">
        <v>126</v>
      </c>
    </row>
    <row r="333" spans="1:51" s="13" customFormat="1" ht="12">
      <c r="A333" s="13"/>
      <c r="B333" s="189"/>
      <c r="C333" s="13"/>
      <c r="D333" s="184" t="s">
        <v>137</v>
      </c>
      <c r="E333" s="190" t="s">
        <v>1</v>
      </c>
      <c r="F333" s="191" t="s">
        <v>577</v>
      </c>
      <c r="G333" s="13"/>
      <c r="H333" s="192">
        <v>2</v>
      </c>
      <c r="I333" s="193"/>
      <c r="J333" s="13"/>
      <c r="K333" s="13"/>
      <c r="L333" s="189"/>
      <c r="M333" s="194"/>
      <c r="N333" s="195"/>
      <c r="O333" s="195"/>
      <c r="P333" s="195"/>
      <c r="Q333" s="195"/>
      <c r="R333" s="195"/>
      <c r="S333" s="195"/>
      <c r="T333" s="19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0" t="s">
        <v>137</v>
      </c>
      <c r="AU333" s="190" t="s">
        <v>83</v>
      </c>
      <c r="AV333" s="13" t="s">
        <v>83</v>
      </c>
      <c r="AW333" s="13" t="s">
        <v>30</v>
      </c>
      <c r="AX333" s="13" t="s">
        <v>73</v>
      </c>
      <c r="AY333" s="190" t="s">
        <v>126</v>
      </c>
    </row>
    <row r="334" spans="1:51" s="13" customFormat="1" ht="12">
      <c r="A334" s="13"/>
      <c r="B334" s="189"/>
      <c r="C334" s="13"/>
      <c r="D334" s="184" t="s">
        <v>137</v>
      </c>
      <c r="E334" s="190" t="s">
        <v>1</v>
      </c>
      <c r="F334" s="191" t="s">
        <v>578</v>
      </c>
      <c r="G334" s="13"/>
      <c r="H334" s="192">
        <v>1</v>
      </c>
      <c r="I334" s="193"/>
      <c r="J334" s="13"/>
      <c r="K334" s="13"/>
      <c r="L334" s="189"/>
      <c r="M334" s="194"/>
      <c r="N334" s="195"/>
      <c r="O334" s="195"/>
      <c r="P334" s="195"/>
      <c r="Q334" s="195"/>
      <c r="R334" s="195"/>
      <c r="S334" s="195"/>
      <c r="T334" s="19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0" t="s">
        <v>137</v>
      </c>
      <c r="AU334" s="190" t="s">
        <v>83</v>
      </c>
      <c r="AV334" s="13" t="s">
        <v>83</v>
      </c>
      <c r="AW334" s="13" t="s">
        <v>30</v>
      </c>
      <c r="AX334" s="13" t="s">
        <v>73</v>
      </c>
      <c r="AY334" s="190" t="s">
        <v>126</v>
      </c>
    </row>
    <row r="335" spans="1:51" s="14" customFormat="1" ht="12">
      <c r="A335" s="14"/>
      <c r="B335" s="201"/>
      <c r="C335" s="14"/>
      <c r="D335" s="184" t="s">
        <v>137</v>
      </c>
      <c r="E335" s="202" t="s">
        <v>1</v>
      </c>
      <c r="F335" s="203" t="s">
        <v>259</v>
      </c>
      <c r="G335" s="14"/>
      <c r="H335" s="204">
        <v>5</v>
      </c>
      <c r="I335" s="205"/>
      <c r="J335" s="14"/>
      <c r="K335" s="14"/>
      <c r="L335" s="201"/>
      <c r="M335" s="206"/>
      <c r="N335" s="207"/>
      <c r="O335" s="207"/>
      <c r="P335" s="207"/>
      <c r="Q335" s="207"/>
      <c r="R335" s="207"/>
      <c r="S335" s="207"/>
      <c r="T335" s="20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02" t="s">
        <v>137</v>
      </c>
      <c r="AU335" s="202" t="s">
        <v>83</v>
      </c>
      <c r="AV335" s="14" t="s">
        <v>148</v>
      </c>
      <c r="AW335" s="14" t="s">
        <v>30</v>
      </c>
      <c r="AX335" s="14" t="s">
        <v>81</v>
      </c>
      <c r="AY335" s="202" t="s">
        <v>126</v>
      </c>
    </row>
    <row r="336" spans="1:65" s="2" customFormat="1" ht="24.15" customHeight="1">
      <c r="A336" s="37"/>
      <c r="B336" s="170"/>
      <c r="C336" s="216" t="s">
        <v>579</v>
      </c>
      <c r="D336" s="216" t="s">
        <v>343</v>
      </c>
      <c r="E336" s="217" t="s">
        <v>580</v>
      </c>
      <c r="F336" s="218" t="s">
        <v>581</v>
      </c>
      <c r="G336" s="219" t="s">
        <v>549</v>
      </c>
      <c r="H336" s="220">
        <v>2</v>
      </c>
      <c r="I336" s="221"/>
      <c r="J336" s="222">
        <f>ROUND(I336*H336,2)</f>
        <v>0</v>
      </c>
      <c r="K336" s="218" t="s">
        <v>133</v>
      </c>
      <c r="L336" s="223"/>
      <c r="M336" s="224" t="s">
        <v>1</v>
      </c>
      <c r="N336" s="225" t="s">
        <v>38</v>
      </c>
      <c r="O336" s="76"/>
      <c r="P336" s="180">
        <f>O336*H336</f>
        <v>0</v>
      </c>
      <c r="Q336" s="180">
        <v>0.0013</v>
      </c>
      <c r="R336" s="180">
        <f>Q336*H336</f>
        <v>0.0026</v>
      </c>
      <c r="S336" s="180">
        <v>0</v>
      </c>
      <c r="T336" s="18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82" t="s">
        <v>169</v>
      </c>
      <c r="AT336" s="182" t="s">
        <v>343</v>
      </c>
      <c r="AU336" s="182" t="s">
        <v>83</v>
      </c>
      <c r="AY336" s="18" t="s">
        <v>126</v>
      </c>
      <c r="BE336" s="183">
        <f>IF(N336="základní",J336,0)</f>
        <v>0</v>
      </c>
      <c r="BF336" s="183">
        <f>IF(N336="snížená",J336,0)</f>
        <v>0</v>
      </c>
      <c r="BG336" s="183">
        <f>IF(N336="zákl. přenesená",J336,0)</f>
        <v>0</v>
      </c>
      <c r="BH336" s="183">
        <f>IF(N336="sníž. přenesená",J336,0)</f>
        <v>0</v>
      </c>
      <c r="BI336" s="183">
        <f>IF(N336="nulová",J336,0)</f>
        <v>0</v>
      </c>
      <c r="BJ336" s="18" t="s">
        <v>81</v>
      </c>
      <c r="BK336" s="183">
        <f>ROUND(I336*H336,2)</f>
        <v>0</v>
      </c>
      <c r="BL336" s="18" t="s">
        <v>148</v>
      </c>
      <c r="BM336" s="182" t="s">
        <v>582</v>
      </c>
    </row>
    <row r="337" spans="1:47" s="2" customFormat="1" ht="12">
      <c r="A337" s="37"/>
      <c r="B337" s="38"/>
      <c r="C337" s="37"/>
      <c r="D337" s="184" t="s">
        <v>136</v>
      </c>
      <c r="E337" s="37"/>
      <c r="F337" s="185" t="s">
        <v>581</v>
      </c>
      <c r="G337" s="37"/>
      <c r="H337" s="37"/>
      <c r="I337" s="186"/>
      <c r="J337" s="37"/>
      <c r="K337" s="37"/>
      <c r="L337" s="38"/>
      <c r="M337" s="187"/>
      <c r="N337" s="188"/>
      <c r="O337" s="76"/>
      <c r="P337" s="76"/>
      <c r="Q337" s="76"/>
      <c r="R337" s="76"/>
      <c r="S337" s="76"/>
      <c r="T337" s="7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8" t="s">
        <v>136</v>
      </c>
      <c r="AU337" s="18" t="s">
        <v>83</v>
      </c>
    </row>
    <row r="338" spans="1:65" s="2" customFormat="1" ht="24.15" customHeight="1">
      <c r="A338" s="37"/>
      <c r="B338" s="170"/>
      <c r="C338" s="216" t="s">
        <v>583</v>
      </c>
      <c r="D338" s="216" t="s">
        <v>343</v>
      </c>
      <c r="E338" s="217" t="s">
        <v>584</v>
      </c>
      <c r="F338" s="218" t="s">
        <v>585</v>
      </c>
      <c r="G338" s="219" t="s">
        <v>549</v>
      </c>
      <c r="H338" s="220">
        <v>2</v>
      </c>
      <c r="I338" s="221"/>
      <c r="J338" s="222">
        <f>ROUND(I338*H338,2)</f>
        <v>0</v>
      </c>
      <c r="K338" s="218" t="s">
        <v>133</v>
      </c>
      <c r="L338" s="223"/>
      <c r="M338" s="224" t="s">
        <v>1</v>
      </c>
      <c r="N338" s="225" t="s">
        <v>38</v>
      </c>
      <c r="O338" s="76"/>
      <c r="P338" s="180">
        <f>O338*H338</f>
        <v>0</v>
      </c>
      <c r="Q338" s="180">
        <v>0.0026</v>
      </c>
      <c r="R338" s="180">
        <f>Q338*H338</f>
        <v>0.0052</v>
      </c>
      <c r="S338" s="180">
        <v>0</v>
      </c>
      <c r="T338" s="18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82" t="s">
        <v>169</v>
      </c>
      <c r="AT338" s="182" t="s">
        <v>343</v>
      </c>
      <c r="AU338" s="182" t="s">
        <v>83</v>
      </c>
      <c r="AY338" s="18" t="s">
        <v>126</v>
      </c>
      <c r="BE338" s="183">
        <f>IF(N338="základní",J338,0)</f>
        <v>0</v>
      </c>
      <c r="BF338" s="183">
        <f>IF(N338="snížená",J338,0)</f>
        <v>0</v>
      </c>
      <c r="BG338" s="183">
        <f>IF(N338="zákl. přenesená",J338,0)</f>
        <v>0</v>
      </c>
      <c r="BH338" s="183">
        <f>IF(N338="sníž. přenesená",J338,0)</f>
        <v>0</v>
      </c>
      <c r="BI338" s="183">
        <f>IF(N338="nulová",J338,0)</f>
        <v>0</v>
      </c>
      <c r="BJ338" s="18" t="s">
        <v>81</v>
      </c>
      <c r="BK338" s="183">
        <f>ROUND(I338*H338,2)</f>
        <v>0</v>
      </c>
      <c r="BL338" s="18" t="s">
        <v>148</v>
      </c>
      <c r="BM338" s="182" t="s">
        <v>586</v>
      </c>
    </row>
    <row r="339" spans="1:47" s="2" customFormat="1" ht="12">
      <c r="A339" s="37"/>
      <c r="B339" s="38"/>
      <c r="C339" s="37"/>
      <c r="D339" s="184" t="s">
        <v>136</v>
      </c>
      <c r="E339" s="37"/>
      <c r="F339" s="185" t="s">
        <v>585</v>
      </c>
      <c r="G339" s="37"/>
      <c r="H339" s="37"/>
      <c r="I339" s="186"/>
      <c r="J339" s="37"/>
      <c r="K339" s="37"/>
      <c r="L339" s="38"/>
      <c r="M339" s="187"/>
      <c r="N339" s="188"/>
      <c r="O339" s="76"/>
      <c r="P339" s="76"/>
      <c r="Q339" s="76"/>
      <c r="R339" s="76"/>
      <c r="S339" s="76"/>
      <c r="T339" s="7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8" t="s">
        <v>136</v>
      </c>
      <c r="AU339" s="18" t="s">
        <v>83</v>
      </c>
    </row>
    <row r="340" spans="1:65" s="2" customFormat="1" ht="16.5" customHeight="1">
      <c r="A340" s="37"/>
      <c r="B340" s="170"/>
      <c r="C340" s="216" t="s">
        <v>587</v>
      </c>
      <c r="D340" s="216" t="s">
        <v>343</v>
      </c>
      <c r="E340" s="217" t="s">
        <v>588</v>
      </c>
      <c r="F340" s="218" t="s">
        <v>589</v>
      </c>
      <c r="G340" s="219" t="s">
        <v>549</v>
      </c>
      <c r="H340" s="220">
        <v>1</v>
      </c>
      <c r="I340" s="221"/>
      <c r="J340" s="222">
        <f>ROUND(I340*H340,2)</f>
        <v>0</v>
      </c>
      <c r="K340" s="218" t="s">
        <v>133</v>
      </c>
      <c r="L340" s="223"/>
      <c r="M340" s="224" t="s">
        <v>1</v>
      </c>
      <c r="N340" s="225" t="s">
        <v>38</v>
      </c>
      <c r="O340" s="76"/>
      <c r="P340" s="180">
        <f>O340*H340</f>
        <v>0</v>
      </c>
      <c r="Q340" s="180">
        <v>0.0017</v>
      </c>
      <c r="R340" s="180">
        <f>Q340*H340</f>
        <v>0.0017</v>
      </c>
      <c r="S340" s="180">
        <v>0</v>
      </c>
      <c r="T340" s="18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2" t="s">
        <v>169</v>
      </c>
      <c r="AT340" s="182" t="s">
        <v>343</v>
      </c>
      <c r="AU340" s="182" t="s">
        <v>83</v>
      </c>
      <c r="AY340" s="18" t="s">
        <v>126</v>
      </c>
      <c r="BE340" s="183">
        <f>IF(N340="základní",J340,0)</f>
        <v>0</v>
      </c>
      <c r="BF340" s="183">
        <f>IF(N340="snížená",J340,0)</f>
        <v>0</v>
      </c>
      <c r="BG340" s="183">
        <f>IF(N340="zákl. přenesená",J340,0)</f>
        <v>0</v>
      </c>
      <c r="BH340" s="183">
        <f>IF(N340="sníž. přenesená",J340,0)</f>
        <v>0</v>
      </c>
      <c r="BI340" s="183">
        <f>IF(N340="nulová",J340,0)</f>
        <v>0</v>
      </c>
      <c r="BJ340" s="18" t="s">
        <v>81</v>
      </c>
      <c r="BK340" s="183">
        <f>ROUND(I340*H340,2)</f>
        <v>0</v>
      </c>
      <c r="BL340" s="18" t="s">
        <v>148</v>
      </c>
      <c r="BM340" s="182" t="s">
        <v>590</v>
      </c>
    </row>
    <row r="341" spans="1:47" s="2" customFormat="1" ht="12">
      <c r="A341" s="37"/>
      <c r="B341" s="38"/>
      <c r="C341" s="37"/>
      <c r="D341" s="184" t="s">
        <v>136</v>
      </c>
      <c r="E341" s="37"/>
      <c r="F341" s="185" t="s">
        <v>589</v>
      </c>
      <c r="G341" s="37"/>
      <c r="H341" s="37"/>
      <c r="I341" s="186"/>
      <c r="J341" s="37"/>
      <c r="K341" s="37"/>
      <c r="L341" s="38"/>
      <c r="M341" s="187"/>
      <c r="N341" s="188"/>
      <c r="O341" s="76"/>
      <c r="P341" s="76"/>
      <c r="Q341" s="76"/>
      <c r="R341" s="76"/>
      <c r="S341" s="76"/>
      <c r="T341" s="7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8" t="s">
        <v>136</v>
      </c>
      <c r="AU341" s="18" t="s">
        <v>83</v>
      </c>
    </row>
    <row r="342" spans="1:65" s="2" customFormat="1" ht="24.15" customHeight="1">
      <c r="A342" s="37"/>
      <c r="B342" s="170"/>
      <c r="C342" s="171" t="s">
        <v>591</v>
      </c>
      <c r="D342" s="171" t="s">
        <v>129</v>
      </c>
      <c r="E342" s="172" t="s">
        <v>592</v>
      </c>
      <c r="F342" s="173" t="s">
        <v>593</v>
      </c>
      <c r="G342" s="174" t="s">
        <v>549</v>
      </c>
      <c r="H342" s="175">
        <v>3</v>
      </c>
      <c r="I342" s="176"/>
      <c r="J342" s="177">
        <f>ROUND(I342*H342,2)</f>
        <v>0</v>
      </c>
      <c r="K342" s="173" t="s">
        <v>133</v>
      </c>
      <c r="L342" s="38"/>
      <c r="M342" s="178" t="s">
        <v>1</v>
      </c>
      <c r="N342" s="179" t="s">
        <v>38</v>
      </c>
      <c r="O342" s="76"/>
      <c r="P342" s="180">
        <f>O342*H342</f>
        <v>0</v>
      </c>
      <c r="Q342" s="180">
        <v>0.11241</v>
      </c>
      <c r="R342" s="180">
        <f>Q342*H342</f>
        <v>0.33723</v>
      </c>
      <c r="S342" s="180">
        <v>0</v>
      </c>
      <c r="T342" s="18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2" t="s">
        <v>148</v>
      </c>
      <c r="AT342" s="182" t="s">
        <v>129</v>
      </c>
      <c r="AU342" s="182" t="s">
        <v>83</v>
      </c>
      <c r="AY342" s="18" t="s">
        <v>126</v>
      </c>
      <c r="BE342" s="183">
        <f>IF(N342="základní",J342,0)</f>
        <v>0</v>
      </c>
      <c r="BF342" s="183">
        <f>IF(N342="snížená",J342,0)</f>
        <v>0</v>
      </c>
      <c r="BG342" s="183">
        <f>IF(N342="zákl. přenesená",J342,0)</f>
        <v>0</v>
      </c>
      <c r="BH342" s="183">
        <f>IF(N342="sníž. přenesená",J342,0)</f>
        <v>0</v>
      </c>
      <c r="BI342" s="183">
        <f>IF(N342="nulová",J342,0)</f>
        <v>0</v>
      </c>
      <c r="BJ342" s="18" t="s">
        <v>81</v>
      </c>
      <c r="BK342" s="183">
        <f>ROUND(I342*H342,2)</f>
        <v>0</v>
      </c>
      <c r="BL342" s="18" t="s">
        <v>148</v>
      </c>
      <c r="BM342" s="182" t="s">
        <v>594</v>
      </c>
    </row>
    <row r="343" spans="1:47" s="2" customFormat="1" ht="12">
      <c r="A343" s="37"/>
      <c r="B343" s="38"/>
      <c r="C343" s="37"/>
      <c r="D343" s="184" t="s">
        <v>136</v>
      </c>
      <c r="E343" s="37"/>
      <c r="F343" s="185" t="s">
        <v>595</v>
      </c>
      <c r="G343" s="37"/>
      <c r="H343" s="37"/>
      <c r="I343" s="186"/>
      <c r="J343" s="37"/>
      <c r="K343" s="37"/>
      <c r="L343" s="38"/>
      <c r="M343" s="187"/>
      <c r="N343" s="188"/>
      <c r="O343" s="76"/>
      <c r="P343" s="76"/>
      <c r="Q343" s="76"/>
      <c r="R343" s="76"/>
      <c r="S343" s="76"/>
      <c r="T343" s="7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8" t="s">
        <v>136</v>
      </c>
      <c r="AU343" s="18" t="s">
        <v>83</v>
      </c>
    </row>
    <row r="344" spans="1:65" s="2" customFormat="1" ht="21.75" customHeight="1">
      <c r="A344" s="37"/>
      <c r="B344" s="170"/>
      <c r="C344" s="216" t="s">
        <v>596</v>
      </c>
      <c r="D344" s="216" t="s">
        <v>343</v>
      </c>
      <c r="E344" s="217" t="s">
        <v>597</v>
      </c>
      <c r="F344" s="218" t="s">
        <v>598</v>
      </c>
      <c r="G344" s="219" t="s">
        <v>549</v>
      </c>
      <c r="H344" s="220">
        <v>3</v>
      </c>
      <c r="I344" s="221"/>
      <c r="J344" s="222">
        <f>ROUND(I344*H344,2)</f>
        <v>0</v>
      </c>
      <c r="K344" s="218" t="s">
        <v>133</v>
      </c>
      <c r="L344" s="223"/>
      <c r="M344" s="224" t="s">
        <v>1</v>
      </c>
      <c r="N344" s="225" t="s">
        <v>38</v>
      </c>
      <c r="O344" s="76"/>
      <c r="P344" s="180">
        <f>O344*H344</f>
        <v>0</v>
      </c>
      <c r="Q344" s="180">
        <v>0.0061</v>
      </c>
      <c r="R344" s="180">
        <f>Q344*H344</f>
        <v>0.0183</v>
      </c>
      <c r="S344" s="180">
        <v>0</v>
      </c>
      <c r="T344" s="18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2" t="s">
        <v>169</v>
      </c>
      <c r="AT344" s="182" t="s">
        <v>343</v>
      </c>
      <c r="AU344" s="182" t="s">
        <v>83</v>
      </c>
      <c r="AY344" s="18" t="s">
        <v>126</v>
      </c>
      <c r="BE344" s="183">
        <f>IF(N344="základní",J344,0)</f>
        <v>0</v>
      </c>
      <c r="BF344" s="183">
        <f>IF(N344="snížená",J344,0)</f>
        <v>0</v>
      </c>
      <c r="BG344" s="183">
        <f>IF(N344="zákl. přenesená",J344,0)</f>
        <v>0</v>
      </c>
      <c r="BH344" s="183">
        <f>IF(N344="sníž. přenesená",J344,0)</f>
        <v>0</v>
      </c>
      <c r="BI344" s="183">
        <f>IF(N344="nulová",J344,0)</f>
        <v>0</v>
      </c>
      <c r="BJ344" s="18" t="s">
        <v>81</v>
      </c>
      <c r="BK344" s="183">
        <f>ROUND(I344*H344,2)</f>
        <v>0</v>
      </c>
      <c r="BL344" s="18" t="s">
        <v>148</v>
      </c>
      <c r="BM344" s="182" t="s">
        <v>599</v>
      </c>
    </row>
    <row r="345" spans="1:47" s="2" customFormat="1" ht="12">
      <c r="A345" s="37"/>
      <c r="B345" s="38"/>
      <c r="C345" s="37"/>
      <c r="D345" s="184" t="s">
        <v>136</v>
      </c>
      <c r="E345" s="37"/>
      <c r="F345" s="185" t="s">
        <v>598</v>
      </c>
      <c r="G345" s="37"/>
      <c r="H345" s="37"/>
      <c r="I345" s="186"/>
      <c r="J345" s="37"/>
      <c r="K345" s="37"/>
      <c r="L345" s="38"/>
      <c r="M345" s="187"/>
      <c r="N345" s="188"/>
      <c r="O345" s="76"/>
      <c r="P345" s="76"/>
      <c r="Q345" s="76"/>
      <c r="R345" s="76"/>
      <c r="S345" s="76"/>
      <c r="T345" s="7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8" t="s">
        <v>136</v>
      </c>
      <c r="AU345" s="18" t="s">
        <v>83</v>
      </c>
    </row>
    <row r="346" spans="1:65" s="2" customFormat="1" ht="16.5" customHeight="1">
      <c r="A346" s="37"/>
      <c r="B346" s="170"/>
      <c r="C346" s="216" t="s">
        <v>600</v>
      </c>
      <c r="D346" s="216" t="s">
        <v>343</v>
      </c>
      <c r="E346" s="217" t="s">
        <v>601</v>
      </c>
      <c r="F346" s="218" t="s">
        <v>602</v>
      </c>
      <c r="G346" s="219" t="s">
        <v>549</v>
      </c>
      <c r="H346" s="220">
        <v>3</v>
      </c>
      <c r="I346" s="221"/>
      <c r="J346" s="222">
        <f>ROUND(I346*H346,2)</f>
        <v>0</v>
      </c>
      <c r="K346" s="218" t="s">
        <v>133</v>
      </c>
      <c r="L346" s="223"/>
      <c r="M346" s="224" t="s">
        <v>1</v>
      </c>
      <c r="N346" s="225" t="s">
        <v>38</v>
      </c>
      <c r="O346" s="76"/>
      <c r="P346" s="180">
        <f>O346*H346</f>
        <v>0</v>
      </c>
      <c r="Q346" s="180">
        <v>0.003</v>
      </c>
      <c r="R346" s="180">
        <f>Q346*H346</f>
        <v>0.009000000000000001</v>
      </c>
      <c r="S346" s="180">
        <v>0</v>
      </c>
      <c r="T346" s="18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2" t="s">
        <v>169</v>
      </c>
      <c r="AT346" s="182" t="s">
        <v>343</v>
      </c>
      <c r="AU346" s="182" t="s">
        <v>83</v>
      </c>
      <c r="AY346" s="18" t="s">
        <v>126</v>
      </c>
      <c r="BE346" s="183">
        <f>IF(N346="základní",J346,0)</f>
        <v>0</v>
      </c>
      <c r="BF346" s="183">
        <f>IF(N346="snížená",J346,0)</f>
        <v>0</v>
      </c>
      <c r="BG346" s="183">
        <f>IF(N346="zákl. přenesená",J346,0)</f>
        <v>0</v>
      </c>
      <c r="BH346" s="183">
        <f>IF(N346="sníž. přenesená",J346,0)</f>
        <v>0</v>
      </c>
      <c r="BI346" s="183">
        <f>IF(N346="nulová",J346,0)</f>
        <v>0</v>
      </c>
      <c r="BJ346" s="18" t="s">
        <v>81</v>
      </c>
      <c r="BK346" s="183">
        <f>ROUND(I346*H346,2)</f>
        <v>0</v>
      </c>
      <c r="BL346" s="18" t="s">
        <v>148</v>
      </c>
      <c r="BM346" s="182" t="s">
        <v>603</v>
      </c>
    </row>
    <row r="347" spans="1:47" s="2" customFormat="1" ht="12">
      <c r="A347" s="37"/>
      <c r="B347" s="38"/>
      <c r="C347" s="37"/>
      <c r="D347" s="184" t="s">
        <v>136</v>
      </c>
      <c r="E347" s="37"/>
      <c r="F347" s="185" t="s">
        <v>602</v>
      </c>
      <c r="G347" s="37"/>
      <c r="H347" s="37"/>
      <c r="I347" s="186"/>
      <c r="J347" s="37"/>
      <c r="K347" s="37"/>
      <c r="L347" s="38"/>
      <c r="M347" s="187"/>
      <c r="N347" s="188"/>
      <c r="O347" s="76"/>
      <c r="P347" s="76"/>
      <c r="Q347" s="76"/>
      <c r="R347" s="76"/>
      <c r="S347" s="76"/>
      <c r="T347" s="7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8" t="s">
        <v>136</v>
      </c>
      <c r="AU347" s="18" t="s">
        <v>83</v>
      </c>
    </row>
    <row r="348" spans="1:65" s="2" customFormat="1" ht="16.5" customHeight="1">
      <c r="A348" s="37"/>
      <c r="B348" s="170"/>
      <c r="C348" s="216" t="s">
        <v>604</v>
      </c>
      <c r="D348" s="216" t="s">
        <v>343</v>
      </c>
      <c r="E348" s="217" t="s">
        <v>605</v>
      </c>
      <c r="F348" s="218" t="s">
        <v>606</v>
      </c>
      <c r="G348" s="219" t="s">
        <v>549</v>
      </c>
      <c r="H348" s="220">
        <v>3</v>
      </c>
      <c r="I348" s="221"/>
      <c r="J348" s="222">
        <f>ROUND(I348*H348,2)</f>
        <v>0</v>
      </c>
      <c r="K348" s="218" t="s">
        <v>133</v>
      </c>
      <c r="L348" s="223"/>
      <c r="M348" s="224" t="s">
        <v>1</v>
      </c>
      <c r="N348" s="225" t="s">
        <v>38</v>
      </c>
      <c r="O348" s="76"/>
      <c r="P348" s="180">
        <f>O348*H348</f>
        <v>0</v>
      </c>
      <c r="Q348" s="180">
        <v>0.0001</v>
      </c>
      <c r="R348" s="180">
        <f>Q348*H348</f>
        <v>0.00030000000000000003</v>
      </c>
      <c r="S348" s="180">
        <v>0</v>
      </c>
      <c r="T348" s="18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2" t="s">
        <v>169</v>
      </c>
      <c r="AT348" s="182" t="s">
        <v>343</v>
      </c>
      <c r="AU348" s="182" t="s">
        <v>83</v>
      </c>
      <c r="AY348" s="18" t="s">
        <v>126</v>
      </c>
      <c r="BE348" s="183">
        <f>IF(N348="základní",J348,0)</f>
        <v>0</v>
      </c>
      <c r="BF348" s="183">
        <f>IF(N348="snížená",J348,0)</f>
        <v>0</v>
      </c>
      <c r="BG348" s="183">
        <f>IF(N348="zákl. přenesená",J348,0)</f>
        <v>0</v>
      </c>
      <c r="BH348" s="183">
        <f>IF(N348="sníž. přenesená",J348,0)</f>
        <v>0</v>
      </c>
      <c r="BI348" s="183">
        <f>IF(N348="nulová",J348,0)</f>
        <v>0</v>
      </c>
      <c r="BJ348" s="18" t="s">
        <v>81</v>
      </c>
      <c r="BK348" s="183">
        <f>ROUND(I348*H348,2)</f>
        <v>0</v>
      </c>
      <c r="BL348" s="18" t="s">
        <v>148</v>
      </c>
      <c r="BM348" s="182" t="s">
        <v>607</v>
      </c>
    </row>
    <row r="349" spans="1:47" s="2" customFormat="1" ht="12">
      <c r="A349" s="37"/>
      <c r="B349" s="38"/>
      <c r="C349" s="37"/>
      <c r="D349" s="184" t="s">
        <v>136</v>
      </c>
      <c r="E349" s="37"/>
      <c r="F349" s="185" t="s">
        <v>606</v>
      </c>
      <c r="G349" s="37"/>
      <c r="H349" s="37"/>
      <c r="I349" s="186"/>
      <c r="J349" s="37"/>
      <c r="K349" s="37"/>
      <c r="L349" s="38"/>
      <c r="M349" s="187"/>
      <c r="N349" s="188"/>
      <c r="O349" s="76"/>
      <c r="P349" s="76"/>
      <c r="Q349" s="76"/>
      <c r="R349" s="76"/>
      <c r="S349" s="76"/>
      <c r="T349" s="7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8" t="s">
        <v>136</v>
      </c>
      <c r="AU349" s="18" t="s">
        <v>83</v>
      </c>
    </row>
    <row r="350" spans="1:65" s="2" customFormat="1" ht="21.75" customHeight="1">
      <c r="A350" s="37"/>
      <c r="B350" s="170"/>
      <c r="C350" s="216" t="s">
        <v>608</v>
      </c>
      <c r="D350" s="216" t="s">
        <v>343</v>
      </c>
      <c r="E350" s="217" t="s">
        <v>609</v>
      </c>
      <c r="F350" s="218" t="s">
        <v>610</v>
      </c>
      <c r="G350" s="219" t="s">
        <v>549</v>
      </c>
      <c r="H350" s="220">
        <v>5</v>
      </c>
      <c r="I350" s="221"/>
      <c r="J350" s="222">
        <f>ROUND(I350*H350,2)</f>
        <v>0</v>
      </c>
      <c r="K350" s="218" t="s">
        <v>133</v>
      </c>
      <c r="L350" s="223"/>
      <c r="M350" s="224" t="s">
        <v>1</v>
      </c>
      <c r="N350" s="225" t="s">
        <v>38</v>
      </c>
      <c r="O350" s="76"/>
      <c r="P350" s="180">
        <f>O350*H350</f>
        <v>0</v>
      </c>
      <c r="Q350" s="180">
        <v>0.00035</v>
      </c>
      <c r="R350" s="180">
        <f>Q350*H350</f>
        <v>0.00175</v>
      </c>
      <c r="S350" s="180">
        <v>0</v>
      </c>
      <c r="T350" s="181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82" t="s">
        <v>169</v>
      </c>
      <c r="AT350" s="182" t="s">
        <v>343</v>
      </c>
      <c r="AU350" s="182" t="s">
        <v>83</v>
      </c>
      <c r="AY350" s="18" t="s">
        <v>126</v>
      </c>
      <c r="BE350" s="183">
        <f>IF(N350="základní",J350,0)</f>
        <v>0</v>
      </c>
      <c r="BF350" s="183">
        <f>IF(N350="snížená",J350,0)</f>
        <v>0</v>
      </c>
      <c r="BG350" s="183">
        <f>IF(N350="zákl. přenesená",J350,0)</f>
        <v>0</v>
      </c>
      <c r="BH350" s="183">
        <f>IF(N350="sníž. přenesená",J350,0)</f>
        <v>0</v>
      </c>
      <c r="BI350" s="183">
        <f>IF(N350="nulová",J350,0)</f>
        <v>0</v>
      </c>
      <c r="BJ350" s="18" t="s">
        <v>81</v>
      </c>
      <c r="BK350" s="183">
        <f>ROUND(I350*H350,2)</f>
        <v>0</v>
      </c>
      <c r="BL350" s="18" t="s">
        <v>148</v>
      </c>
      <c r="BM350" s="182" t="s">
        <v>611</v>
      </c>
    </row>
    <row r="351" spans="1:47" s="2" customFormat="1" ht="12">
      <c r="A351" s="37"/>
      <c r="B351" s="38"/>
      <c r="C351" s="37"/>
      <c r="D351" s="184" t="s">
        <v>136</v>
      </c>
      <c r="E351" s="37"/>
      <c r="F351" s="185" t="s">
        <v>610</v>
      </c>
      <c r="G351" s="37"/>
      <c r="H351" s="37"/>
      <c r="I351" s="186"/>
      <c r="J351" s="37"/>
      <c r="K351" s="37"/>
      <c r="L351" s="38"/>
      <c r="M351" s="187"/>
      <c r="N351" s="188"/>
      <c r="O351" s="76"/>
      <c r="P351" s="76"/>
      <c r="Q351" s="76"/>
      <c r="R351" s="76"/>
      <c r="S351" s="76"/>
      <c r="T351" s="7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8" t="s">
        <v>136</v>
      </c>
      <c r="AU351" s="18" t="s">
        <v>83</v>
      </c>
    </row>
    <row r="352" spans="1:65" s="2" customFormat="1" ht="24.15" customHeight="1">
      <c r="A352" s="37"/>
      <c r="B352" s="170"/>
      <c r="C352" s="171" t="s">
        <v>612</v>
      </c>
      <c r="D352" s="171" t="s">
        <v>129</v>
      </c>
      <c r="E352" s="172" t="s">
        <v>613</v>
      </c>
      <c r="F352" s="173" t="s">
        <v>614</v>
      </c>
      <c r="G352" s="174" t="s">
        <v>254</v>
      </c>
      <c r="H352" s="175">
        <v>73</v>
      </c>
      <c r="I352" s="176"/>
      <c r="J352" s="177">
        <f>ROUND(I352*H352,2)</f>
        <v>0</v>
      </c>
      <c r="K352" s="173" t="s">
        <v>133</v>
      </c>
      <c r="L352" s="38"/>
      <c r="M352" s="178" t="s">
        <v>1</v>
      </c>
      <c r="N352" s="179" t="s">
        <v>38</v>
      </c>
      <c r="O352" s="76"/>
      <c r="P352" s="180">
        <f>O352*H352</f>
        <v>0</v>
      </c>
      <c r="Q352" s="180">
        <v>0.00011</v>
      </c>
      <c r="R352" s="180">
        <f>Q352*H352</f>
        <v>0.00803</v>
      </c>
      <c r="S352" s="180">
        <v>0</v>
      </c>
      <c r="T352" s="18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82" t="s">
        <v>148</v>
      </c>
      <c r="AT352" s="182" t="s">
        <v>129</v>
      </c>
      <c r="AU352" s="182" t="s">
        <v>83</v>
      </c>
      <c r="AY352" s="18" t="s">
        <v>126</v>
      </c>
      <c r="BE352" s="183">
        <f>IF(N352="základní",J352,0)</f>
        <v>0</v>
      </c>
      <c r="BF352" s="183">
        <f>IF(N352="snížená",J352,0)</f>
        <v>0</v>
      </c>
      <c r="BG352" s="183">
        <f>IF(N352="zákl. přenesená",J352,0)</f>
        <v>0</v>
      </c>
      <c r="BH352" s="183">
        <f>IF(N352="sníž. přenesená",J352,0)</f>
        <v>0</v>
      </c>
      <c r="BI352" s="183">
        <f>IF(N352="nulová",J352,0)</f>
        <v>0</v>
      </c>
      <c r="BJ352" s="18" t="s">
        <v>81</v>
      </c>
      <c r="BK352" s="183">
        <f>ROUND(I352*H352,2)</f>
        <v>0</v>
      </c>
      <c r="BL352" s="18" t="s">
        <v>148</v>
      </c>
      <c r="BM352" s="182" t="s">
        <v>615</v>
      </c>
    </row>
    <row r="353" spans="1:47" s="2" customFormat="1" ht="12">
      <c r="A353" s="37"/>
      <c r="B353" s="38"/>
      <c r="C353" s="37"/>
      <c r="D353" s="184" t="s">
        <v>136</v>
      </c>
      <c r="E353" s="37"/>
      <c r="F353" s="185" t="s">
        <v>616</v>
      </c>
      <c r="G353" s="37"/>
      <c r="H353" s="37"/>
      <c r="I353" s="186"/>
      <c r="J353" s="37"/>
      <c r="K353" s="37"/>
      <c r="L353" s="38"/>
      <c r="M353" s="187"/>
      <c r="N353" s="188"/>
      <c r="O353" s="76"/>
      <c r="P353" s="76"/>
      <c r="Q353" s="76"/>
      <c r="R353" s="76"/>
      <c r="S353" s="76"/>
      <c r="T353" s="7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8" t="s">
        <v>136</v>
      </c>
      <c r="AU353" s="18" t="s">
        <v>83</v>
      </c>
    </row>
    <row r="354" spans="1:51" s="13" customFormat="1" ht="12">
      <c r="A354" s="13"/>
      <c r="B354" s="189"/>
      <c r="C354" s="13"/>
      <c r="D354" s="184" t="s">
        <v>137</v>
      </c>
      <c r="E354" s="190" t="s">
        <v>1</v>
      </c>
      <c r="F354" s="191" t="s">
        <v>617</v>
      </c>
      <c r="G354" s="13"/>
      <c r="H354" s="192">
        <v>73</v>
      </c>
      <c r="I354" s="193"/>
      <c r="J354" s="13"/>
      <c r="K354" s="13"/>
      <c r="L354" s="189"/>
      <c r="M354" s="194"/>
      <c r="N354" s="195"/>
      <c r="O354" s="195"/>
      <c r="P354" s="195"/>
      <c r="Q354" s="195"/>
      <c r="R354" s="195"/>
      <c r="S354" s="195"/>
      <c r="T354" s="19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90" t="s">
        <v>137</v>
      </c>
      <c r="AU354" s="190" t="s">
        <v>83</v>
      </c>
      <c r="AV354" s="13" t="s">
        <v>83</v>
      </c>
      <c r="AW354" s="13" t="s">
        <v>30</v>
      </c>
      <c r="AX354" s="13" t="s">
        <v>81</v>
      </c>
      <c r="AY354" s="190" t="s">
        <v>126</v>
      </c>
    </row>
    <row r="355" spans="1:65" s="2" customFormat="1" ht="24.15" customHeight="1">
      <c r="A355" s="37"/>
      <c r="B355" s="170"/>
      <c r="C355" s="171" t="s">
        <v>618</v>
      </c>
      <c r="D355" s="171" t="s">
        <v>129</v>
      </c>
      <c r="E355" s="172" t="s">
        <v>619</v>
      </c>
      <c r="F355" s="173" t="s">
        <v>620</v>
      </c>
      <c r="G355" s="174" t="s">
        <v>254</v>
      </c>
      <c r="H355" s="175">
        <v>73</v>
      </c>
      <c r="I355" s="176"/>
      <c r="J355" s="177">
        <f>ROUND(I355*H355,2)</f>
        <v>0</v>
      </c>
      <c r="K355" s="173" t="s">
        <v>133</v>
      </c>
      <c r="L355" s="38"/>
      <c r="M355" s="178" t="s">
        <v>1</v>
      </c>
      <c r="N355" s="179" t="s">
        <v>38</v>
      </c>
      <c r="O355" s="76"/>
      <c r="P355" s="180">
        <f>O355*H355</f>
        <v>0</v>
      </c>
      <c r="Q355" s="180">
        <v>0.00038</v>
      </c>
      <c r="R355" s="180">
        <f>Q355*H355</f>
        <v>0.02774</v>
      </c>
      <c r="S355" s="180">
        <v>0</v>
      </c>
      <c r="T355" s="18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82" t="s">
        <v>148</v>
      </c>
      <c r="AT355" s="182" t="s">
        <v>129</v>
      </c>
      <c r="AU355" s="182" t="s">
        <v>83</v>
      </c>
      <c r="AY355" s="18" t="s">
        <v>126</v>
      </c>
      <c r="BE355" s="183">
        <f>IF(N355="základní",J355,0)</f>
        <v>0</v>
      </c>
      <c r="BF355" s="183">
        <f>IF(N355="snížená",J355,0)</f>
        <v>0</v>
      </c>
      <c r="BG355" s="183">
        <f>IF(N355="zákl. přenesená",J355,0)</f>
        <v>0</v>
      </c>
      <c r="BH355" s="183">
        <f>IF(N355="sníž. přenesená",J355,0)</f>
        <v>0</v>
      </c>
      <c r="BI355" s="183">
        <f>IF(N355="nulová",J355,0)</f>
        <v>0</v>
      </c>
      <c r="BJ355" s="18" t="s">
        <v>81</v>
      </c>
      <c r="BK355" s="183">
        <f>ROUND(I355*H355,2)</f>
        <v>0</v>
      </c>
      <c r="BL355" s="18" t="s">
        <v>148</v>
      </c>
      <c r="BM355" s="182" t="s">
        <v>621</v>
      </c>
    </row>
    <row r="356" spans="1:47" s="2" customFormat="1" ht="12">
      <c r="A356" s="37"/>
      <c r="B356" s="38"/>
      <c r="C356" s="37"/>
      <c r="D356" s="184" t="s">
        <v>136</v>
      </c>
      <c r="E356" s="37"/>
      <c r="F356" s="185" t="s">
        <v>622</v>
      </c>
      <c r="G356" s="37"/>
      <c r="H356" s="37"/>
      <c r="I356" s="186"/>
      <c r="J356" s="37"/>
      <c r="K356" s="37"/>
      <c r="L356" s="38"/>
      <c r="M356" s="187"/>
      <c r="N356" s="188"/>
      <c r="O356" s="76"/>
      <c r="P356" s="76"/>
      <c r="Q356" s="76"/>
      <c r="R356" s="76"/>
      <c r="S356" s="76"/>
      <c r="T356" s="7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8" t="s">
        <v>136</v>
      </c>
      <c r="AU356" s="18" t="s">
        <v>83</v>
      </c>
    </row>
    <row r="357" spans="1:51" s="13" customFormat="1" ht="12">
      <c r="A357" s="13"/>
      <c r="B357" s="189"/>
      <c r="C357" s="13"/>
      <c r="D357" s="184" t="s">
        <v>137</v>
      </c>
      <c r="E357" s="190" t="s">
        <v>1</v>
      </c>
      <c r="F357" s="191" t="s">
        <v>617</v>
      </c>
      <c r="G357" s="13"/>
      <c r="H357" s="192">
        <v>73</v>
      </c>
      <c r="I357" s="193"/>
      <c r="J357" s="13"/>
      <c r="K357" s="13"/>
      <c r="L357" s="189"/>
      <c r="M357" s="194"/>
      <c r="N357" s="195"/>
      <c r="O357" s="195"/>
      <c r="P357" s="195"/>
      <c r="Q357" s="195"/>
      <c r="R357" s="195"/>
      <c r="S357" s="195"/>
      <c r="T357" s="19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0" t="s">
        <v>137</v>
      </c>
      <c r="AU357" s="190" t="s">
        <v>83</v>
      </c>
      <c r="AV357" s="13" t="s">
        <v>83</v>
      </c>
      <c r="AW357" s="13" t="s">
        <v>30</v>
      </c>
      <c r="AX357" s="13" t="s">
        <v>81</v>
      </c>
      <c r="AY357" s="190" t="s">
        <v>126</v>
      </c>
    </row>
    <row r="358" spans="1:65" s="2" customFormat="1" ht="16.5" customHeight="1">
      <c r="A358" s="37"/>
      <c r="B358" s="170"/>
      <c r="C358" s="171" t="s">
        <v>623</v>
      </c>
      <c r="D358" s="171" t="s">
        <v>129</v>
      </c>
      <c r="E358" s="172" t="s">
        <v>624</v>
      </c>
      <c r="F358" s="173" t="s">
        <v>625</v>
      </c>
      <c r="G358" s="174" t="s">
        <v>254</v>
      </c>
      <c r="H358" s="175">
        <v>73</v>
      </c>
      <c r="I358" s="176"/>
      <c r="J358" s="177">
        <f>ROUND(I358*H358,2)</f>
        <v>0</v>
      </c>
      <c r="K358" s="173" t="s">
        <v>133</v>
      </c>
      <c r="L358" s="38"/>
      <c r="M358" s="178" t="s">
        <v>1</v>
      </c>
      <c r="N358" s="179" t="s">
        <v>38</v>
      </c>
      <c r="O358" s="76"/>
      <c r="P358" s="180">
        <f>O358*H358</f>
        <v>0</v>
      </c>
      <c r="Q358" s="180">
        <v>0</v>
      </c>
      <c r="R358" s="180">
        <f>Q358*H358</f>
        <v>0</v>
      </c>
      <c r="S358" s="180">
        <v>0</v>
      </c>
      <c r="T358" s="18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2" t="s">
        <v>148</v>
      </c>
      <c r="AT358" s="182" t="s">
        <v>129</v>
      </c>
      <c r="AU358" s="182" t="s">
        <v>83</v>
      </c>
      <c r="AY358" s="18" t="s">
        <v>126</v>
      </c>
      <c r="BE358" s="183">
        <f>IF(N358="základní",J358,0)</f>
        <v>0</v>
      </c>
      <c r="BF358" s="183">
        <f>IF(N358="snížená",J358,0)</f>
        <v>0</v>
      </c>
      <c r="BG358" s="183">
        <f>IF(N358="zákl. přenesená",J358,0)</f>
        <v>0</v>
      </c>
      <c r="BH358" s="183">
        <f>IF(N358="sníž. přenesená",J358,0)</f>
        <v>0</v>
      </c>
      <c r="BI358" s="183">
        <f>IF(N358="nulová",J358,0)</f>
        <v>0</v>
      </c>
      <c r="BJ358" s="18" t="s">
        <v>81</v>
      </c>
      <c r="BK358" s="183">
        <f>ROUND(I358*H358,2)</f>
        <v>0</v>
      </c>
      <c r="BL358" s="18" t="s">
        <v>148</v>
      </c>
      <c r="BM358" s="182" t="s">
        <v>626</v>
      </c>
    </row>
    <row r="359" spans="1:47" s="2" customFormat="1" ht="12">
      <c r="A359" s="37"/>
      <c r="B359" s="38"/>
      <c r="C359" s="37"/>
      <c r="D359" s="184" t="s">
        <v>136</v>
      </c>
      <c r="E359" s="37"/>
      <c r="F359" s="185" t="s">
        <v>627</v>
      </c>
      <c r="G359" s="37"/>
      <c r="H359" s="37"/>
      <c r="I359" s="186"/>
      <c r="J359" s="37"/>
      <c r="K359" s="37"/>
      <c r="L359" s="38"/>
      <c r="M359" s="187"/>
      <c r="N359" s="188"/>
      <c r="O359" s="76"/>
      <c r="P359" s="76"/>
      <c r="Q359" s="76"/>
      <c r="R359" s="76"/>
      <c r="S359" s="76"/>
      <c r="T359" s="7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8" t="s">
        <v>136</v>
      </c>
      <c r="AU359" s="18" t="s">
        <v>83</v>
      </c>
    </row>
    <row r="360" spans="1:51" s="13" customFormat="1" ht="12">
      <c r="A360" s="13"/>
      <c r="B360" s="189"/>
      <c r="C360" s="13"/>
      <c r="D360" s="184" t="s">
        <v>137</v>
      </c>
      <c r="E360" s="190" t="s">
        <v>1</v>
      </c>
      <c r="F360" s="191" t="s">
        <v>617</v>
      </c>
      <c r="G360" s="13"/>
      <c r="H360" s="192">
        <v>73</v>
      </c>
      <c r="I360" s="193"/>
      <c r="J360" s="13"/>
      <c r="K360" s="13"/>
      <c r="L360" s="189"/>
      <c r="M360" s="194"/>
      <c r="N360" s="195"/>
      <c r="O360" s="195"/>
      <c r="P360" s="195"/>
      <c r="Q360" s="195"/>
      <c r="R360" s="195"/>
      <c r="S360" s="195"/>
      <c r="T360" s="19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0" t="s">
        <v>137</v>
      </c>
      <c r="AU360" s="190" t="s">
        <v>83</v>
      </c>
      <c r="AV360" s="13" t="s">
        <v>83</v>
      </c>
      <c r="AW360" s="13" t="s">
        <v>30</v>
      </c>
      <c r="AX360" s="13" t="s">
        <v>81</v>
      </c>
      <c r="AY360" s="190" t="s">
        <v>126</v>
      </c>
    </row>
    <row r="361" spans="1:65" s="2" customFormat="1" ht="24.15" customHeight="1">
      <c r="A361" s="37"/>
      <c r="B361" s="170"/>
      <c r="C361" s="171" t="s">
        <v>628</v>
      </c>
      <c r="D361" s="171" t="s">
        <v>129</v>
      </c>
      <c r="E361" s="172" t="s">
        <v>629</v>
      </c>
      <c r="F361" s="173" t="s">
        <v>630</v>
      </c>
      <c r="G361" s="174" t="s">
        <v>254</v>
      </c>
      <c r="H361" s="175">
        <v>516</v>
      </c>
      <c r="I361" s="176"/>
      <c r="J361" s="177">
        <f>ROUND(I361*H361,2)</f>
        <v>0</v>
      </c>
      <c r="K361" s="173" t="s">
        <v>133</v>
      </c>
      <c r="L361" s="38"/>
      <c r="M361" s="178" t="s">
        <v>1</v>
      </c>
      <c r="N361" s="179" t="s">
        <v>38</v>
      </c>
      <c r="O361" s="76"/>
      <c r="P361" s="180">
        <f>O361*H361</f>
        <v>0</v>
      </c>
      <c r="Q361" s="180">
        <v>0.0719</v>
      </c>
      <c r="R361" s="180">
        <f>Q361*H361</f>
        <v>37.1004</v>
      </c>
      <c r="S361" s="180">
        <v>0</v>
      </c>
      <c r="T361" s="18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2" t="s">
        <v>148</v>
      </c>
      <c r="AT361" s="182" t="s">
        <v>129</v>
      </c>
      <c r="AU361" s="182" t="s">
        <v>83</v>
      </c>
      <c r="AY361" s="18" t="s">
        <v>126</v>
      </c>
      <c r="BE361" s="183">
        <f>IF(N361="základní",J361,0)</f>
        <v>0</v>
      </c>
      <c r="BF361" s="183">
        <f>IF(N361="snížená",J361,0)</f>
        <v>0</v>
      </c>
      <c r="BG361" s="183">
        <f>IF(N361="zákl. přenesená",J361,0)</f>
        <v>0</v>
      </c>
      <c r="BH361" s="183">
        <f>IF(N361="sníž. přenesená",J361,0)</f>
        <v>0</v>
      </c>
      <c r="BI361" s="183">
        <f>IF(N361="nulová",J361,0)</f>
        <v>0</v>
      </c>
      <c r="BJ361" s="18" t="s">
        <v>81</v>
      </c>
      <c r="BK361" s="183">
        <f>ROUND(I361*H361,2)</f>
        <v>0</v>
      </c>
      <c r="BL361" s="18" t="s">
        <v>148</v>
      </c>
      <c r="BM361" s="182" t="s">
        <v>631</v>
      </c>
    </row>
    <row r="362" spans="1:47" s="2" customFormat="1" ht="12">
      <c r="A362" s="37"/>
      <c r="B362" s="38"/>
      <c r="C362" s="37"/>
      <c r="D362" s="184" t="s">
        <v>136</v>
      </c>
      <c r="E362" s="37"/>
      <c r="F362" s="185" t="s">
        <v>632</v>
      </c>
      <c r="G362" s="37"/>
      <c r="H362" s="37"/>
      <c r="I362" s="186"/>
      <c r="J362" s="37"/>
      <c r="K362" s="37"/>
      <c r="L362" s="38"/>
      <c r="M362" s="187"/>
      <c r="N362" s="188"/>
      <c r="O362" s="76"/>
      <c r="P362" s="76"/>
      <c r="Q362" s="76"/>
      <c r="R362" s="76"/>
      <c r="S362" s="76"/>
      <c r="T362" s="7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8" t="s">
        <v>136</v>
      </c>
      <c r="AU362" s="18" t="s">
        <v>83</v>
      </c>
    </row>
    <row r="363" spans="1:51" s="13" customFormat="1" ht="12">
      <c r="A363" s="13"/>
      <c r="B363" s="189"/>
      <c r="C363" s="13"/>
      <c r="D363" s="184" t="s">
        <v>137</v>
      </c>
      <c r="E363" s="190" t="s">
        <v>1</v>
      </c>
      <c r="F363" s="191" t="s">
        <v>633</v>
      </c>
      <c r="G363" s="13"/>
      <c r="H363" s="192">
        <v>516</v>
      </c>
      <c r="I363" s="193"/>
      <c r="J363" s="13"/>
      <c r="K363" s="13"/>
      <c r="L363" s="189"/>
      <c r="M363" s="194"/>
      <c r="N363" s="195"/>
      <c r="O363" s="195"/>
      <c r="P363" s="195"/>
      <c r="Q363" s="195"/>
      <c r="R363" s="195"/>
      <c r="S363" s="195"/>
      <c r="T363" s="19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0" t="s">
        <v>137</v>
      </c>
      <c r="AU363" s="190" t="s">
        <v>83</v>
      </c>
      <c r="AV363" s="13" t="s">
        <v>83</v>
      </c>
      <c r="AW363" s="13" t="s">
        <v>30</v>
      </c>
      <c r="AX363" s="13" t="s">
        <v>81</v>
      </c>
      <c r="AY363" s="190" t="s">
        <v>126</v>
      </c>
    </row>
    <row r="364" spans="1:65" s="2" customFormat="1" ht="24.15" customHeight="1">
      <c r="A364" s="37"/>
      <c r="B364" s="170"/>
      <c r="C364" s="171" t="s">
        <v>634</v>
      </c>
      <c r="D364" s="171" t="s">
        <v>129</v>
      </c>
      <c r="E364" s="172" t="s">
        <v>635</v>
      </c>
      <c r="F364" s="173" t="s">
        <v>636</v>
      </c>
      <c r="G364" s="174" t="s">
        <v>254</v>
      </c>
      <c r="H364" s="175">
        <v>258</v>
      </c>
      <c r="I364" s="176"/>
      <c r="J364" s="177">
        <f>ROUND(I364*H364,2)</f>
        <v>0</v>
      </c>
      <c r="K364" s="173" t="s">
        <v>133</v>
      </c>
      <c r="L364" s="38"/>
      <c r="M364" s="178" t="s">
        <v>1</v>
      </c>
      <c r="N364" s="179" t="s">
        <v>38</v>
      </c>
      <c r="O364" s="76"/>
      <c r="P364" s="180">
        <f>O364*H364</f>
        <v>0</v>
      </c>
      <c r="Q364" s="180">
        <v>0.08978</v>
      </c>
      <c r="R364" s="180">
        <f>Q364*H364</f>
        <v>23.16324</v>
      </c>
      <c r="S364" s="180">
        <v>0</v>
      </c>
      <c r="T364" s="18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2" t="s">
        <v>148</v>
      </c>
      <c r="AT364" s="182" t="s">
        <v>129</v>
      </c>
      <c r="AU364" s="182" t="s">
        <v>83</v>
      </c>
      <c r="AY364" s="18" t="s">
        <v>126</v>
      </c>
      <c r="BE364" s="183">
        <f>IF(N364="základní",J364,0)</f>
        <v>0</v>
      </c>
      <c r="BF364" s="183">
        <f>IF(N364="snížená",J364,0)</f>
        <v>0</v>
      </c>
      <c r="BG364" s="183">
        <f>IF(N364="zákl. přenesená",J364,0)</f>
        <v>0</v>
      </c>
      <c r="BH364" s="183">
        <f>IF(N364="sníž. přenesená",J364,0)</f>
        <v>0</v>
      </c>
      <c r="BI364" s="183">
        <f>IF(N364="nulová",J364,0)</f>
        <v>0</v>
      </c>
      <c r="BJ364" s="18" t="s">
        <v>81</v>
      </c>
      <c r="BK364" s="183">
        <f>ROUND(I364*H364,2)</f>
        <v>0</v>
      </c>
      <c r="BL364" s="18" t="s">
        <v>148</v>
      </c>
      <c r="BM364" s="182" t="s">
        <v>637</v>
      </c>
    </row>
    <row r="365" spans="1:47" s="2" customFormat="1" ht="12">
      <c r="A365" s="37"/>
      <c r="B365" s="38"/>
      <c r="C365" s="37"/>
      <c r="D365" s="184" t="s">
        <v>136</v>
      </c>
      <c r="E365" s="37"/>
      <c r="F365" s="185" t="s">
        <v>638</v>
      </c>
      <c r="G365" s="37"/>
      <c r="H365" s="37"/>
      <c r="I365" s="186"/>
      <c r="J365" s="37"/>
      <c r="K365" s="37"/>
      <c r="L365" s="38"/>
      <c r="M365" s="187"/>
      <c r="N365" s="188"/>
      <c r="O365" s="76"/>
      <c r="P365" s="76"/>
      <c r="Q365" s="76"/>
      <c r="R365" s="76"/>
      <c r="S365" s="76"/>
      <c r="T365" s="7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8" t="s">
        <v>136</v>
      </c>
      <c r="AU365" s="18" t="s">
        <v>83</v>
      </c>
    </row>
    <row r="366" spans="1:51" s="13" customFormat="1" ht="12">
      <c r="A366" s="13"/>
      <c r="B366" s="189"/>
      <c r="C366" s="13"/>
      <c r="D366" s="184" t="s">
        <v>137</v>
      </c>
      <c r="E366" s="190" t="s">
        <v>1</v>
      </c>
      <c r="F366" s="191" t="s">
        <v>639</v>
      </c>
      <c r="G366" s="13"/>
      <c r="H366" s="192">
        <v>258</v>
      </c>
      <c r="I366" s="193"/>
      <c r="J366" s="13"/>
      <c r="K366" s="13"/>
      <c r="L366" s="189"/>
      <c r="M366" s="194"/>
      <c r="N366" s="195"/>
      <c r="O366" s="195"/>
      <c r="P366" s="195"/>
      <c r="Q366" s="195"/>
      <c r="R366" s="195"/>
      <c r="S366" s="195"/>
      <c r="T366" s="19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0" t="s">
        <v>137</v>
      </c>
      <c r="AU366" s="190" t="s">
        <v>83</v>
      </c>
      <c r="AV366" s="13" t="s">
        <v>83</v>
      </c>
      <c r="AW366" s="13" t="s">
        <v>30</v>
      </c>
      <c r="AX366" s="13" t="s">
        <v>81</v>
      </c>
      <c r="AY366" s="190" t="s">
        <v>126</v>
      </c>
    </row>
    <row r="367" spans="1:65" s="2" customFormat="1" ht="33" customHeight="1">
      <c r="A367" s="37"/>
      <c r="B367" s="170"/>
      <c r="C367" s="171" t="s">
        <v>640</v>
      </c>
      <c r="D367" s="171" t="s">
        <v>129</v>
      </c>
      <c r="E367" s="172" t="s">
        <v>641</v>
      </c>
      <c r="F367" s="173" t="s">
        <v>642</v>
      </c>
      <c r="G367" s="174" t="s">
        <v>254</v>
      </c>
      <c r="H367" s="175">
        <v>271.7</v>
      </c>
      <c r="I367" s="176"/>
      <c r="J367" s="177">
        <f>ROUND(I367*H367,2)</f>
        <v>0</v>
      </c>
      <c r="K367" s="173" t="s">
        <v>133</v>
      </c>
      <c r="L367" s="38"/>
      <c r="M367" s="178" t="s">
        <v>1</v>
      </c>
      <c r="N367" s="179" t="s">
        <v>38</v>
      </c>
      <c r="O367" s="76"/>
      <c r="P367" s="180">
        <f>O367*H367</f>
        <v>0</v>
      </c>
      <c r="Q367" s="180">
        <v>0.1554</v>
      </c>
      <c r="R367" s="180">
        <f>Q367*H367</f>
        <v>42.22218</v>
      </c>
      <c r="S367" s="180">
        <v>0</v>
      </c>
      <c r="T367" s="181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82" t="s">
        <v>148</v>
      </c>
      <c r="AT367" s="182" t="s">
        <v>129</v>
      </c>
      <c r="AU367" s="182" t="s">
        <v>83</v>
      </c>
      <c r="AY367" s="18" t="s">
        <v>126</v>
      </c>
      <c r="BE367" s="183">
        <f>IF(N367="základní",J367,0)</f>
        <v>0</v>
      </c>
      <c r="BF367" s="183">
        <f>IF(N367="snížená",J367,0)</f>
        <v>0</v>
      </c>
      <c r="BG367" s="183">
        <f>IF(N367="zákl. přenesená",J367,0)</f>
        <v>0</v>
      </c>
      <c r="BH367" s="183">
        <f>IF(N367="sníž. přenesená",J367,0)</f>
        <v>0</v>
      </c>
      <c r="BI367" s="183">
        <f>IF(N367="nulová",J367,0)</f>
        <v>0</v>
      </c>
      <c r="BJ367" s="18" t="s">
        <v>81</v>
      </c>
      <c r="BK367" s="183">
        <f>ROUND(I367*H367,2)</f>
        <v>0</v>
      </c>
      <c r="BL367" s="18" t="s">
        <v>148</v>
      </c>
      <c r="BM367" s="182" t="s">
        <v>643</v>
      </c>
    </row>
    <row r="368" spans="1:47" s="2" customFormat="1" ht="12">
      <c r="A368" s="37"/>
      <c r="B368" s="38"/>
      <c r="C368" s="37"/>
      <c r="D368" s="184" t="s">
        <v>136</v>
      </c>
      <c r="E368" s="37"/>
      <c r="F368" s="185" t="s">
        <v>644</v>
      </c>
      <c r="G368" s="37"/>
      <c r="H368" s="37"/>
      <c r="I368" s="186"/>
      <c r="J368" s="37"/>
      <c r="K368" s="37"/>
      <c r="L368" s="38"/>
      <c r="M368" s="187"/>
      <c r="N368" s="188"/>
      <c r="O368" s="76"/>
      <c r="P368" s="76"/>
      <c r="Q368" s="76"/>
      <c r="R368" s="76"/>
      <c r="S368" s="76"/>
      <c r="T368" s="7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8" t="s">
        <v>136</v>
      </c>
      <c r="AU368" s="18" t="s">
        <v>83</v>
      </c>
    </row>
    <row r="369" spans="1:51" s="15" customFormat="1" ht="12">
      <c r="A369" s="15"/>
      <c r="B369" s="209"/>
      <c r="C369" s="15"/>
      <c r="D369" s="184" t="s">
        <v>137</v>
      </c>
      <c r="E369" s="210" t="s">
        <v>1</v>
      </c>
      <c r="F369" s="211" t="s">
        <v>645</v>
      </c>
      <c r="G369" s="15"/>
      <c r="H369" s="210" t="s">
        <v>1</v>
      </c>
      <c r="I369" s="212"/>
      <c r="J369" s="15"/>
      <c r="K369" s="15"/>
      <c r="L369" s="209"/>
      <c r="M369" s="213"/>
      <c r="N369" s="214"/>
      <c r="O369" s="214"/>
      <c r="P369" s="214"/>
      <c r="Q369" s="214"/>
      <c r="R369" s="214"/>
      <c r="S369" s="214"/>
      <c r="T369" s="2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10" t="s">
        <v>137</v>
      </c>
      <c r="AU369" s="210" t="s">
        <v>83</v>
      </c>
      <c r="AV369" s="15" t="s">
        <v>81</v>
      </c>
      <c r="AW369" s="15" t="s">
        <v>30</v>
      </c>
      <c r="AX369" s="15" t="s">
        <v>73</v>
      </c>
      <c r="AY369" s="210" t="s">
        <v>126</v>
      </c>
    </row>
    <row r="370" spans="1:51" s="13" customFormat="1" ht="12">
      <c r="A370" s="13"/>
      <c r="B370" s="189"/>
      <c r="C370" s="13"/>
      <c r="D370" s="184" t="s">
        <v>137</v>
      </c>
      <c r="E370" s="190" t="s">
        <v>1</v>
      </c>
      <c r="F370" s="191" t="s">
        <v>646</v>
      </c>
      <c r="G370" s="13"/>
      <c r="H370" s="192">
        <v>243</v>
      </c>
      <c r="I370" s="193"/>
      <c r="J370" s="13"/>
      <c r="K370" s="13"/>
      <c r="L370" s="189"/>
      <c r="M370" s="194"/>
      <c r="N370" s="195"/>
      <c r="O370" s="195"/>
      <c r="P370" s="195"/>
      <c r="Q370" s="195"/>
      <c r="R370" s="195"/>
      <c r="S370" s="195"/>
      <c r="T370" s="19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0" t="s">
        <v>137</v>
      </c>
      <c r="AU370" s="190" t="s">
        <v>83</v>
      </c>
      <c r="AV370" s="13" t="s">
        <v>83</v>
      </c>
      <c r="AW370" s="13" t="s">
        <v>30</v>
      </c>
      <c r="AX370" s="13" t="s">
        <v>73</v>
      </c>
      <c r="AY370" s="190" t="s">
        <v>126</v>
      </c>
    </row>
    <row r="371" spans="1:51" s="13" customFormat="1" ht="12">
      <c r="A371" s="13"/>
      <c r="B371" s="189"/>
      <c r="C371" s="13"/>
      <c r="D371" s="184" t="s">
        <v>137</v>
      </c>
      <c r="E371" s="190" t="s">
        <v>1</v>
      </c>
      <c r="F371" s="191" t="s">
        <v>647</v>
      </c>
      <c r="G371" s="13"/>
      <c r="H371" s="192">
        <v>15</v>
      </c>
      <c r="I371" s="193"/>
      <c r="J371" s="13"/>
      <c r="K371" s="13"/>
      <c r="L371" s="189"/>
      <c r="M371" s="194"/>
      <c r="N371" s="195"/>
      <c r="O371" s="195"/>
      <c r="P371" s="195"/>
      <c r="Q371" s="195"/>
      <c r="R371" s="195"/>
      <c r="S371" s="195"/>
      <c r="T371" s="19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0" t="s">
        <v>137</v>
      </c>
      <c r="AU371" s="190" t="s">
        <v>83</v>
      </c>
      <c r="AV371" s="13" t="s">
        <v>83</v>
      </c>
      <c r="AW371" s="13" t="s">
        <v>30</v>
      </c>
      <c r="AX371" s="13" t="s">
        <v>73</v>
      </c>
      <c r="AY371" s="190" t="s">
        <v>126</v>
      </c>
    </row>
    <row r="372" spans="1:51" s="13" customFormat="1" ht="12">
      <c r="A372" s="13"/>
      <c r="B372" s="189"/>
      <c r="C372" s="13"/>
      <c r="D372" s="184" t="s">
        <v>137</v>
      </c>
      <c r="E372" s="190" t="s">
        <v>1</v>
      </c>
      <c r="F372" s="191" t="s">
        <v>648</v>
      </c>
      <c r="G372" s="13"/>
      <c r="H372" s="192">
        <v>2</v>
      </c>
      <c r="I372" s="193"/>
      <c r="J372" s="13"/>
      <c r="K372" s="13"/>
      <c r="L372" s="189"/>
      <c r="M372" s="194"/>
      <c r="N372" s="195"/>
      <c r="O372" s="195"/>
      <c r="P372" s="195"/>
      <c r="Q372" s="195"/>
      <c r="R372" s="195"/>
      <c r="S372" s="195"/>
      <c r="T372" s="19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0" t="s">
        <v>137</v>
      </c>
      <c r="AU372" s="190" t="s">
        <v>83</v>
      </c>
      <c r="AV372" s="13" t="s">
        <v>83</v>
      </c>
      <c r="AW372" s="13" t="s">
        <v>30</v>
      </c>
      <c r="AX372" s="13" t="s">
        <v>73</v>
      </c>
      <c r="AY372" s="190" t="s">
        <v>126</v>
      </c>
    </row>
    <row r="373" spans="1:51" s="13" customFormat="1" ht="12">
      <c r="A373" s="13"/>
      <c r="B373" s="189"/>
      <c r="C373" s="13"/>
      <c r="D373" s="184" t="s">
        <v>137</v>
      </c>
      <c r="E373" s="190" t="s">
        <v>1</v>
      </c>
      <c r="F373" s="191" t="s">
        <v>649</v>
      </c>
      <c r="G373" s="13"/>
      <c r="H373" s="192">
        <v>3.12</v>
      </c>
      <c r="I373" s="193"/>
      <c r="J373" s="13"/>
      <c r="K373" s="13"/>
      <c r="L373" s="189"/>
      <c r="M373" s="194"/>
      <c r="N373" s="195"/>
      <c r="O373" s="195"/>
      <c r="P373" s="195"/>
      <c r="Q373" s="195"/>
      <c r="R373" s="195"/>
      <c r="S373" s="195"/>
      <c r="T373" s="19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0" t="s">
        <v>137</v>
      </c>
      <c r="AU373" s="190" t="s">
        <v>83</v>
      </c>
      <c r="AV373" s="13" t="s">
        <v>83</v>
      </c>
      <c r="AW373" s="13" t="s">
        <v>30</v>
      </c>
      <c r="AX373" s="13" t="s">
        <v>73</v>
      </c>
      <c r="AY373" s="190" t="s">
        <v>126</v>
      </c>
    </row>
    <row r="374" spans="1:51" s="13" customFormat="1" ht="12">
      <c r="A374" s="13"/>
      <c r="B374" s="189"/>
      <c r="C374" s="13"/>
      <c r="D374" s="184" t="s">
        <v>137</v>
      </c>
      <c r="E374" s="190" t="s">
        <v>1</v>
      </c>
      <c r="F374" s="191" t="s">
        <v>650</v>
      </c>
      <c r="G374" s="13"/>
      <c r="H374" s="192">
        <v>3.12</v>
      </c>
      <c r="I374" s="193"/>
      <c r="J374" s="13"/>
      <c r="K374" s="13"/>
      <c r="L374" s="189"/>
      <c r="M374" s="194"/>
      <c r="N374" s="195"/>
      <c r="O374" s="195"/>
      <c r="P374" s="195"/>
      <c r="Q374" s="195"/>
      <c r="R374" s="195"/>
      <c r="S374" s="195"/>
      <c r="T374" s="19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0" t="s">
        <v>137</v>
      </c>
      <c r="AU374" s="190" t="s">
        <v>83</v>
      </c>
      <c r="AV374" s="13" t="s">
        <v>83</v>
      </c>
      <c r="AW374" s="13" t="s">
        <v>30</v>
      </c>
      <c r="AX374" s="13" t="s">
        <v>73</v>
      </c>
      <c r="AY374" s="190" t="s">
        <v>126</v>
      </c>
    </row>
    <row r="375" spans="1:51" s="13" customFormat="1" ht="12">
      <c r="A375" s="13"/>
      <c r="B375" s="189"/>
      <c r="C375" s="13"/>
      <c r="D375" s="184" t="s">
        <v>137</v>
      </c>
      <c r="E375" s="190" t="s">
        <v>1</v>
      </c>
      <c r="F375" s="191" t="s">
        <v>651</v>
      </c>
      <c r="G375" s="13"/>
      <c r="H375" s="192">
        <v>2.34</v>
      </c>
      <c r="I375" s="193"/>
      <c r="J375" s="13"/>
      <c r="K375" s="13"/>
      <c r="L375" s="189"/>
      <c r="M375" s="194"/>
      <c r="N375" s="195"/>
      <c r="O375" s="195"/>
      <c r="P375" s="195"/>
      <c r="Q375" s="195"/>
      <c r="R375" s="195"/>
      <c r="S375" s="195"/>
      <c r="T375" s="19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0" t="s">
        <v>137</v>
      </c>
      <c r="AU375" s="190" t="s">
        <v>83</v>
      </c>
      <c r="AV375" s="13" t="s">
        <v>83</v>
      </c>
      <c r="AW375" s="13" t="s">
        <v>30</v>
      </c>
      <c r="AX375" s="13" t="s">
        <v>73</v>
      </c>
      <c r="AY375" s="190" t="s">
        <v>126</v>
      </c>
    </row>
    <row r="376" spans="1:51" s="13" customFormat="1" ht="12">
      <c r="A376" s="13"/>
      <c r="B376" s="189"/>
      <c r="C376" s="13"/>
      <c r="D376" s="184" t="s">
        <v>137</v>
      </c>
      <c r="E376" s="190" t="s">
        <v>1</v>
      </c>
      <c r="F376" s="191" t="s">
        <v>652</v>
      </c>
      <c r="G376" s="13"/>
      <c r="H376" s="192">
        <v>3.12</v>
      </c>
      <c r="I376" s="193"/>
      <c r="J376" s="13"/>
      <c r="K376" s="13"/>
      <c r="L376" s="189"/>
      <c r="M376" s="194"/>
      <c r="N376" s="195"/>
      <c r="O376" s="195"/>
      <c r="P376" s="195"/>
      <c r="Q376" s="195"/>
      <c r="R376" s="195"/>
      <c r="S376" s="195"/>
      <c r="T376" s="19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0" t="s">
        <v>137</v>
      </c>
      <c r="AU376" s="190" t="s">
        <v>83</v>
      </c>
      <c r="AV376" s="13" t="s">
        <v>83</v>
      </c>
      <c r="AW376" s="13" t="s">
        <v>30</v>
      </c>
      <c r="AX376" s="13" t="s">
        <v>73</v>
      </c>
      <c r="AY376" s="190" t="s">
        <v>126</v>
      </c>
    </row>
    <row r="377" spans="1:51" s="14" customFormat="1" ht="12">
      <c r="A377" s="14"/>
      <c r="B377" s="201"/>
      <c r="C377" s="14"/>
      <c r="D377" s="184" t="s">
        <v>137</v>
      </c>
      <c r="E377" s="202" t="s">
        <v>1</v>
      </c>
      <c r="F377" s="203" t="s">
        <v>259</v>
      </c>
      <c r="G377" s="14"/>
      <c r="H377" s="204">
        <v>271.7</v>
      </c>
      <c r="I377" s="205"/>
      <c r="J377" s="14"/>
      <c r="K377" s="14"/>
      <c r="L377" s="201"/>
      <c r="M377" s="206"/>
      <c r="N377" s="207"/>
      <c r="O377" s="207"/>
      <c r="P377" s="207"/>
      <c r="Q377" s="207"/>
      <c r="R377" s="207"/>
      <c r="S377" s="207"/>
      <c r="T377" s="20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02" t="s">
        <v>137</v>
      </c>
      <c r="AU377" s="202" t="s">
        <v>83</v>
      </c>
      <c r="AV377" s="14" t="s">
        <v>148</v>
      </c>
      <c r="AW377" s="14" t="s">
        <v>30</v>
      </c>
      <c r="AX377" s="14" t="s">
        <v>81</v>
      </c>
      <c r="AY377" s="202" t="s">
        <v>126</v>
      </c>
    </row>
    <row r="378" spans="1:65" s="2" customFormat="1" ht="16.5" customHeight="1">
      <c r="A378" s="37"/>
      <c r="B378" s="170"/>
      <c r="C378" s="216" t="s">
        <v>653</v>
      </c>
      <c r="D378" s="216" t="s">
        <v>343</v>
      </c>
      <c r="E378" s="217" t="s">
        <v>654</v>
      </c>
      <c r="F378" s="218" t="s">
        <v>655</v>
      </c>
      <c r="G378" s="219" t="s">
        <v>254</v>
      </c>
      <c r="H378" s="220">
        <v>247.86</v>
      </c>
      <c r="I378" s="221"/>
      <c r="J378" s="222">
        <f>ROUND(I378*H378,2)</f>
        <v>0</v>
      </c>
      <c r="K378" s="218" t="s">
        <v>133</v>
      </c>
      <c r="L378" s="223"/>
      <c r="M378" s="224" t="s">
        <v>1</v>
      </c>
      <c r="N378" s="225" t="s">
        <v>38</v>
      </c>
      <c r="O378" s="76"/>
      <c r="P378" s="180">
        <f>O378*H378</f>
        <v>0</v>
      </c>
      <c r="Q378" s="180">
        <v>0.08</v>
      </c>
      <c r="R378" s="180">
        <f>Q378*H378</f>
        <v>19.8288</v>
      </c>
      <c r="S378" s="180">
        <v>0</v>
      </c>
      <c r="T378" s="18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82" t="s">
        <v>169</v>
      </c>
      <c r="AT378" s="182" t="s">
        <v>343</v>
      </c>
      <c r="AU378" s="182" t="s">
        <v>83</v>
      </c>
      <c r="AY378" s="18" t="s">
        <v>126</v>
      </c>
      <c r="BE378" s="183">
        <f>IF(N378="základní",J378,0)</f>
        <v>0</v>
      </c>
      <c r="BF378" s="183">
        <f>IF(N378="snížená",J378,0)</f>
        <v>0</v>
      </c>
      <c r="BG378" s="183">
        <f>IF(N378="zákl. přenesená",J378,0)</f>
        <v>0</v>
      </c>
      <c r="BH378" s="183">
        <f>IF(N378="sníž. přenesená",J378,0)</f>
        <v>0</v>
      </c>
      <c r="BI378" s="183">
        <f>IF(N378="nulová",J378,0)</f>
        <v>0</v>
      </c>
      <c r="BJ378" s="18" t="s">
        <v>81</v>
      </c>
      <c r="BK378" s="183">
        <f>ROUND(I378*H378,2)</f>
        <v>0</v>
      </c>
      <c r="BL378" s="18" t="s">
        <v>148</v>
      </c>
      <c r="BM378" s="182" t="s">
        <v>656</v>
      </c>
    </row>
    <row r="379" spans="1:47" s="2" customFormat="1" ht="12">
      <c r="A379" s="37"/>
      <c r="B379" s="38"/>
      <c r="C379" s="37"/>
      <c r="D379" s="184" t="s">
        <v>136</v>
      </c>
      <c r="E379" s="37"/>
      <c r="F379" s="185" t="s">
        <v>655</v>
      </c>
      <c r="G379" s="37"/>
      <c r="H379" s="37"/>
      <c r="I379" s="186"/>
      <c r="J379" s="37"/>
      <c r="K379" s="37"/>
      <c r="L379" s="38"/>
      <c r="M379" s="187"/>
      <c r="N379" s="188"/>
      <c r="O379" s="76"/>
      <c r="P379" s="76"/>
      <c r="Q379" s="76"/>
      <c r="R379" s="76"/>
      <c r="S379" s="76"/>
      <c r="T379" s="7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8" t="s">
        <v>136</v>
      </c>
      <c r="AU379" s="18" t="s">
        <v>83</v>
      </c>
    </row>
    <row r="380" spans="1:51" s="13" customFormat="1" ht="12">
      <c r="A380" s="13"/>
      <c r="B380" s="189"/>
      <c r="C380" s="13"/>
      <c r="D380" s="184" t="s">
        <v>137</v>
      </c>
      <c r="E380" s="13"/>
      <c r="F380" s="191" t="s">
        <v>657</v>
      </c>
      <c r="G380" s="13"/>
      <c r="H380" s="192">
        <v>247.86</v>
      </c>
      <c r="I380" s="193"/>
      <c r="J380" s="13"/>
      <c r="K380" s="13"/>
      <c r="L380" s="189"/>
      <c r="M380" s="194"/>
      <c r="N380" s="195"/>
      <c r="O380" s="195"/>
      <c r="P380" s="195"/>
      <c r="Q380" s="195"/>
      <c r="R380" s="195"/>
      <c r="S380" s="195"/>
      <c r="T380" s="19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0" t="s">
        <v>137</v>
      </c>
      <c r="AU380" s="190" t="s">
        <v>83</v>
      </c>
      <c r="AV380" s="13" t="s">
        <v>83</v>
      </c>
      <c r="AW380" s="13" t="s">
        <v>3</v>
      </c>
      <c r="AX380" s="13" t="s">
        <v>81</v>
      </c>
      <c r="AY380" s="190" t="s">
        <v>126</v>
      </c>
    </row>
    <row r="381" spans="1:65" s="2" customFormat="1" ht="21.75" customHeight="1">
      <c r="A381" s="37"/>
      <c r="B381" s="170"/>
      <c r="C381" s="216" t="s">
        <v>658</v>
      </c>
      <c r="D381" s="216" t="s">
        <v>343</v>
      </c>
      <c r="E381" s="217" t="s">
        <v>659</v>
      </c>
      <c r="F381" s="218" t="s">
        <v>660</v>
      </c>
      <c r="G381" s="219" t="s">
        <v>549</v>
      </c>
      <c r="H381" s="220">
        <v>4</v>
      </c>
      <c r="I381" s="221"/>
      <c r="J381" s="222">
        <f>ROUND(I381*H381,2)</f>
        <v>0</v>
      </c>
      <c r="K381" s="218" t="s">
        <v>1</v>
      </c>
      <c r="L381" s="223"/>
      <c r="M381" s="224" t="s">
        <v>1</v>
      </c>
      <c r="N381" s="225" t="s">
        <v>38</v>
      </c>
      <c r="O381" s="76"/>
      <c r="P381" s="180">
        <f>O381*H381</f>
        <v>0</v>
      </c>
      <c r="Q381" s="180">
        <v>0.0605</v>
      </c>
      <c r="R381" s="180">
        <f>Q381*H381</f>
        <v>0.242</v>
      </c>
      <c r="S381" s="180">
        <v>0</v>
      </c>
      <c r="T381" s="18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82" t="s">
        <v>169</v>
      </c>
      <c r="AT381" s="182" t="s">
        <v>343</v>
      </c>
      <c r="AU381" s="182" t="s">
        <v>83</v>
      </c>
      <c r="AY381" s="18" t="s">
        <v>126</v>
      </c>
      <c r="BE381" s="183">
        <f>IF(N381="základní",J381,0)</f>
        <v>0</v>
      </c>
      <c r="BF381" s="183">
        <f>IF(N381="snížená",J381,0)</f>
        <v>0</v>
      </c>
      <c r="BG381" s="183">
        <f>IF(N381="zákl. přenesená",J381,0)</f>
        <v>0</v>
      </c>
      <c r="BH381" s="183">
        <f>IF(N381="sníž. přenesená",J381,0)</f>
        <v>0</v>
      </c>
      <c r="BI381" s="183">
        <f>IF(N381="nulová",J381,0)</f>
        <v>0</v>
      </c>
      <c r="BJ381" s="18" t="s">
        <v>81</v>
      </c>
      <c r="BK381" s="183">
        <f>ROUND(I381*H381,2)</f>
        <v>0</v>
      </c>
      <c r="BL381" s="18" t="s">
        <v>148</v>
      </c>
      <c r="BM381" s="182" t="s">
        <v>661</v>
      </c>
    </row>
    <row r="382" spans="1:47" s="2" customFormat="1" ht="12">
      <c r="A382" s="37"/>
      <c r="B382" s="38"/>
      <c r="C382" s="37"/>
      <c r="D382" s="184" t="s">
        <v>136</v>
      </c>
      <c r="E382" s="37"/>
      <c r="F382" s="185" t="s">
        <v>660</v>
      </c>
      <c r="G382" s="37"/>
      <c r="H382" s="37"/>
      <c r="I382" s="186"/>
      <c r="J382" s="37"/>
      <c r="K382" s="37"/>
      <c r="L382" s="38"/>
      <c r="M382" s="187"/>
      <c r="N382" s="188"/>
      <c r="O382" s="76"/>
      <c r="P382" s="76"/>
      <c r="Q382" s="76"/>
      <c r="R382" s="76"/>
      <c r="S382" s="76"/>
      <c r="T382" s="7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8" t="s">
        <v>136</v>
      </c>
      <c r="AU382" s="18" t="s">
        <v>83</v>
      </c>
    </row>
    <row r="383" spans="1:65" s="2" customFormat="1" ht="21.75" customHeight="1">
      <c r="A383" s="37"/>
      <c r="B383" s="170"/>
      <c r="C383" s="216" t="s">
        <v>662</v>
      </c>
      <c r="D383" s="216" t="s">
        <v>343</v>
      </c>
      <c r="E383" s="217" t="s">
        <v>663</v>
      </c>
      <c r="F383" s="218" t="s">
        <v>664</v>
      </c>
      <c r="G383" s="219" t="s">
        <v>549</v>
      </c>
      <c r="H383" s="220">
        <v>4</v>
      </c>
      <c r="I383" s="221"/>
      <c r="J383" s="222">
        <f>ROUND(I383*H383,2)</f>
        <v>0</v>
      </c>
      <c r="K383" s="218" t="s">
        <v>1</v>
      </c>
      <c r="L383" s="223"/>
      <c r="M383" s="224" t="s">
        <v>1</v>
      </c>
      <c r="N383" s="225" t="s">
        <v>38</v>
      </c>
      <c r="O383" s="76"/>
      <c r="P383" s="180">
        <f>O383*H383</f>
        <v>0</v>
      </c>
      <c r="Q383" s="180">
        <v>0.053</v>
      </c>
      <c r="R383" s="180">
        <f>Q383*H383</f>
        <v>0.212</v>
      </c>
      <c r="S383" s="180">
        <v>0</v>
      </c>
      <c r="T383" s="181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82" t="s">
        <v>169</v>
      </c>
      <c r="AT383" s="182" t="s">
        <v>343</v>
      </c>
      <c r="AU383" s="182" t="s">
        <v>83</v>
      </c>
      <c r="AY383" s="18" t="s">
        <v>126</v>
      </c>
      <c r="BE383" s="183">
        <f>IF(N383="základní",J383,0)</f>
        <v>0</v>
      </c>
      <c r="BF383" s="183">
        <f>IF(N383="snížená",J383,0)</f>
        <v>0</v>
      </c>
      <c r="BG383" s="183">
        <f>IF(N383="zákl. přenesená",J383,0)</f>
        <v>0</v>
      </c>
      <c r="BH383" s="183">
        <f>IF(N383="sníž. přenesená",J383,0)</f>
        <v>0</v>
      </c>
      <c r="BI383" s="183">
        <f>IF(N383="nulová",J383,0)</f>
        <v>0</v>
      </c>
      <c r="BJ383" s="18" t="s">
        <v>81</v>
      </c>
      <c r="BK383" s="183">
        <f>ROUND(I383*H383,2)</f>
        <v>0</v>
      </c>
      <c r="BL383" s="18" t="s">
        <v>148</v>
      </c>
      <c r="BM383" s="182" t="s">
        <v>665</v>
      </c>
    </row>
    <row r="384" spans="1:47" s="2" customFormat="1" ht="12">
      <c r="A384" s="37"/>
      <c r="B384" s="38"/>
      <c r="C384" s="37"/>
      <c r="D384" s="184" t="s">
        <v>136</v>
      </c>
      <c r="E384" s="37"/>
      <c r="F384" s="185" t="s">
        <v>664</v>
      </c>
      <c r="G384" s="37"/>
      <c r="H384" s="37"/>
      <c r="I384" s="186"/>
      <c r="J384" s="37"/>
      <c r="K384" s="37"/>
      <c r="L384" s="38"/>
      <c r="M384" s="187"/>
      <c r="N384" s="188"/>
      <c r="O384" s="76"/>
      <c r="P384" s="76"/>
      <c r="Q384" s="76"/>
      <c r="R384" s="76"/>
      <c r="S384" s="76"/>
      <c r="T384" s="7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8" t="s">
        <v>136</v>
      </c>
      <c r="AU384" s="18" t="s">
        <v>83</v>
      </c>
    </row>
    <row r="385" spans="1:65" s="2" customFormat="1" ht="21.75" customHeight="1">
      <c r="A385" s="37"/>
      <c r="B385" s="170"/>
      <c r="C385" s="216" t="s">
        <v>666</v>
      </c>
      <c r="D385" s="216" t="s">
        <v>343</v>
      </c>
      <c r="E385" s="217" t="s">
        <v>667</v>
      </c>
      <c r="F385" s="218" t="s">
        <v>668</v>
      </c>
      <c r="G385" s="219" t="s">
        <v>549</v>
      </c>
      <c r="H385" s="220">
        <v>3</v>
      </c>
      <c r="I385" s="221"/>
      <c r="J385" s="222">
        <f>ROUND(I385*H385,2)</f>
        <v>0</v>
      </c>
      <c r="K385" s="218" t="s">
        <v>1</v>
      </c>
      <c r="L385" s="223"/>
      <c r="M385" s="224" t="s">
        <v>1</v>
      </c>
      <c r="N385" s="225" t="s">
        <v>38</v>
      </c>
      <c r="O385" s="76"/>
      <c r="P385" s="180">
        <f>O385*H385</f>
        <v>0</v>
      </c>
      <c r="Q385" s="180">
        <v>0.0585</v>
      </c>
      <c r="R385" s="180">
        <f>Q385*H385</f>
        <v>0.17550000000000002</v>
      </c>
      <c r="S385" s="180">
        <v>0</v>
      </c>
      <c r="T385" s="181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2" t="s">
        <v>169</v>
      </c>
      <c r="AT385" s="182" t="s">
        <v>343</v>
      </c>
      <c r="AU385" s="182" t="s">
        <v>83</v>
      </c>
      <c r="AY385" s="18" t="s">
        <v>126</v>
      </c>
      <c r="BE385" s="183">
        <f>IF(N385="základní",J385,0)</f>
        <v>0</v>
      </c>
      <c r="BF385" s="183">
        <f>IF(N385="snížená",J385,0)</f>
        <v>0</v>
      </c>
      <c r="BG385" s="183">
        <f>IF(N385="zákl. přenesená",J385,0)</f>
        <v>0</v>
      </c>
      <c r="BH385" s="183">
        <f>IF(N385="sníž. přenesená",J385,0)</f>
        <v>0</v>
      </c>
      <c r="BI385" s="183">
        <f>IF(N385="nulová",J385,0)</f>
        <v>0</v>
      </c>
      <c r="BJ385" s="18" t="s">
        <v>81</v>
      </c>
      <c r="BK385" s="183">
        <f>ROUND(I385*H385,2)</f>
        <v>0</v>
      </c>
      <c r="BL385" s="18" t="s">
        <v>148</v>
      </c>
      <c r="BM385" s="182" t="s">
        <v>669</v>
      </c>
    </row>
    <row r="386" spans="1:47" s="2" customFormat="1" ht="12">
      <c r="A386" s="37"/>
      <c r="B386" s="38"/>
      <c r="C386" s="37"/>
      <c r="D386" s="184" t="s">
        <v>136</v>
      </c>
      <c r="E386" s="37"/>
      <c r="F386" s="185" t="s">
        <v>668</v>
      </c>
      <c r="G386" s="37"/>
      <c r="H386" s="37"/>
      <c r="I386" s="186"/>
      <c r="J386" s="37"/>
      <c r="K386" s="37"/>
      <c r="L386" s="38"/>
      <c r="M386" s="187"/>
      <c r="N386" s="188"/>
      <c r="O386" s="76"/>
      <c r="P386" s="76"/>
      <c r="Q386" s="76"/>
      <c r="R386" s="76"/>
      <c r="S386" s="76"/>
      <c r="T386" s="7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8" t="s">
        <v>136</v>
      </c>
      <c r="AU386" s="18" t="s">
        <v>83</v>
      </c>
    </row>
    <row r="387" spans="1:65" s="2" customFormat="1" ht="21.75" customHeight="1">
      <c r="A387" s="37"/>
      <c r="B387" s="170"/>
      <c r="C387" s="216" t="s">
        <v>670</v>
      </c>
      <c r="D387" s="216" t="s">
        <v>343</v>
      </c>
      <c r="E387" s="217" t="s">
        <v>671</v>
      </c>
      <c r="F387" s="218" t="s">
        <v>672</v>
      </c>
      <c r="G387" s="219" t="s">
        <v>549</v>
      </c>
      <c r="H387" s="220">
        <v>4</v>
      </c>
      <c r="I387" s="221"/>
      <c r="J387" s="222">
        <f>ROUND(I387*H387,2)</f>
        <v>0</v>
      </c>
      <c r="K387" s="218" t="s">
        <v>1</v>
      </c>
      <c r="L387" s="223"/>
      <c r="M387" s="224" t="s">
        <v>1</v>
      </c>
      <c r="N387" s="225" t="s">
        <v>38</v>
      </c>
      <c r="O387" s="76"/>
      <c r="P387" s="180">
        <f>O387*H387</f>
        <v>0</v>
      </c>
      <c r="Q387" s="180">
        <v>0.0275</v>
      </c>
      <c r="R387" s="180">
        <f>Q387*H387</f>
        <v>0.11</v>
      </c>
      <c r="S387" s="180">
        <v>0</v>
      </c>
      <c r="T387" s="181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82" t="s">
        <v>169</v>
      </c>
      <c r="AT387" s="182" t="s">
        <v>343</v>
      </c>
      <c r="AU387" s="182" t="s">
        <v>83</v>
      </c>
      <c r="AY387" s="18" t="s">
        <v>126</v>
      </c>
      <c r="BE387" s="183">
        <f>IF(N387="základní",J387,0)</f>
        <v>0</v>
      </c>
      <c r="BF387" s="183">
        <f>IF(N387="snížená",J387,0)</f>
        <v>0</v>
      </c>
      <c r="BG387" s="183">
        <f>IF(N387="zákl. přenesená",J387,0)</f>
        <v>0</v>
      </c>
      <c r="BH387" s="183">
        <f>IF(N387="sníž. přenesená",J387,0)</f>
        <v>0</v>
      </c>
      <c r="BI387" s="183">
        <f>IF(N387="nulová",J387,0)</f>
        <v>0</v>
      </c>
      <c r="BJ387" s="18" t="s">
        <v>81</v>
      </c>
      <c r="BK387" s="183">
        <f>ROUND(I387*H387,2)</f>
        <v>0</v>
      </c>
      <c r="BL387" s="18" t="s">
        <v>148</v>
      </c>
      <c r="BM387" s="182" t="s">
        <v>673</v>
      </c>
    </row>
    <row r="388" spans="1:47" s="2" customFormat="1" ht="12">
      <c r="A388" s="37"/>
      <c r="B388" s="38"/>
      <c r="C388" s="37"/>
      <c r="D388" s="184" t="s">
        <v>136</v>
      </c>
      <c r="E388" s="37"/>
      <c r="F388" s="185" t="s">
        <v>672</v>
      </c>
      <c r="G388" s="37"/>
      <c r="H388" s="37"/>
      <c r="I388" s="186"/>
      <c r="J388" s="37"/>
      <c r="K388" s="37"/>
      <c r="L388" s="38"/>
      <c r="M388" s="187"/>
      <c r="N388" s="188"/>
      <c r="O388" s="76"/>
      <c r="P388" s="76"/>
      <c r="Q388" s="76"/>
      <c r="R388" s="76"/>
      <c r="S388" s="76"/>
      <c r="T388" s="7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8" t="s">
        <v>136</v>
      </c>
      <c r="AU388" s="18" t="s">
        <v>83</v>
      </c>
    </row>
    <row r="389" spans="1:65" s="2" customFormat="1" ht="24.15" customHeight="1">
      <c r="A389" s="37"/>
      <c r="B389" s="170"/>
      <c r="C389" s="216" t="s">
        <v>674</v>
      </c>
      <c r="D389" s="216" t="s">
        <v>343</v>
      </c>
      <c r="E389" s="217" t="s">
        <v>675</v>
      </c>
      <c r="F389" s="218" t="s">
        <v>676</v>
      </c>
      <c r="G389" s="219" t="s">
        <v>254</v>
      </c>
      <c r="H389" s="220">
        <v>15.3</v>
      </c>
      <c r="I389" s="221"/>
      <c r="J389" s="222">
        <f>ROUND(I389*H389,2)</f>
        <v>0</v>
      </c>
      <c r="K389" s="218" t="s">
        <v>133</v>
      </c>
      <c r="L389" s="223"/>
      <c r="M389" s="224" t="s">
        <v>1</v>
      </c>
      <c r="N389" s="225" t="s">
        <v>38</v>
      </c>
      <c r="O389" s="76"/>
      <c r="P389" s="180">
        <f>O389*H389</f>
        <v>0</v>
      </c>
      <c r="Q389" s="180">
        <v>0.0483</v>
      </c>
      <c r="R389" s="180">
        <f>Q389*H389</f>
        <v>0.73899</v>
      </c>
      <c r="S389" s="180">
        <v>0</v>
      </c>
      <c r="T389" s="18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82" t="s">
        <v>169</v>
      </c>
      <c r="AT389" s="182" t="s">
        <v>343</v>
      </c>
      <c r="AU389" s="182" t="s">
        <v>83</v>
      </c>
      <c r="AY389" s="18" t="s">
        <v>126</v>
      </c>
      <c r="BE389" s="183">
        <f>IF(N389="základní",J389,0)</f>
        <v>0</v>
      </c>
      <c r="BF389" s="183">
        <f>IF(N389="snížená",J389,0)</f>
        <v>0</v>
      </c>
      <c r="BG389" s="183">
        <f>IF(N389="zákl. přenesená",J389,0)</f>
        <v>0</v>
      </c>
      <c r="BH389" s="183">
        <f>IF(N389="sníž. přenesená",J389,0)</f>
        <v>0</v>
      </c>
      <c r="BI389" s="183">
        <f>IF(N389="nulová",J389,0)</f>
        <v>0</v>
      </c>
      <c r="BJ389" s="18" t="s">
        <v>81</v>
      </c>
      <c r="BK389" s="183">
        <f>ROUND(I389*H389,2)</f>
        <v>0</v>
      </c>
      <c r="BL389" s="18" t="s">
        <v>148</v>
      </c>
      <c r="BM389" s="182" t="s">
        <v>677</v>
      </c>
    </row>
    <row r="390" spans="1:47" s="2" customFormat="1" ht="12">
      <c r="A390" s="37"/>
      <c r="B390" s="38"/>
      <c r="C390" s="37"/>
      <c r="D390" s="184" t="s">
        <v>136</v>
      </c>
      <c r="E390" s="37"/>
      <c r="F390" s="185" t="s">
        <v>676</v>
      </c>
      <c r="G390" s="37"/>
      <c r="H390" s="37"/>
      <c r="I390" s="186"/>
      <c r="J390" s="37"/>
      <c r="K390" s="37"/>
      <c r="L390" s="38"/>
      <c r="M390" s="187"/>
      <c r="N390" s="188"/>
      <c r="O390" s="76"/>
      <c r="P390" s="76"/>
      <c r="Q390" s="76"/>
      <c r="R390" s="76"/>
      <c r="S390" s="76"/>
      <c r="T390" s="7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8" t="s">
        <v>136</v>
      </c>
      <c r="AU390" s="18" t="s">
        <v>83</v>
      </c>
    </row>
    <row r="391" spans="1:51" s="13" customFormat="1" ht="12">
      <c r="A391" s="13"/>
      <c r="B391" s="189"/>
      <c r="C391" s="13"/>
      <c r="D391" s="184" t="s">
        <v>137</v>
      </c>
      <c r="E391" s="13"/>
      <c r="F391" s="191" t="s">
        <v>678</v>
      </c>
      <c r="G391" s="13"/>
      <c r="H391" s="192">
        <v>15.3</v>
      </c>
      <c r="I391" s="193"/>
      <c r="J391" s="13"/>
      <c r="K391" s="13"/>
      <c r="L391" s="189"/>
      <c r="M391" s="194"/>
      <c r="N391" s="195"/>
      <c r="O391" s="195"/>
      <c r="P391" s="195"/>
      <c r="Q391" s="195"/>
      <c r="R391" s="195"/>
      <c r="S391" s="195"/>
      <c r="T391" s="19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0" t="s">
        <v>137</v>
      </c>
      <c r="AU391" s="190" t="s">
        <v>83</v>
      </c>
      <c r="AV391" s="13" t="s">
        <v>83</v>
      </c>
      <c r="AW391" s="13" t="s">
        <v>3</v>
      </c>
      <c r="AX391" s="13" t="s">
        <v>81</v>
      </c>
      <c r="AY391" s="190" t="s">
        <v>126</v>
      </c>
    </row>
    <row r="392" spans="1:65" s="2" customFormat="1" ht="24.15" customHeight="1">
      <c r="A392" s="37"/>
      <c r="B392" s="170"/>
      <c r="C392" s="216" t="s">
        <v>679</v>
      </c>
      <c r="D392" s="216" t="s">
        <v>343</v>
      </c>
      <c r="E392" s="217" t="s">
        <v>680</v>
      </c>
      <c r="F392" s="218" t="s">
        <v>681</v>
      </c>
      <c r="G392" s="219" t="s">
        <v>254</v>
      </c>
      <c r="H392" s="220">
        <v>2.04</v>
      </c>
      <c r="I392" s="221"/>
      <c r="J392" s="222">
        <f>ROUND(I392*H392,2)</f>
        <v>0</v>
      </c>
      <c r="K392" s="218" t="s">
        <v>133</v>
      </c>
      <c r="L392" s="223"/>
      <c r="M392" s="224" t="s">
        <v>1</v>
      </c>
      <c r="N392" s="225" t="s">
        <v>38</v>
      </c>
      <c r="O392" s="76"/>
      <c r="P392" s="180">
        <f>O392*H392</f>
        <v>0</v>
      </c>
      <c r="Q392" s="180">
        <v>0.06567</v>
      </c>
      <c r="R392" s="180">
        <f>Q392*H392</f>
        <v>0.13396680000000002</v>
      </c>
      <c r="S392" s="180">
        <v>0</v>
      </c>
      <c r="T392" s="18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82" t="s">
        <v>169</v>
      </c>
      <c r="AT392" s="182" t="s">
        <v>343</v>
      </c>
      <c r="AU392" s="182" t="s">
        <v>83</v>
      </c>
      <c r="AY392" s="18" t="s">
        <v>126</v>
      </c>
      <c r="BE392" s="183">
        <f>IF(N392="základní",J392,0)</f>
        <v>0</v>
      </c>
      <c r="BF392" s="183">
        <f>IF(N392="snížená",J392,0)</f>
        <v>0</v>
      </c>
      <c r="BG392" s="183">
        <f>IF(N392="zákl. přenesená",J392,0)</f>
        <v>0</v>
      </c>
      <c r="BH392" s="183">
        <f>IF(N392="sníž. přenesená",J392,0)</f>
        <v>0</v>
      </c>
      <c r="BI392" s="183">
        <f>IF(N392="nulová",J392,0)</f>
        <v>0</v>
      </c>
      <c r="BJ392" s="18" t="s">
        <v>81</v>
      </c>
      <c r="BK392" s="183">
        <f>ROUND(I392*H392,2)</f>
        <v>0</v>
      </c>
      <c r="BL392" s="18" t="s">
        <v>148</v>
      </c>
      <c r="BM392" s="182" t="s">
        <v>682</v>
      </c>
    </row>
    <row r="393" spans="1:47" s="2" customFormat="1" ht="12">
      <c r="A393" s="37"/>
      <c r="B393" s="38"/>
      <c r="C393" s="37"/>
      <c r="D393" s="184" t="s">
        <v>136</v>
      </c>
      <c r="E393" s="37"/>
      <c r="F393" s="185" t="s">
        <v>681</v>
      </c>
      <c r="G393" s="37"/>
      <c r="H393" s="37"/>
      <c r="I393" s="186"/>
      <c r="J393" s="37"/>
      <c r="K393" s="37"/>
      <c r="L393" s="38"/>
      <c r="M393" s="187"/>
      <c r="N393" s="188"/>
      <c r="O393" s="76"/>
      <c r="P393" s="76"/>
      <c r="Q393" s="76"/>
      <c r="R393" s="76"/>
      <c r="S393" s="76"/>
      <c r="T393" s="7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8" t="s">
        <v>136</v>
      </c>
      <c r="AU393" s="18" t="s">
        <v>83</v>
      </c>
    </row>
    <row r="394" spans="1:51" s="13" customFormat="1" ht="12">
      <c r="A394" s="13"/>
      <c r="B394" s="189"/>
      <c r="C394" s="13"/>
      <c r="D394" s="184" t="s">
        <v>137</v>
      </c>
      <c r="E394" s="13"/>
      <c r="F394" s="191" t="s">
        <v>683</v>
      </c>
      <c r="G394" s="13"/>
      <c r="H394" s="192">
        <v>2.04</v>
      </c>
      <c r="I394" s="193"/>
      <c r="J394" s="13"/>
      <c r="K394" s="13"/>
      <c r="L394" s="189"/>
      <c r="M394" s="194"/>
      <c r="N394" s="195"/>
      <c r="O394" s="195"/>
      <c r="P394" s="195"/>
      <c r="Q394" s="195"/>
      <c r="R394" s="195"/>
      <c r="S394" s="195"/>
      <c r="T394" s="19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0" t="s">
        <v>137</v>
      </c>
      <c r="AU394" s="190" t="s">
        <v>83</v>
      </c>
      <c r="AV394" s="13" t="s">
        <v>83</v>
      </c>
      <c r="AW394" s="13" t="s">
        <v>3</v>
      </c>
      <c r="AX394" s="13" t="s">
        <v>81</v>
      </c>
      <c r="AY394" s="190" t="s">
        <v>126</v>
      </c>
    </row>
    <row r="395" spans="1:65" s="2" customFormat="1" ht="33" customHeight="1">
      <c r="A395" s="37"/>
      <c r="B395" s="170"/>
      <c r="C395" s="171" t="s">
        <v>684</v>
      </c>
      <c r="D395" s="171" t="s">
        <v>129</v>
      </c>
      <c r="E395" s="172" t="s">
        <v>685</v>
      </c>
      <c r="F395" s="173" t="s">
        <v>686</v>
      </c>
      <c r="G395" s="174" t="s">
        <v>254</v>
      </c>
      <c r="H395" s="175">
        <v>145</v>
      </c>
      <c r="I395" s="176"/>
      <c r="J395" s="177">
        <f>ROUND(I395*H395,2)</f>
        <v>0</v>
      </c>
      <c r="K395" s="173" t="s">
        <v>133</v>
      </c>
      <c r="L395" s="38"/>
      <c r="M395" s="178" t="s">
        <v>1</v>
      </c>
      <c r="N395" s="179" t="s">
        <v>38</v>
      </c>
      <c r="O395" s="76"/>
      <c r="P395" s="180">
        <f>O395*H395</f>
        <v>0</v>
      </c>
      <c r="Q395" s="180">
        <v>0.1295</v>
      </c>
      <c r="R395" s="180">
        <f>Q395*H395</f>
        <v>18.7775</v>
      </c>
      <c r="S395" s="180">
        <v>0</v>
      </c>
      <c r="T395" s="18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82" t="s">
        <v>148</v>
      </c>
      <c r="AT395" s="182" t="s">
        <v>129</v>
      </c>
      <c r="AU395" s="182" t="s">
        <v>83</v>
      </c>
      <c r="AY395" s="18" t="s">
        <v>126</v>
      </c>
      <c r="BE395" s="183">
        <f>IF(N395="základní",J395,0)</f>
        <v>0</v>
      </c>
      <c r="BF395" s="183">
        <f>IF(N395="snížená",J395,0)</f>
        <v>0</v>
      </c>
      <c r="BG395" s="183">
        <f>IF(N395="zákl. přenesená",J395,0)</f>
        <v>0</v>
      </c>
      <c r="BH395" s="183">
        <f>IF(N395="sníž. přenesená",J395,0)</f>
        <v>0</v>
      </c>
      <c r="BI395" s="183">
        <f>IF(N395="nulová",J395,0)</f>
        <v>0</v>
      </c>
      <c r="BJ395" s="18" t="s">
        <v>81</v>
      </c>
      <c r="BK395" s="183">
        <f>ROUND(I395*H395,2)</f>
        <v>0</v>
      </c>
      <c r="BL395" s="18" t="s">
        <v>148</v>
      </c>
      <c r="BM395" s="182" t="s">
        <v>687</v>
      </c>
    </row>
    <row r="396" spans="1:47" s="2" customFormat="1" ht="12">
      <c r="A396" s="37"/>
      <c r="B396" s="38"/>
      <c r="C396" s="37"/>
      <c r="D396" s="184" t="s">
        <v>136</v>
      </c>
      <c r="E396" s="37"/>
      <c r="F396" s="185" t="s">
        <v>688</v>
      </c>
      <c r="G396" s="37"/>
      <c r="H396" s="37"/>
      <c r="I396" s="186"/>
      <c r="J396" s="37"/>
      <c r="K396" s="37"/>
      <c r="L396" s="38"/>
      <c r="M396" s="187"/>
      <c r="N396" s="188"/>
      <c r="O396" s="76"/>
      <c r="P396" s="76"/>
      <c r="Q396" s="76"/>
      <c r="R396" s="76"/>
      <c r="S396" s="76"/>
      <c r="T396" s="7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8" t="s">
        <v>136</v>
      </c>
      <c r="AU396" s="18" t="s">
        <v>83</v>
      </c>
    </row>
    <row r="397" spans="1:51" s="15" customFormat="1" ht="12">
      <c r="A397" s="15"/>
      <c r="B397" s="209"/>
      <c r="C397" s="15"/>
      <c r="D397" s="184" t="s">
        <v>137</v>
      </c>
      <c r="E397" s="210" t="s">
        <v>1</v>
      </c>
      <c r="F397" s="211" t="s">
        <v>689</v>
      </c>
      <c r="G397" s="15"/>
      <c r="H397" s="210" t="s">
        <v>1</v>
      </c>
      <c r="I397" s="212"/>
      <c r="J397" s="15"/>
      <c r="K397" s="15"/>
      <c r="L397" s="209"/>
      <c r="M397" s="213"/>
      <c r="N397" s="214"/>
      <c r="O397" s="214"/>
      <c r="P397" s="214"/>
      <c r="Q397" s="214"/>
      <c r="R397" s="214"/>
      <c r="S397" s="214"/>
      <c r="T397" s="2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10" t="s">
        <v>137</v>
      </c>
      <c r="AU397" s="210" t="s">
        <v>83</v>
      </c>
      <c r="AV397" s="15" t="s">
        <v>81</v>
      </c>
      <c r="AW397" s="15" t="s">
        <v>30</v>
      </c>
      <c r="AX397" s="15" t="s">
        <v>73</v>
      </c>
      <c r="AY397" s="210" t="s">
        <v>126</v>
      </c>
    </row>
    <row r="398" spans="1:51" s="13" customFormat="1" ht="12">
      <c r="A398" s="13"/>
      <c r="B398" s="189"/>
      <c r="C398" s="13"/>
      <c r="D398" s="184" t="s">
        <v>137</v>
      </c>
      <c r="E398" s="190" t="s">
        <v>1</v>
      </c>
      <c r="F398" s="191" t="s">
        <v>690</v>
      </c>
      <c r="G398" s="13"/>
      <c r="H398" s="192">
        <v>145</v>
      </c>
      <c r="I398" s="193"/>
      <c r="J398" s="13"/>
      <c r="K398" s="13"/>
      <c r="L398" s="189"/>
      <c r="M398" s="194"/>
      <c r="N398" s="195"/>
      <c r="O398" s="195"/>
      <c r="P398" s="195"/>
      <c r="Q398" s="195"/>
      <c r="R398" s="195"/>
      <c r="S398" s="195"/>
      <c r="T398" s="19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0" t="s">
        <v>137</v>
      </c>
      <c r="AU398" s="190" t="s">
        <v>83</v>
      </c>
      <c r="AV398" s="13" t="s">
        <v>83</v>
      </c>
      <c r="AW398" s="13" t="s">
        <v>30</v>
      </c>
      <c r="AX398" s="13" t="s">
        <v>81</v>
      </c>
      <c r="AY398" s="190" t="s">
        <v>126</v>
      </c>
    </row>
    <row r="399" spans="1:65" s="2" customFormat="1" ht="16.5" customHeight="1">
      <c r="A399" s="37"/>
      <c r="B399" s="170"/>
      <c r="C399" s="216" t="s">
        <v>691</v>
      </c>
      <c r="D399" s="216" t="s">
        <v>343</v>
      </c>
      <c r="E399" s="217" t="s">
        <v>692</v>
      </c>
      <c r="F399" s="218" t="s">
        <v>693</v>
      </c>
      <c r="G399" s="219" t="s">
        <v>254</v>
      </c>
      <c r="H399" s="220">
        <v>147.9</v>
      </c>
      <c r="I399" s="221"/>
      <c r="J399" s="222">
        <f>ROUND(I399*H399,2)</f>
        <v>0</v>
      </c>
      <c r="K399" s="218" t="s">
        <v>133</v>
      </c>
      <c r="L399" s="223"/>
      <c r="M399" s="224" t="s">
        <v>1</v>
      </c>
      <c r="N399" s="225" t="s">
        <v>38</v>
      </c>
      <c r="O399" s="76"/>
      <c r="P399" s="180">
        <f>O399*H399</f>
        <v>0</v>
      </c>
      <c r="Q399" s="180">
        <v>0.05612</v>
      </c>
      <c r="R399" s="180">
        <f>Q399*H399</f>
        <v>8.300148</v>
      </c>
      <c r="S399" s="180">
        <v>0</v>
      </c>
      <c r="T399" s="181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2" t="s">
        <v>169</v>
      </c>
      <c r="AT399" s="182" t="s">
        <v>343</v>
      </c>
      <c r="AU399" s="182" t="s">
        <v>83</v>
      </c>
      <c r="AY399" s="18" t="s">
        <v>126</v>
      </c>
      <c r="BE399" s="183">
        <f>IF(N399="základní",J399,0)</f>
        <v>0</v>
      </c>
      <c r="BF399" s="183">
        <f>IF(N399="snížená",J399,0)</f>
        <v>0</v>
      </c>
      <c r="BG399" s="183">
        <f>IF(N399="zákl. přenesená",J399,0)</f>
        <v>0</v>
      </c>
      <c r="BH399" s="183">
        <f>IF(N399="sníž. přenesená",J399,0)</f>
        <v>0</v>
      </c>
      <c r="BI399" s="183">
        <f>IF(N399="nulová",J399,0)</f>
        <v>0</v>
      </c>
      <c r="BJ399" s="18" t="s">
        <v>81</v>
      </c>
      <c r="BK399" s="183">
        <f>ROUND(I399*H399,2)</f>
        <v>0</v>
      </c>
      <c r="BL399" s="18" t="s">
        <v>148</v>
      </c>
      <c r="BM399" s="182" t="s">
        <v>694</v>
      </c>
    </row>
    <row r="400" spans="1:47" s="2" customFormat="1" ht="12">
      <c r="A400" s="37"/>
      <c r="B400" s="38"/>
      <c r="C400" s="37"/>
      <c r="D400" s="184" t="s">
        <v>136</v>
      </c>
      <c r="E400" s="37"/>
      <c r="F400" s="185" t="s">
        <v>693</v>
      </c>
      <c r="G400" s="37"/>
      <c r="H400" s="37"/>
      <c r="I400" s="186"/>
      <c r="J400" s="37"/>
      <c r="K400" s="37"/>
      <c r="L400" s="38"/>
      <c r="M400" s="187"/>
      <c r="N400" s="188"/>
      <c r="O400" s="76"/>
      <c r="P400" s="76"/>
      <c r="Q400" s="76"/>
      <c r="R400" s="76"/>
      <c r="S400" s="76"/>
      <c r="T400" s="7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8" t="s">
        <v>136</v>
      </c>
      <c r="AU400" s="18" t="s">
        <v>83</v>
      </c>
    </row>
    <row r="401" spans="1:51" s="13" customFormat="1" ht="12">
      <c r="A401" s="13"/>
      <c r="B401" s="189"/>
      <c r="C401" s="13"/>
      <c r="D401" s="184" t="s">
        <v>137</v>
      </c>
      <c r="E401" s="13"/>
      <c r="F401" s="191" t="s">
        <v>695</v>
      </c>
      <c r="G401" s="13"/>
      <c r="H401" s="192">
        <v>147.9</v>
      </c>
      <c r="I401" s="193"/>
      <c r="J401" s="13"/>
      <c r="K401" s="13"/>
      <c r="L401" s="189"/>
      <c r="M401" s="194"/>
      <c r="N401" s="195"/>
      <c r="O401" s="195"/>
      <c r="P401" s="195"/>
      <c r="Q401" s="195"/>
      <c r="R401" s="195"/>
      <c r="S401" s="195"/>
      <c r="T401" s="19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0" t="s">
        <v>137</v>
      </c>
      <c r="AU401" s="190" t="s">
        <v>83</v>
      </c>
      <c r="AV401" s="13" t="s">
        <v>83</v>
      </c>
      <c r="AW401" s="13" t="s">
        <v>3</v>
      </c>
      <c r="AX401" s="13" t="s">
        <v>81</v>
      </c>
      <c r="AY401" s="190" t="s">
        <v>126</v>
      </c>
    </row>
    <row r="402" spans="1:65" s="2" customFormat="1" ht="16.5" customHeight="1">
      <c r="A402" s="37"/>
      <c r="B402" s="170"/>
      <c r="C402" s="171" t="s">
        <v>696</v>
      </c>
      <c r="D402" s="171" t="s">
        <v>129</v>
      </c>
      <c r="E402" s="172" t="s">
        <v>697</v>
      </c>
      <c r="F402" s="173" t="s">
        <v>698</v>
      </c>
      <c r="G402" s="174" t="s">
        <v>254</v>
      </c>
      <c r="H402" s="175">
        <v>40</v>
      </c>
      <c r="I402" s="176"/>
      <c r="J402" s="177">
        <f>ROUND(I402*H402,2)</f>
        <v>0</v>
      </c>
      <c r="K402" s="173" t="s">
        <v>133</v>
      </c>
      <c r="L402" s="38"/>
      <c r="M402" s="178" t="s">
        <v>1</v>
      </c>
      <c r="N402" s="179" t="s">
        <v>38</v>
      </c>
      <c r="O402" s="76"/>
      <c r="P402" s="180">
        <f>O402*H402</f>
        <v>0</v>
      </c>
      <c r="Q402" s="180">
        <v>0</v>
      </c>
      <c r="R402" s="180">
        <f>Q402*H402</f>
        <v>0</v>
      </c>
      <c r="S402" s="180">
        <v>0</v>
      </c>
      <c r="T402" s="181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82" t="s">
        <v>148</v>
      </c>
      <c r="AT402" s="182" t="s">
        <v>129</v>
      </c>
      <c r="AU402" s="182" t="s">
        <v>83</v>
      </c>
      <c r="AY402" s="18" t="s">
        <v>126</v>
      </c>
      <c r="BE402" s="183">
        <f>IF(N402="základní",J402,0)</f>
        <v>0</v>
      </c>
      <c r="BF402" s="183">
        <f>IF(N402="snížená",J402,0)</f>
        <v>0</v>
      </c>
      <c r="BG402" s="183">
        <f>IF(N402="zákl. přenesená",J402,0)</f>
        <v>0</v>
      </c>
      <c r="BH402" s="183">
        <f>IF(N402="sníž. přenesená",J402,0)</f>
        <v>0</v>
      </c>
      <c r="BI402" s="183">
        <f>IF(N402="nulová",J402,0)</f>
        <v>0</v>
      </c>
      <c r="BJ402" s="18" t="s">
        <v>81</v>
      </c>
      <c r="BK402" s="183">
        <f>ROUND(I402*H402,2)</f>
        <v>0</v>
      </c>
      <c r="BL402" s="18" t="s">
        <v>148</v>
      </c>
      <c r="BM402" s="182" t="s">
        <v>699</v>
      </c>
    </row>
    <row r="403" spans="1:47" s="2" customFormat="1" ht="12">
      <c r="A403" s="37"/>
      <c r="B403" s="38"/>
      <c r="C403" s="37"/>
      <c r="D403" s="184" t="s">
        <v>136</v>
      </c>
      <c r="E403" s="37"/>
      <c r="F403" s="185" t="s">
        <v>700</v>
      </c>
      <c r="G403" s="37"/>
      <c r="H403" s="37"/>
      <c r="I403" s="186"/>
      <c r="J403" s="37"/>
      <c r="K403" s="37"/>
      <c r="L403" s="38"/>
      <c r="M403" s="187"/>
      <c r="N403" s="188"/>
      <c r="O403" s="76"/>
      <c r="P403" s="76"/>
      <c r="Q403" s="76"/>
      <c r="R403" s="76"/>
      <c r="S403" s="76"/>
      <c r="T403" s="7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8" t="s">
        <v>136</v>
      </c>
      <c r="AU403" s="18" t="s">
        <v>83</v>
      </c>
    </row>
    <row r="404" spans="1:65" s="2" customFormat="1" ht="33" customHeight="1">
      <c r="A404" s="37"/>
      <c r="B404" s="170"/>
      <c r="C404" s="171" t="s">
        <v>701</v>
      </c>
      <c r="D404" s="171" t="s">
        <v>129</v>
      </c>
      <c r="E404" s="172" t="s">
        <v>702</v>
      </c>
      <c r="F404" s="173" t="s">
        <v>703</v>
      </c>
      <c r="G404" s="174" t="s">
        <v>254</v>
      </c>
      <c r="H404" s="175">
        <v>45</v>
      </c>
      <c r="I404" s="176"/>
      <c r="J404" s="177">
        <f>ROUND(I404*H404,2)</f>
        <v>0</v>
      </c>
      <c r="K404" s="173" t="s">
        <v>133</v>
      </c>
      <c r="L404" s="38"/>
      <c r="M404" s="178" t="s">
        <v>1</v>
      </c>
      <c r="N404" s="179" t="s">
        <v>38</v>
      </c>
      <c r="O404" s="76"/>
      <c r="P404" s="180">
        <f>O404*H404</f>
        <v>0</v>
      </c>
      <c r="Q404" s="180">
        <v>0.00061</v>
      </c>
      <c r="R404" s="180">
        <f>Q404*H404</f>
        <v>0.02745</v>
      </c>
      <c r="S404" s="180">
        <v>0</v>
      </c>
      <c r="T404" s="18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82" t="s">
        <v>148</v>
      </c>
      <c r="AT404" s="182" t="s">
        <v>129</v>
      </c>
      <c r="AU404" s="182" t="s">
        <v>83</v>
      </c>
      <c r="AY404" s="18" t="s">
        <v>126</v>
      </c>
      <c r="BE404" s="183">
        <f>IF(N404="základní",J404,0)</f>
        <v>0</v>
      </c>
      <c r="BF404" s="183">
        <f>IF(N404="snížená",J404,0)</f>
        <v>0</v>
      </c>
      <c r="BG404" s="183">
        <f>IF(N404="zákl. přenesená",J404,0)</f>
        <v>0</v>
      </c>
      <c r="BH404" s="183">
        <f>IF(N404="sníž. přenesená",J404,0)</f>
        <v>0</v>
      </c>
      <c r="BI404" s="183">
        <f>IF(N404="nulová",J404,0)</f>
        <v>0</v>
      </c>
      <c r="BJ404" s="18" t="s">
        <v>81</v>
      </c>
      <c r="BK404" s="183">
        <f>ROUND(I404*H404,2)</f>
        <v>0</v>
      </c>
      <c r="BL404" s="18" t="s">
        <v>148</v>
      </c>
      <c r="BM404" s="182" t="s">
        <v>704</v>
      </c>
    </row>
    <row r="405" spans="1:47" s="2" customFormat="1" ht="12">
      <c r="A405" s="37"/>
      <c r="B405" s="38"/>
      <c r="C405" s="37"/>
      <c r="D405" s="184" t="s">
        <v>136</v>
      </c>
      <c r="E405" s="37"/>
      <c r="F405" s="185" t="s">
        <v>705</v>
      </c>
      <c r="G405" s="37"/>
      <c r="H405" s="37"/>
      <c r="I405" s="186"/>
      <c r="J405" s="37"/>
      <c r="K405" s="37"/>
      <c r="L405" s="38"/>
      <c r="M405" s="187"/>
      <c r="N405" s="188"/>
      <c r="O405" s="76"/>
      <c r="P405" s="76"/>
      <c r="Q405" s="76"/>
      <c r="R405" s="76"/>
      <c r="S405" s="76"/>
      <c r="T405" s="7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8" t="s">
        <v>136</v>
      </c>
      <c r="AU405" s="18" t="s">
        <v>83</v>
      </c>
    </row>
    <row r="406" spans="1:51" s="13" customFormat="1" ht="12">
      <c r="A406" s="13"/>
      <c r="B406" s="189"/>
      <c r="C406" s="13"/>
      <c r="D406" s="184" t="s">
        <v>137</v>
      </c>
      <c r="E406" s="190" t="s">
        <v>1</v>
      </c>
      <c r="F406" s="191" t="s">
        <v>706</v>
      </c>
      <c r="G406" s="13"/>
      <c r="H406" s="192">
        <v>45</v>
      </c>
      <c r="I406" s="193"/>
      <c r="J406" s="13"/>
      <c r="K406" s="13"/>
      <c r="L406" s="189"/>
      <c r="M406" s="194"/>
      <c r="N406" s="195"/>
      <c r="O406" s="195"/>
      <c r="P406" s="195"/>
      <c r="Q406" s="195"/>
      <c r="R406" s="195"/>
      <c r="S406" s="195"/>
      <c r="T406" s="19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0" t="s">
        <v>137</v>
      </c>
      <c r="AU406" s="190" t="s">
        <v>83</v>
      </c>
      <c r="AV406" s="13" t="s">
        <v>83</v>
      </c>
      <c r="AW406" s="13" t="s">
        <v>30</v>
      </c>
      <c r="AX406" s="13" t="s">
        <v>81</v>
      </c>
      <c r="AY406" s="190" t="s">
        <v>126</v>
      </c>
    </row>
    <row r="407" spans="1:65" s="2" customFormat="1" ht="16.5" customHeight="1">
      <c r="A407" s="37"/>
      <c r="B407" s="170"/>
      <c r="C407" s="171" t="s">
        <v>707</v>
      </c>
      <c r="D407" s="171" t="s">
        <v>129</v>
      </c>
      <c r="E407" s="172" t="s">
        <v>708</v>
      </c>
      <c r="F407" s="173" t="s">
        <v>709</v>
      </c>
      <c r="G407" s="174" t="s">
        <v>254</v>
      </c>
      <c r="H407" s="175">
        <v>45</v>
      </c>
      <c r="I407" s="176"/>
      <c r="J407" s="177">
        <f>ROUND(I407*H407,2)</f>
        <v>0</v>
      </c>
      <c r="K407" s="173" t="s">
        <v>133</v>
      </c>
      <c r="L407" s="38"/>
      <c r="M407" s="178" t="s">
        <v>1</v>
      </c>
      <c r="N407" s="179" t="s">
        <v>38</v>
      </c>
      <c r="O407" s="76"/>
      <c r="P407" s="180">
        <f>O407*H407</f>
        <v>0</v>
      </c>
      <c r="Q407" s="180">
        <v>0</v>
      </c>
      <c r="R407" s="180">
        <f>Q407*H407</f>
        <v>0</v>
      </c>
      <c r="S407" s="180">
        <v>0</v>
      </c>
      <c r="T407" s="181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2" t="s">
        <v>148</v>
      </c>
      <c r="AT407" s="182" t="s">
        <v>129</v>
      </c>
      <c r="AU407" s="182" t="s">
        <v>83</v>
      </c>
      <c r="AY407" s="18" t="s">
        <v>126</v>
      </c>
      <c r="BE407" s="183">
        <f>IF(N407="základní",J407,0)</f>
        <v>0</v>
      </c>
      <c r="BF407" s="183">
        <f>IF(N407="snížená",J407,0)</f>
        <v>0</v>
      </c>
      <c r="BG407" s="183">
        <f>IF(N407="zákl. přenesená",J407,0)</f>
        <v>0</v>
      </c>
      <c r="BH407" s="183">
        <f>IF(N407="sníž. přenesená",J407,0)</f>
        <v>0</v>
      </c>
      <c r="BI407" s="183">
        <f>IF(N407="nulová",J407,0)</f>
        <v>0</v>
      </c>
      <c r="BJ407" s="18" t="s">
        <v>81</v>
      </c>
      <c r="BK407" s="183">
        <f>ROUND(I407*H407,2)</f>
        <v>0</v>
      </c>
      <c r="BL407" s="18" t="s">
        <v>148</v>
      </c>
      <c r="BM407" s="182" t="s">
        <v>710</v>
      </c>
    </row>
    <row r="408" spans="1:47" s="2" customFormat="1" ht="12">
      <c r="A408" s="37"/>
      <c r="B408" s="38"/>
      <c r="C408" s="37"/>
      <c r="D408" s="184" t="s">
        <v>136</v>
      </c>
      <c r="E408" s="37"/>
      <c r="F408" s="185" t="s">
        <v>711</v>
      </c>
      <c r="G408" s="37"/>
      <c r="H408" s="37"/>
      <c r="I408" s="186"/>
      <c r="J408" s="37"/>
      <c r="K408" s="37"/>
      <c r="L408" s="38"/>
      <c r="M408" s="187"/>
      <c r="N408" s="188"/>
      <c r="O408" s="76"/>
      <c r="P408" s="76"/>
      <c r="Q408" s="76"/>
      <c r="R408" s="76"/>
      <c r="S408" s="76"/>
      <c r="T408" s="7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8" t="s">
        <v>136</v>
      </c>
      <c r="AU408" s="18" t="s">
        <v>83</v>
      </c>
    </row>
    <row r="409" spans="1:51" s="13" customFormat="1" ht="12">
      <c r="A409" s="13"/>
      <c r="B409" s="189"/>
      <c r="C409" s="13"/>
      <c r="D409" s="184" t="s">
        <v>137</v>
      </c>
      <c r="E409" s="190" t="s">
        <v>1</v>
      </c>
      <c r="F409" s="191" t="s">
        <v>712</v>
      </c>
      <c r="G409" s="13"/>
      <c r="H409" s="192">
        <v>45</v>
      </c>
      <c r="I409" s="193"/>
      <c r="J409" s="13"/>
      <c r="K409" s="13"/>
      <c r="L409" s="189"/>
      <c r="M409" s="194"/>
      <c r="N409" s="195"/>
      <c r="O409" s="195"/>
      <c r="P409" s="195"/>
      <c r="Q409" s="195"/>
      <c r="R409" s="195"/>
      <c r="S409" s="195"/>
      <c r="T409" s="19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90" t="s">
        <v>137</v>
      </c>
      <c r="AU409" s="190" t="s">
        <v>83</v>
      </c>
      <c r="AV409" s="13" t="s">
        <v>83</v>
      </c>
      <c r="AW409" s="13" t="s">
        <v>30</v>
      </c>
      <c r="AX409" s="13" t="s">
        <v>81</v>
      </c>
      <c r="AY409" s="190" t="s">
        <v>126</v>
      </c>
    </row>
    <row r="410" spans="1:65" s="2" customFormat="1" ht="24.15" customHeight="1">
      <c r="A410" s="37"/>
      <c r="B410" s="170"/>
      <c r="C410" s="171" t="s">
        <v>713</v>
      </c>
      <c r="D410" s="171" t="s">
        <v>129</v>
      </c>
      <c r="E410" s="172" t="s">
        <v>714</v>
      </c>
      <c r="F410" s="173" t="s">
        <v>715</v>
      </c>
      <c r="G410" s="174" t="s">
        <v>549</v>
      </c>
      <c r="H410" s="175">
        <v>2</v>
      </c>
      <c r="I410" s="176"/>
      <c r="J410" s="177">
        <f>ROUND(I410*H410,2)</f>
        <v>0</v>
      </c>
      <c r="K410" s="173" t="s">
        <v>133</v>
      </c>
      <c r="L410" s="38"/>
      <c r="M410" s="178" t="s">
        <v>1</v>
      </c>
      <c r="N410" s="179" t="s">
        <v>38</v>
      </c>
      <c r="O410" s="76"/>
      <c r="P410" s="180">
        <f>O410*H410</f>
        <v>0</v>
      </c>
      <c r="Q410" s="180">
        <v>0.0008</v>
      </c>
      <c r="R410" s="180">
        <f>Q410*H410</f>
        <v>0.0016</v>
      </c>
      <c r="S410" s="180">
        <v>0</v>
      </c>
      <c r="T410" s="181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2" t="s">
        <v>148</v>
      </c>
      <c r="AT410" s="182" t="s">
        <v>129</v>
      </c>
      <c r="AU410" s="182" t="s">
        <v>83</v>
      </c>
      <c r="AY410" s="18" t="s">
        <v>126</v>
      </c>
      <c r="BE410" s="183">
        <f>IF(N410="základní",J410,0)</f>
        <v>0</v>
      </c>
      <c r="BF410" s="183">
        <f>IF(N410="snížená",J410,0)</f>
        <v>0</v>
      </c>
      <c r="BG410" s="183">
        <f>IF(N410="zákl. přenesená",J410,0)</f>
        <v>0</v>
      </c>
      <c r="BH410" s="183">
        <f>IF(N410="sníž. přenesená",J410,0)</f>
        <v>0</v>
      </c>
      <c r="BI410" s="183">
        <f>IF(N410="nulová",J410,0)</f>
        <v>0</v>
      </c>
      <c r="BJ410" s="18" t="s">
        <v>81</v>
      </c>
      <c r="BK410" s="183">
        <f>ROUND(I410*H410,2)</f>
        <v>0</v>
      </c>
      <c r="BL410" s="18" t="s">
        <v>148</v>
      </c>
      <c r="BM410" s="182" t="s">
        <v>716</v>
      </c>
    </row>
    <row r="411" spans="1:47" s="2" customFormat="1" ht="12">
      <c r="A411" s="37"/>
      <c r="B411" s="38"/>
      <c r="C411" s="37"/>
      <c r="D411" s="184" t="s">
        <v>136</v>
      </c>
      <c r="E411" s="37"/>
      <c r="F411" s="185" t="s">
        <v>717</v>
      </c>
      <c r="G411" s="37"/>
      <c r="H411" s="37"/>
      <c r="I411" s="186"/>
      <c r="J411" s="37"/>
      <c r="K411" s="37"/>
      <c r="L411" s="38"/>
      <c r="M411" s="187"/>
      <c r="N411" s="188"/>
      <c r="O411" s="76"/>
      <c r="P411" s="76"/>
      <c r="Q411" s="76"/>
      <c r="R411" s="76"/>
      <c r="S411" s="76"/>
      <c r="T411" s="7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8" t="s">
        <v>136</v>
      </c>
      <c r="AU411" s="18" t="s">
        <v>83</v>
      </c>
    </row>
    <row r="412" spans="1:65" s="2" customFormat="1" ht="16.5" customHeight="1">
      <c r="A412" s="37"/>
      <c r="B412" s="170"/>
      <c r="C412" s="216" t="s">
        <v>718</v>
      </c>
      <c r="D412" s="216" t="s">
        <v>343</v>
      </c>
      <c r="E412" s="217" t="s">
        <v>719</v>
      </c>
      <c r="F412" s="218" t="s">
        <v>720</v>
      </c>
      <c r="G412" s="219" t="s">
        <v>549</v>
      </c>
      <c r="H412" s="220">
        <v>2</v>
      </c>
      <c r="I412" s="221"/>
      <c r="J412" s="222">
        <f>ROUND(I412*H412,2)</f>
        <v>0</v>
      </c>
      <c r="K412" s="218" t="s">
        <v>133</v>
      </c>
      <c r="L412" s="223"/>
      <c r="M412" s="224" t="s">
        <v>1</v>
      </c>
      <c r="N412" s="225" t="s">
        <v>38</v>
      </c>
      <c r="O412" s="76"/>
      <c r="P412" s="180">
        <f>O412*H412</f>
        <v>0</v>
      </c>
      <c r="Q412" s="180">
        <v>0</v>
      </c>
      <c r="R412" s="180">
        <f>Q412*H412</f>
        <v>0</v>
      </c>
      <c r="S412" s="180">
        <v>0</v>
      </c>
      <c r="T412" s="181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2" t="s">
        <v>169</v>
      </c>
      <c r="AT412" s="182" t="s">
        <v>343</v>
      </c>
      <c r="AU412" s="182" t="s">
        <v>83</v>
      </c>
      <c r="AY412" s="18" t="s">
        <v>126</v>
      </c>
      <c r="BE412" s="183">
        <f>IF(N412="základní",J412,0)</f>
        <v>0</v>
      </c>
      <c r="BF412" s="183">
        <f>IF(N412="snížená",J412,0)</f>
        <v>0</v>
      </c>
      <c r="BG412" s="183">
        <f>IF(N412="zákl. přenesená",J412,0)</f>
        <v>0</v>
      </c>
      <c r="BH412" s="183">
        <f>IF(N412="sníž. přenesená",J412,0)</f>
        <v>0</v>
      </c>
      <c r="BI412" s="183">
        <f>IF(N412="nulová",J412,0)</f>
        <v>0</v>
      </c>
      <c r="BJ412" s="18" t="s">
        <v>81</v>
      </c>
      <c r="BK412" s="183">
        <f>ROUND(I412*H412,2)</f>
        <v>0</v>
      </c>
      <c r="BL412" s="18" t="s">
        <v>148</v>
      </c>
      <c r="BM412" s="182" t="s">
        <v>721</v>
      </c>
    </row>
    <row r="413" spans="1:65" s="2" customFormat="1" ht="21.75" customHeight="1">
      <c r="A413" s="37"/>
      <c r="B413" s="170"/>
      <c r="C413" s="171" t="s">
        <v>722</v>
      </c>
      <c r="D413" s="171" t="s">
        <v>129</v>
      </c>
      <c r="E413" s="172" t="s">
        <v>723</v>
      </c>
      <c r="F413" s="173" t="s">
        <v>724</v>
      </c>
      <c r="G413" s="174" t="s">
        <v>549</v>
      </c>
      <c r="H413" s="175">
        <v>2</v>
      </c>
      <c r="I413" s="176"/>
      <c r="J413" s="177">
        <f>ROUND(I413*H413,2)</f>
        <v>0</v>
      </c>
      <c r="K413" s="173" t="s">
        <v>133</v>
      </c>
      <c r="L413" s="38"/>
      <c r="M413" s="178" t="s">
        <v>1</v>
      </c>
      <c r="N413" s="179" t="s">
        <v>38</v>
      </c>
      <c r="O413" s="76"/>
      <c r="P413" s="180">
        <f>O413*H413</f>
        <v>0</v>
      </c>
      <c r="Q413" s="180">
        <v>0</v>
      </c>
      <c r="R413" s="180">
        <f>Q413*H413</f>
        <v>0</v>
      </c>
      <c r="S413" s="180">
        <v>0.087</v>
      </c>
      <c r="T413" s="181">
        <f>S413*H413</f>
        <v>0.174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182" t="s">
        <v>148</v>
      </c>
      <c r="AT413" s="182" t="s">
        <v>129</v>
      </c>
      <c r="AU413" s="182" t="s">
        <v>83</v>
      </c>
      <c r="AY413" s="18" t="s">
        <v>126</v>
      </c>
      <c r="BE413" s="183">
        <f>IF(N413="základní",J413,0)</f>
        <v>0</v>
      </c>
      <c r="BF413" s="183">
        <f>IF(N413="snížená",J413,0)</f>
        <v>0</v>
      </c>
      <c r="BG413" s="183">
        <f>IF(N413="zákl. přenesená",J413,0)</f>
        <v>0</v>
      </c>
      <c r="BH413" s="183">
        <f>IF(N413="sníž. přenesená",J413,0)</f>
        <v>0</v>
      </c>
      <c r="BI413" s="183">
        <f>IF(N413="nulová",J413,0)</f>
        <v>0</v>
      </c>
      <c r="BJ413" s="18" t="s">
        <v>81</v>
      </c>
      <c r="BK413" s="183">
        <f>ROUND(I413*H413,2)</f>
        <v>0</v>
      </c>
      <c r="BL413" s="18" t="s">
        <v>148</v>
      </c>
      <c r="BM413" s="182" t="s">
        <v>725</v>
      </c>
    </row>
    <row r="414" spans="1:47" s="2" customFormat="1" ht="12">
      <c r="A414" s="37"/>
      <c r="B414" s="38"/>
      <c r="C414" s="37"/>
      <c r="D414" s="184" t="s">
        <v>136</v>
      </c>
      <c r="E414" s="37"/>
      <c r="F414" s="185" t="s">
        <v>726</v>
      </c>
      <c r="G414" s="37"/>
      <c r="H414" s="37"/>
      <c r="I414" s="186"/>
      <c r="J414" s="37"/>
      <c r="K414" s="37"/>
      <c r="L414" s="38"/>
      <c r="M414" s="187"/>
      <c r="N414" s="188"/>
      <c r="O414" s="76"/>
      <c r="P414" s="76"/>
      <c r="Q414" s="76"/>
      <c r="R414" s="76"/>
      <c r="S414" s="76"/>
      <c r="T414" s="7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8" t="s">
        <v>136</v>
      </c>
      <c r="AU414" s="18" t="s">
        <v>83</v>
      </c>
    </row>
    <row r="415" spans="1:51" s="13" customFormat="1" ht="12">
      <c r="A415" s="13"/>
      <c r="B415" s="189"/>
      <c r="C415" s="13"/>
      <c r="D415" s="184" t="s">
        <v>137</v>
      </c>
      <c r="E415" s="190" t="s">
        <v>1</v>
      </c>
      <c r="F415" s="191" t="s">
        <v>727</v>
      </c>
      <c r="G415" s="13"/>
      <c r="H415" s="192">
        <v>2</v>
      </c>
      <c r="I415" s="193"/>
      <c r="J415" s="13"/>
      <c r="K415" s="13"/>
      <c r="L415" s="189"/>
      <c r="M415" s="194"/>
      <c r="N415" s="195"/>
      <c r="O415" s="195"/>
      <c r="P415" s="195"/>
      <c r="Q415" s="195"/>
      <c r="R415" s="195"/>
      <c r="S415" s="195"/>
      <c r="T415" s="19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90" t="s">
        <v>137</v>
      </c>
      <c r="AU415" s="190" t="s">
        <v>83</v>
      </c>
      <c r="AV415" s="13" t="s">
        <v>83</v>
      </c>
      <c r="AW415" s="13" t="s">
        <v>30</v>
      </c>
      <c r="AX415" s="13" t="s">
        <v>81</v>
      </c>
      <c r="AY415" s="190" t="s">
        <v>126</v>
      </c>
    </row>
    <row r="416" spans="1:65" s="2" customFormat="1" ht="24.15" customHeight="1">
      <c r="A416" s="37"/>
      <c r="B416" s="170"/>
      <c r="C416" s="171" t="s">
        <v>728</v>
      </c>
      <c r="D416" s="171" t="s">
        <v>129</v>
      </c>
      <c r="E416" s="172" t="s">
        <v>729</v>
      </c>
      <c r="F416" s="173" t="s">
        <v>730</v>
      </c>
      <c r="G416" s="174" t="s">
        <v>549</v>
      </c>
      <c r="H416" s="175">
        <v>7</v>
      </c>
      <c r="I416" s="176"/>
      <c r="J416" s="177">
        <f>ROUND(I416*H416,2)</f>
        <v>0</v>
      </c>
      <c r="K416" s="173" t="s">
        <v>133</v>
      </c>
      <c r="L416" s="38"/>
      <c r="M416" s="178" t="s">
        <v>1</v>
      </c>
      <c r="N416" s="179" t="s">
        <v>38</v>
      </c>
      <c r="O416" s="76"/>
      <c r="P416" s="180">
        <f>O416*H416</f>
        <v>0</v>
      </c>
      <c r="Q416" s="180">
        <v>0</v>
      </c>
      <c r="R416" s="180">
        <f>Q416*H416</f>
        <v>0</v>
      </c>
      <c r="S416" s="180">
        <v>0.082</v>
      </c>
      <c r="T416" s="181">
        <f>S416*H416</f>
        <v>0.5740000000000001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2" t="s">
        <v>148</v>
      </c>
      <c r="AT416" s="182" t="s">
        <v>129</v>
      </c>
      <c r="AU416" s="182" t="s">
        <v>83</v>
      </c>
      <c r="AY416" s="18" t="s">
        <v>126</v>
      </c>
      <c r="BE416" s="183">
        <f>IF(N416="základní",J416,0)</f>
        <v>0</v>
      </c>
      <c r="BF416" s="183">
        <f>IF(N416="snížená",J416,0)</f>
        <v>0</v>
      </c>
      <c r="BG416" s="183">
        <f>IF(N416="zákl. přenesená",J416,0)</f>
        <v>0</v>
      </c>
      <c r="BH416" s="183">
        <f>IF(N416="sníž. přenesená",J416,0)</f>
        <v>0</v>
      </c>
      <c r="BI416" s="183">
        <f>IF(N416="nulová",J416,0)</f>
        <v>0</v>
      </c>
      <c r="BJ416" s="18" t="s">
        <v>81</v>
      </c>
      <c r="BK416" s="183">
        <f>ROUND(I416*H416,2)</f>
        <v>0</v>
      </c>
      <c r="BL416" s="18" t="s">
        <v>148</v>
      </c>
      <c r="BM416" s="182" t="s">
        <v>731</v>
      </c>
    </row>
    <row r="417" spans="1:47" s="2" customFormat="1" ht="12">
      <c r="A417" s="37"/>
      <c r="B417" s="38"/>
      <c r="C417" s="37"/>
      <c r="D417" s="184" t="s">
        <v>136</v>
      </c>
      <c r="E417" s="37"/>
      <c r="F417" s="185" t="s">
        <v>732</v>
      </c>
      <c r="G417" s="37"/>
      <c r="H417" s="37"/>
      <c r="I417" s="186"/>
      <c r="J417" s="37"/>
      <c r="K417" s="37"/>
      <c r="L417" s="38"/>
      <c r="M417" s="187"/>
      <c r="N417" s="188"/>
      <c r="O417" s="76"/>
      <c r="P417" s="76"/>
      <c r="Q417" s="76"/>
      <c r="R417" s="76"/>
      <c r="S417" s="76"/>
      <c r="T417" s="7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8" t="s">
        <v>136</v>
      </c>
      <c r="AU417" s="18" t="s">
        <v>83</v>
      </c>
    </row>
    <row r="418" spans="1:51" s="13" customFormat="1" ht="12">
      <c r="A418" s="13"/>
      <c r="B418" s="189"/>
      <c r="C418" s="13"/>
      <c r="D418" s="184" t="s">
        <v>137</v>
      </c>
      <c r="E418" s="190" t="s">
        <v>1</v>
      </c>
      <c r="F418" s="191" t="s">
        <v>733</v>
      </c>
      <c r="G418" s="13"/>
      <c r="H418" s="192">
        <v>7</v>
      </c>
      <c r="I418" s="193"/>
      <c r="J418" s="13"/>
      <c r="K418" s="13"/>
      <c r="L418" s="189"/>
      <c r="M418" s="194"/>
      <c r="N418" s="195"/>
      <c r="O418" s="195"/>
      <c r="P418" s="195"/>
      <c r="Q418" s="195"/>
      <c r="R418" s="195"/>
      <c r="S418" s="195"/>
      <c r="T418" s="19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90" t="s">
        <v>137</v>
      </c>
      <c r="AU418" s="190" t="s">
        <v>83</v>
      </c>
      <c r="AV418" s="13" t="s">
        <v>83</v>
      </c>
      <c r="AW418" s="13" t="s">
        <v>30</v>
      </c>
      <c r="AX418" s="13" t="s">
        <v>81</v>
      </c>
      <c r="AY418" s="190" t="s">
        <v>126</v>
      </c>
    </row>
    <row r="419" spans="1:65" s="2" customFormat="1" ht="24.15" customHeight="1">
      <c r="A419" s="37"/>
      <c r="B419" s="170"/>
      <c r="C419" s="171" t="s">
        <v>734</v>
      </c>
      <c r="D419" s="171" t="s">
        <v>129</v>
      </c>
      <c r="E419" s="172" t="s">
        <v>735</v>
      </c>
      <c r="F419" s="173" t="s">
        <v>736</v>
      </c>
      <c r="G419" s="174" t="s">
        <v>209</v>
      </c>
      <c r="H419" s="175">
        <v>68.7</v>
      </c>
      <c r="I419" s="176"/>
      <c r="J419" s="177">
        <f>ROUND(I419*H419,2)</f>
        <v>0</v>
      </c>
      <c r="K419" s="173" t="s">
        <v>133</v>
      </c>
      <c r="L419" s="38"/>
      <c r="M419" s="178" t="s">
        <v>1</v>
      </c>
      <c r="N419" s="179" t="s">
        <v>38</v>
      </c>
      <c r="O419" s="76"/>
      <c r="P419" s="180">
        <f>O419*H419</f>
        <v>0</v>
      </c>
      <c r="Q419" s="180">
        <v>0</v>
      </c>
      <c r="R419" s="180">
        <f>Q419*H419</f>
        <v>0</v>
      </c>
      <c r="S419" s="180">
        <v>0</v>
      </c>
      <c r="T419" s="181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82" t="s">
        <v>148</v>
      </c>
      <c r="AT419" s="182" t="s">
        <v>129</v>
      </c>
      <c r="AU419" s="182" t="s">
        <v>83</v>
      </c>
      <c r="AY419" s="18" t="s">
        <v>126</v>
      </c>
      <c r="BE419" s="183">
        <f>IF(N419="základní",J419,0)</f>
        <v>0</v>
      </c>
      <c r="BF419" s="183">
        <f>IF(N419="snížená",J419,0)</f>
        <v>0</v>
      </c>
      <c r="BG419" s="183">
        <f>IF(N419="zákl. přenesená",J419,0)</f>
        <v>0</v>
      </c>
      <c r="BH419" s="183">
        <f>IF(N419="sníž. přenesená",J419,0)</f>
        <v>0</v>
      </c>
      <c r="BI419" s="183">
        <f>IF(N419="nulová",J419,0)</f>
        <v>0</v>
      </c>
      <c r="BJ419" s="18" t="s">
        <v>81</v>
      </c>
      <c r="BK419" s="183">
        <f>ROUND(I419*H419,2)</f>
        <v>0</v>
      </c>
      <c r="BL419" s="18" t="s">
        <v>148</v>
      </c>
      <c r="BM419" s="182" t="s">
        <v>737</v>
      </c>
    </row>
    <row r="420" spans="1:47" s="2" customFormat="1" ht="12">
      <c r="A420" s="37"/>
      <c r="B420" s="38"/>
      <c r="C420" s="37"/>
      <c r="D420" s="184" t="s">
        <v>136</v>
      </c>
      <c r="E420" s="37"/>
      <c r="F420" s="185" t="s">
        <v>738</v>
      </c>
      <c r="G420" s="37"/>
      <c r="H420" s="37"/>
      <c r="I420" s="186"/>
      <c r="J420" s="37"/>
      <c r="K420" s="37"/>
      <c r="L420" s="38"/>
      <c r="M420" s="187"/>
      <c r="N420" s="188"/>
      <c r="O420" s="76"/>
      <c r="P420" s="76"/>
      <c r="Q420" s="76"/>
      <c r="R420" s="76"/>
      <c r="S420" s="76"/>
      <c r="T420" s="7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8" t="s">
        <v>136</v>
      </c>
      <c r="AU420" s="18" t="s">
        <v>83</v>
      </c>
    </row>
    <row r="421" spans="1:51" s="13" customFormat="1" ht="12">
      <c r="A421" s="13"/>
      <c r="B421" s="189"/>
      <c r="C421" s="13"/>
      <c r="D421" s="184" t="s">
        <v>137</v>
      </c>
      <c r="E421" s="190" t="s">
        <v>1</v>
      </c>
      <c r="F421" s="191" t="s">
        <v>739</v>
      </c>
      <c r="G421" s="13"/>
      <c r="H421" s="192">
        <v>68.7</v>
      </c>
      <c r="I421" s="193"/>
      <c r="J421" s="13"/>
      <c r="K421" s="13"/>
      <c r="L421" s="189"/>
      <c r="M421" s="194"/>
      <c r="N421" s="195"/>
      <c r="O421" s="195"/>
      <c r="P421" s="195"/>
      <c r="Q421" s="195"/>
      <c r="R421" s="195"/>
      <c r="S421" s="195"/>
      <c r="T421" s="19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90" t="s">
        <v>137</v>
      </c>
      <c r="AU421" s="190" t="s">
        <v>83</v>
      </c>
      <c r="AV421" s="13" t="s">
        <v>83</v>
      </c>
      <c r="AW421" s="13" t="s">
        <v>30</v>
      </c>
      <c r="AX421" s="13" t="s">
        <v>81</v>
      </c>
      <c r="AY421" s="190" t="s">
        <v>126</v>
      </c>
    </row>
    <row r="422" spans="1:63" s="12" customFormat="1" ht="22.8" customHeight="1">
      <c r="A422" s="12"/>
      <c r="B422" s="157"/>
      <c r="C422" s="12"/>
      <c r="D422" s="158" t="s">
        <v>72</v>
      </c>
      <c r="E422" s="168" t="s">
        <v>740</v>
      </c>
      <c r="F422" s="168" t="s">
        <v>741</v>
      </c>
      <c r="G422" s="12"/>
      <c r="H422" s="12"/>
      <c r="I422" s="160"/>
      <c r="J422" s="169">
        <f>BK422</f>
        <v>0</v>
      </c>
      <c r="K422" s="12"/>
      <c r="L422" s="157"/>
      <c r="M422" s="162"/>
      <c r="N422" s="163"/>
      <c r="O422" s="163"/>
      <c r="P422" s="164">
        <f>SUM(P423:P489)</f>
        <v>0</v>
      </c>
      <c r="Q422" s="163"/>
      <c r="R422" s="164">
        <f>SUM(R423:R489)</f>
        <v>0</v>
      </c>
      <c r="S422" s="163"/>
      <c r="T422" s="165">
        <f>SUM(T423:T489)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158" t="s">
        <v>81</v>
      </c>
      <c r="AT422" s="166" t="s">
        <v>72</v>
      </c>
      <c r="AU422" s="166" t="s">
        <v>81</v>
      </c>
      <c r="AY422" s="158" t="s">
        <v>126</v>
      </c>
      <c r="BK422" s="167">
        <f>SUM(BK423:BK489)</f>
        <v>0</v>
      </c>
    </row>
    <row r="423" spans="1:65" s="2" customFormat="1" ht="21.75" customHeight="1">
      <c r="A423" s="37"/>
      <c r="B423" s="170"/>
      <c r="C423" s="171" t="s">
        <v>742</v>
      </c>
      <c r="D423" s="171" t="s">
        <v>129</v>
      </c>
      <c r="E423" s="172" t="s">
        <v>743</v>
      </c>
      <c r="F423" s="173" t="s">
        <v>744</v>
      </c>
      <c r="G423" s="174" t="s">
        <v>346</v>
      </c>
      <c r="H423" s="175">
        <v>1016.778</v>
      </c>
      <c r="I423" s="176"/>
      <c r="J423" s="177">
        <f>ROUND(I423*H423,2)</f>
        <v>0</v>
      </c>
      <c r="K423" s="173" t="s">
        <v>133</v>
      </c>
      <c r="L423" s="38"/>
      <c r="M423" s="178" t="s">
        <v>1</v>
      </c>
      <c r="N423" s="179" t="s">
        <v>38</v>
      </c>
      <c r="O423" s="76"/>
      <c r="P423" s="180">
        <f>O423*H423</f>
        <v>0</v>
      </c>
      <c r="Q423" s="180">
        <v>0</v>
      </c>
      <c r="R423" s="180">
        <f>Q423*H423</f>
        <v>0</v>
      </c>
      <c r="S423" s="180">
        <v>0</v>
      </c>
      <c r="T423" s="181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82" t="s">
        <v>148</v>
      </c>
      <c r="AT423" s="182" t="s">
        <v>129</v>
      </c>
      <c r="AU423" s="182" t="s">
        <v>83</v>
      </c>
      <c r="AY423" s="18" t="s">
        <v>126</v>
      </c>
      <c r="BE423" s="183">
        <f>IF(N423="základní",J423,0)</f>
        <v>0</v>
      </c>
      <c r="BF423" s="183">
        <f>IF(N423="snížená",J423,0)</f>
        <v>0</v>
      </c>
      <c r="BG423" s="183">
        <f>IF(N423="zákl. přenesená",J423,0)</f>
        <v>0</v>
      </c>
      <c r="BH423" s="183">
        <f>IF(N423="sníž. přenesená",J423,0)</f>
        <v>0</v>
      </c>
      <c r="BI423" s="183">
        <f>IF(N423="nulová",J423,0)</f>
        <v>0</v>
      </c>
      <c r="BJ423" s="18" t="s">
        <v>81</v>
      </c>
      <c r="BK423" s="183">
        <f>ROUND(I423*H423,2)</f>
        <v>0</v>
      </c>
      <c r="BL423" s="18" t="s">
        <v>148</v>
      </c>
      <c r="BM423" s="182" t="s">
        <v>745</v>
      </c>
    </row>
    <row r="424" spans="1:47" s="2" customFormat="1" ht="12">
      <c r="A424" s="37"/>
      <c r="B424" s="38"/>
      <c r="C424" s="37"/>
      <c r="D424" s="184" t="s">
        <v>136</v>
      </c>
      <c r="E424" s="37"/>
      <c r="F424" s="185" t="s">
        <v>746</v>
      </c>
      <c r="G424" s="37"/>
      <c r="H424" s="37"/>
      <c r="I424" s="186"/>
      <c r="J424" s="37"/>
      <c r="K424" s="37"/>
      <c r="L424" s="38"/>
      <c r="M424" s="187"/>
      <c r="N424" s="188"/>
      <c r="O424" s="76"/>
      <c r="P424" s="76"/>
      <c r="Q424" s="76"/>
      <c r="R424" s="76"/>
      <c r="S424" s="76"/>
      <c r="T424" s="7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8" t="s">
        <v>136</v>
      </c>
      <c r="AU424" s="18" t="s">
        <v>83</v>
      </c>
    </row>
    <row r="425" spans="1:51" s="15" customFormat="1" ht="12">
      <c r="A425" s="15"/>
      <c r="B425" s="209"/>
      <c r="C425" s="15"/>
      <c r="D425" s="184" t="s">
        <v>137</v>
      </c>
      <c r="E425" s="210" t="s">
        <v>1</v>
      </c>
      <c r="F425" s="211" t="s">
        <v>747</v>
      </c>
      <c r="G425" s="15"/>
      <c r="H425" s="210" t="s">
        <v>1</v>
      </c>
      <c r="I425" s="212"/>
      <c r="J425" s="15"/>
      <c r="K425" s="15"/>
      <c r="L425" s="209"/>
      <c r="M425" s="213"/>
      <c r="N425" s="214"/>
      <c r="O425" s="214"/>
      <c r="P425" s="214"/>
      <c r="Q425" s="214"/>
      <c r="R425" s="214"/>
      <c r="S425" s="214"/>
      <c r="T425" s="2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10" t="s">
        <v>137</v>
      </c>
      <c r="AU425" s="210" t="s">
        <v>83</v>
      </c>
      <c r="AV425" s="15" t="s">
        <v>81</v>
      </c>
      <c r="AW425" s="15" t="s">
        <v>30</v>
      </c>
      <c r="AX425" s="15" t="s">
        <v>73</v>
      </c>
      <c r="AY425" s="210" t="s">
        <v>126</v>
      </c>
    </row>
    <row r="426" spans="1:51" s="13" customFormat="1" ht="12">
      <c r="A426" s="13"/>
      <c r="B426" s="189"/>
      <c r="C426" s="13"/>
      <c r="D426" s="184" t="s">
        <v>137</v>
      </c>
      <c r="E426" s="190" t="s">
        <v>1</v>
      </c>
      <c r="F426" s="191" t="s">
        <v>748</v>
      </c>
      <c r="G426" s="13"/>
      <c r="H426" s="192">
        <v>47.32</v>
      </c>
      <c r="I426" s="193"/>
      <c r="J426" s="13"/>
      <c r="K426" s="13"/>
      <c r="L426" s="189"/>
      <c r="M426" s="194"/>
      <c r="N426" s="195"/>
      <c r="O426" s="195"/>
      <c r="P426" s="195"/>
      <c r="Q426" s="195"/>
      <c r="R426" s="195"/>
      <c r="S426" s="195"/>
      <c r="T426" s="19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0" t="s">
        <v>137</v>
      </c>
      <c r="AU426" s="190" t="s">
        <v>83</v>
      </c>
      <c r="AV426" s="13" t="s">
        <v>83</v>
      </c>
      <c r="AW426" s="13" t="s">
        <v>30</v>
      </c>
      <c r="AX426" s="13" t="s">
        <v>73</v>
      </c>
      <c r="AY426" s="190" t="s">
        <v>126</v>
      </c>
    </row>
    <row r="427" spans="1:51" s="13" customFormat="1" ht="12">
      <c r="A427" s="13"/>
      <c r="B427" s="189"/>
      <c r="C427" s="13"/>
      <c r="D427" s="184" t="s">
        <v>137</v>
      </c>
      <c r="E427" s="190" t="s">
        <v>1</v>
      </c>
      <c r="F427" s="191" t="s">
        <v>749</v>
      </c>
      <c r="G427" s="13"/>
      <c r="H427" s="192">
        <v>318.71</v>
      </c>
      <c r="I427" s="193"/>
      <c r="J427" s="13"/>
      <c r="K427" s="13"/>
      <c r="L427" s="189"/>
      <c r="M427" s="194"/>
      <c r="N427" s="195"/>
      <c r="O427" s="195"/>
      <c r="P427" s="195"/>
      <c r="Q427" s="195"/>
      <c r="R427" s="195"/>
      <c r="S427" s="195"/>
      <c r="T427" s="19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90" t="s">
        <v>137</v>
      </c>
      <c r="AU427" s="190" t="s">
        <v>83</v>
      </c>
      <c r="AV427" s="13" t="s">
        <v>83</v>
      </c>
      <c r="AW427" s="13" t="s">
        <v>30</v>
      </c>
      <c r="AX427" s="13" t="s">
        <v>73</v>
      </c>
      <c r="AY427" s="190" t="s">
        <v>126</v>
      </c>
    </row>
    <row r="428" spans="1:51" s="13" customFormat="1" ht="12">
      <c r="A428" s="13"/>
      <c r="B428" s="189"/>
      <c r="C428" s="13"/>
      <c r="D428" s="184" t="s">
        <v>137</v>
      </c>
      <c r="E428" s="190" t="s">
        <v>1</v>
      </c>
      <c r="F428" s="191" t="s">
        <v>750</v>
      </c>
      <c r="G428" s="13"/>
      <c r="H428" s="192">
        <v>270.075</v>
      </c>
      <c r="I428" s="193"/>
      <c r="J428" s="13"/>
      <c r="K428" s="13"/>
      <c r="L428" s="189"/>
      <c r="M428" s="194"/>
      <c r="N428" s="195"/>
      <c r="O428" s="195"/>
      <c r="P428" s="195"/>
      <c r="Q428" s="195"/>
      <c r="R428" s="195"/>
      <c r="S428" s="195"/>
      <c r="T428" s="19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90" t="s">
        <v>137</v>
      </c>
      <c r="AU428" s="190" t="s">
        <v>83</v>
      </c>
      <c r="AV428" s="13" t="s">
        <v>83</v>
      </c>
      <c r="AW428" s="13" t="s">
        <v>30</v>
      </c>
      <c r="AX428" s="13" t="s">
        <v>73</v>
      </c>
      <c r="AY428" s="190" t="s">
        <v>126</v>
      </c>
    </row>
    <row r="429" spans="1:51" s="13" customFormat="1" ht="12">
      <c r="A429" s="13"/>
      <c r="B429" s="189"/>
      <c r="C429" s="13"/>
      <c r="D429" s="184" t="s">
        <v>137</v>
      </c>
      <c r="E429" s="190" t="s">
        <v>1</v>
      </c>
      <c r="F429" s="191" t="s">
        <v>751</v>
      </c>
      <c r="G429" s="13"/>
      <c r="H429" s="192">
        <v>210.243</v>
      </c>
      <c r="I429" s="193"/>
      <c r="J429" s="13"/>
      <c r="K429" s="13"/>
      <c r="L429" s="189"/>
      <c r="M429" s="194"/>
      <c r="N429" s="195"/>
      <c r="O429" s="195"/>
      <c r="P429" s="195"/>
      <c r="Q429" s="195"/>
      <c r="R429" s="195"/>
      <c r="S429" s="195"/>
      <c r="T429" s="19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90" t="s">
        <v>137</v>
      </c>
      <c r="AU429" s="190" t="s">
        <v>83</v>
      </c>
      <c r="AV429" s="13" t="s">
        <v>83</v>
      </c>
      <c r="AW429" s="13" t="s">
        <v>30</v>
      </c>
      <c r="AX429" s="13" t="s">
        <v>73</v>
      </c>
      <c r="AY429" s="190" t="s">
        <v>126</v>
      </c>
    </row>
    <row r="430" spans="1:51" s="13" customFormat="1" ht="12">
      <c r="A430" s="13"/>
      <c r="B430" s="189"/>
      <c r="C430" s="13"/>
      <c r="D430" s="184" t="s">
        <v>137</v>
      </c>
      <c r="E430" s="190" t="s">
        <v>1</v>
      </c>
      <c r="F430" s="191" t="s">
        <v>752</v>
      </c>
      <c r="G430" s="13"/>
      <c r="H430" s="192">
        <v>1.92</v>
      </c>
      <c r="I430" s="193"/>
      <c r="J430" s="13"/>
      <c r="K430" s="13"/>
      <c r="L430" s="189"/>
      <c r="M430" s="194"/>
      <c r="N430" s="195"/>
      <c r="O430" s="195"/>
      <c r="P430" s="195"/>
      <c r="Q430" s="195"/>
      <c r="R430" s="195"/>
      <c r="S430" s="195"/>
      <c r="T430" s="19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0" t="s">
        <v>137</v>
      </c>
      <c r="AU430" s="190" t="s">
        <v>83</v>
      </c>
      <c r="AV430" s="13" t="s">
        <v>83</v>
      </c>
      <c r="AW430" s="13" t="s">
        <v>30</v>
      </c>
      <c r="AX430" s="13" t="s">
        <v>73</v>
      </c>
      <c r="AY430" s="190" t="s">
        <v>126</v>
      </c>
    </row>
    <row r="431" spans="1:51" s="13" customFormat="1" ht="12">
      <c r="A431" s="13"/>
      <c r="B431" s="189"/>
      <c r="C431" s="13"/>
      <c r="D431" s="184" t="s">
        <v>137</v>
      </c>
      <c r="E431" s="190" t="s">
        <v>1</v>
      </c>
      <c r="F431" s="191" t="s">
        <v>753</v>
      </c>
      <c r="G431" s="13"/>
      <c r="H431" s="192">
        <v>1.404</v>
      </c>
      <c r="I431" s="193"/>
      <c r="J431" s="13"/>
      <c r="K431" s="13"/>
      <c r="L431" s="189"/>
      <c r="M431" s="194"/>
      <c r="N431" s="195"/>
      <c r="O431" s="195"/>
      <c r="P431" s="195"/>
      <c r="Q431" s="195"/>
      <c r="R431" s="195"/>
      <c r="S431" s="195"/>
      <c r="T431" s="19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0" t="s">
        <v>137</v>
      </c>
      <c r="AU431" s="190" t="s">
        <v>83</v>
      </c>
      <c r="AV431" s="13" t="s">
        <v>83</v>
      </c>
      <c r="AW431" s="13" t="s">
        <v>30</v>
      </c>
      <c r="AX431" s="13" t="s">
        <v>73</v>
      </c>
      <c r="AY431" s="190" t="s">
        <v>126</v>
      </c>
    </row>
    <row r="432" spans="1:51" s="13" customFormat="1" ht="12">
      <c r="A432" s="13"/>
      <c r="B432" s="189"/>
      <c r="C432" s="13"/>
      <c r="D432" s="184" t="s">
        <v>137</v>
      </c>
      <c r="E432" s="190" t="s">
        <v>1</v>
      </c>
      <c r="F432" s="191" t="s">
        <v>754</v>
      </c>
      <c r="G432" s="13"/>
      <c r="H432" s="192">
        <v>4.876</v>
      </c>
      <c r="I432" s="193"/>
      <c r="J432" s="13"/>
      <c r="K432" s="13"/>
      <c r="L432" s="189"/>
      <c r="M432" s="194"/>
      <c r="N432" s="195"/>
      <c r="O432" s="195"/>
      <c r="P432" s="195"/>
      <c r="Q432" s="195"/>
      <c r="R432" s="195"/>
      <c r="S432" s="195"/>
      <c r="T432" s="19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0" t="s">
        <v>137</v>
      </c>
      <c r="AU432" s="190" t="s">
        <v>83</v>
      </c>
      <c r="AV432" s="13" t="s">
        <v>83</v>
      </c>
      <c r="AW432" s="13" t="s">
        <v>30</v>
      </c>
      <c r="AX432" s="13" t="s">
        <v>73</v>
      </c>
      <c r="AY432" s="190" t="s">
        <v>126</v>
      </c>
    </row>
    <row r="433" spans="1:51" s="13" customFormat="1" ht="12">
      <c r="A433" s="13"/>
      <c r="B433" s="189"/>
      <c r="C433" s="13"/>
      <c r="D433" s="184" t="s">
        <v>137</v>
      </c>
      <c r="E433" s="190" t="s">
        <v>1</v>
      </c>
      <c r="F433" s="191" t="s">
        <v>755</v>
      </c>
      <c r="G433" s="13"/>
      <c r="H433" s="192">
        <v>6.21</v>
      </c>
      <c r="I433" s="193"/>
      <c r="J433" s="13"/>
      <c r="K433" s="13"/>
      <c r="L433" s="189"/>
      <c r="M433" s="194"/>
      <c r="N433" s="195"/>
      <c r="O433" s="195"/>
      <c r="P433" s="195"/>
      <c r="Q433" s="195"/>
      <c r="R433" s="195"/>
      <c r="S433" s="195"/>
      <c r="T433" s="19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0" t="s">
        <v>137</v>
      </c>
      <c r="AU433" s="190" t="s">
        <v>83</v>
      </c>
      <c r="AV433" s="13" t="s">
        <v>83</v>
      </c>
      <c r="AW433" s="13" t="s">
        <v>30</v>
      </c>
      <c r="AX433" s="13" t="s">
        <v>73</v>
      </c>
      <c r="AY433" s="190" t="s">
        <v>126</v>
      </c>
    </row>
    <row r="434" spans="1:51" s="13" customFormat="1" ht="12">
      <c r="A434" s="13"/>
      <c r="B434" s="189"/>
      <c r="C434" s="13"/>
      <c r="D434" s="184" t="s">
        <v>137</v>
      </c>
      <c r="E434" s="190" t="s">
        <v>1</v>
      </c>
      <c r="F434" s="191" t="s">
        <v>756</v>
      </c>
      <c r="G434" s="13"/>
      <c r="H434" s="192">
        <v>70.11</v>
      </c>
      <c r="I434" s="193"/>
      <c r="J434" s="13"/>
      <c r="K434" s="13"/>
      <c r="L434" s="189"/>
      <c r="M434" s="194"/>
      <c r="N434" s="195"/>
      <c r="O434" s="195"/>
      <c r="P434" s="195"/>
      <c r="Q434" s="195"/>
      <c r="R434" s="195"/>
      <c r="S434" s="195"/>
      <c r="T434" s="19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0" t="s">
        <v>137</v>
      </c>
      <c r="AU434" s="190" t="s">
        <v>83</v>
      </c>
      <c r="AV434" s="13" t="s">
        <v>83</v>
      </c>
      <c r="AW434" s="13" t="s">
        <v>30</v>
      </c>
      <c r="AX434" s="13" t="s">
        <v>73</v>
      </c>
      <c r="AY434" s="190" t="s">
        <v>126</v>
      </c>
    </row>
    <row r="435" spans="1:51" s="13" customFormat="1" ht="12">
      <c r="A435" s="13"/>
      <c r="B435" s="189"/>
      <c r="C435" s="13"/>
      <c r="D435" s="184" t="s">
        <v>137</v>
      </c>
      <c r="E435" s="190" t="s">
        <v>1</v>
      </c>
      <c r="F435" s="191" t="s">
        <v>757</v>
      </c>
      <c r="G435" s="13"/>
      <c r="H435" s="192">
        <v>1.845</v>
      </c>
      <c r="I435" s="193"/>
      <c r="J435" s="13"/>
      <c r="K435" s="13"/>
      <c r="L435" s="189"/>
      <c r="M435" s="194"/>
      <c r="N435" s="195"/>
      <c r="O435" s="195"/>
      <c r="P435" s="195"/>
      <c r="Q435" s="195"/>
      <c r="R435" s="195"/>
      <c r="S435" s="195"/>
      <c r="T435" s="19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90" t="s">
        <v>137</v>
      </c>
      <c r="AU435" s="190" t="s">
        <v>83</v>
      </c>
      <c r="AV435" s="13" t="s">
        <v>83</v>
      </c>
      <c r="AW435" s="13" t="s">
        <v>30</v>
      </c>
      <c r="AX435" s="13" t="s">
        <v>73</v>
      </c>
      <c r="AY435" s="190" t="s">
        <v>126</v>
      </c>
    </row>
    <row r="436" spans="1:51" s="13" customFormat="1" ht="12">
      <c r="A436" s="13"/>
      <c r="B436" s="189"/>
      <c r="C436" s="13"/>
      <c r="D436" s="184" t="s">
        <v>137</v>
      </c>
      <c r="E436" s="190" t="s">
        <v>1</v>
      </c>
      <c r="F436" s="191" t="s">
        <v>758</v>
      </c>
      <c r="G436" s="13"/>
      <c r="H436" s="192">
        <v>79.005</v>
      </c>
      <c r="I436" s="193"/>
      <c r="J436" s="13"/>
      <c r="K436" s="13"/>
      <c r="L436" s="189"/>
      <c r="M436" s="194"/>
      <c r="N436" s="195"/>
      <c r="O436" s="195"/>
      <c r="P436" s="195"/>
      <c r="Q436" s="195"/>
      <c r="R436" s="195"/>
      <c r="S436" s="195"/>
      <c r="T436" s="19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90" t="s">
        <v>137</v>
      </c>
      <c r="AU436" s="190" t="s">
        <v>83</v>
      </c>
      <c r="AV436" s="13" t="s">
        <v>83</v>
      </c>
      <c r="AW436" s="13" t="s">
        <v>30</v>
      </c>
      <c r="AX436" s="13" t="s">
        <v>73</v>
      </c>
      <c r="AY436" s="190" t="s">
        <v>126</v>
      </c>
    </row>
    <row r="437" spans="1:51" s="13" customFormat="1" ht="12">
      <c r="A437" s="13"/>
      <c r="B437" s="189"/>
      <c r="C437" s="13"/>
      <c r="D437" s="184" t="s">
        <v>137</v>
      </c>
      <c r="E437" s="190" t="s">
        <v>1</v>
      </c>
      <c r="F437" s="191" t="s">
        <v>759</v>
      </c>
      <c r="G437" s="13"/>
      <c r="H437" s="192">
        <v>2.86</v>
      </c>
      <c r="I437" s="193"/>
      <c r="J437" s="13"/>
      <c r="K437" s="13"/>
      <c r="L437" s="189"/>
      <c r="M437" s="194"/>
      <c r="N437" s="195"/>
      <c r="O437" s="195"/>
      <c r="P437" s="195"/>
      <c r="Q437" s="195"/>
      <c r="R437" s="195"/>
      <c r="S437" s="195"/>
      <c r="T437" s="19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90" t="s">
        <v>137</v>
      </c>
      <c r="AU437" s="190" t="s">
        <v>83</v>
      </c>
      <c r="AV437" s="13" t="s">
        <v>83</v>
      </c>
      <c r="AW437" s="13" t="s">
        <v>30</v>
      </c>
      <c r="AX437" s="13" t="s">
        <v>73</v>
      </c>
      <c r="AY437" s="190" t="s">
        <v>126</v>
      </c>
    </row>
    <row r="438" spans="1:51" s="13" customFormat="1" ht="12">
      <c r="A438" s="13"/>
      <c r="B438" s="189"/>
      <c r="C438" s="13"/>
      <c r="D438" s="184" t="s">
        <v>137</v>
      </c>
      <c r="E438" s="190" t="s">
        <v>1</v>
      </c>
      <c r="F438" s="191" t="s">
        <v>760</v>
      </c>
      <c r="G438" s="13"/>
      <c r="H438" s="192">
        <v>2.2</v>
      </c>
      <c r="I438" s="193"/>
      <c r="J438" s="13"/>
      <c r="K438" s="13"/>
      <c r="L438" s="189"/>
      <c r="M438" s="194"/>
      <c r="N438" s="195"/>
      <c r="O438" s="195"/>
      <c r="P438" s="195"/>
      <c r="Q438" s="195"/>
      <c r="R438" s="195"/>
      <c r="S438" s="195"/>
      <c r="T438" s="19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0" t="s">
        <v>137</v>
      </c>
      <c r="AU438" s="190" t="s">
        <v>83</v>
      </c>
      <c r="AV438" s="13" t="s">
        <v>83</v>
      </c>
      <c r="AW438" s="13" t="s">
        <v>30</v>
      </c>
      <c r="AX438" s="13" t="s">
        <v>73</v>
      </c>
      <c r="AY438" s="190" t="s">
        <v>126</v>
      </c>
    </row>
    <row r="439" spans="1:51" s="14" customFormat="1" ht="12">
      <c r="A439" s="14"/>
      <c r="B439" s="201"/>
      <c r="C439" s="14"/>
      <c r="D439" s="184" t="s">
        <v>137</v>
      </c>
      <c r="E439" s="202" t="s">
        <v>1</v>
      </c>
      <c r="F439" s="203" t="s">
        <v>259</v>
      </c>
      <c r="G439" s="14"/>
      <c r="H439" s="204">
        <v>1016.778</v>
      </c>
      <c r="I439" s="205"/>
      <c r="J439" s="14"/>
      <c r="K439" s="14"/>
      <c r="L439" s="201"/>
      <c r="M439" s="206"/>
      <c r="N439" s="207"/>
      <c r="O439" s="207"/>
      <c r="P439" s="207"/>
      <c r="Q439" s="207"/>
      <c r="R439" s="207"/>
      <c r="S439" s="207"/>
      <c r="T439" s="20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02" t="s">
        <v>137</v>
      </c>
      <c r="AU439" s="202" t="s">
        <v>83</v>
      </c>
      <c r="AV439" s="14" t="s">
        <v>148</v>
      </c>
      <c r="AW439" s="14" t="s">
        <v>30</v>
      </c>
      <c r="AX439" s="14" t="s">
        <v>81</v>
      </c>
      <c r="AY439" s="202" t="s">
        <v>126</v>
      </c>
    </row>
    <row r="440" spans="1:65" s="2" customFormat="1" ht="24.15" customHeight="1">
      <c r="A440" s="37"/>
      <c r="B440" s="170"/>
      <c r="C440" s="171" t="s">
        <v>761</v>
      </c>
      <c r="D440" s="171" t="s">
        <v>129</v>
      </c>
      <c r="E440" s="172" t="s">
        <v>762</v>
      </c>
      <c r="F440" s="173" t="s">
        <v>763</v>
      </c>
      <c r="G440" s="174" t="s">
        <v>346</v>
      </c>
      <c r="H440" s="175">
        <v>18133.707</v>
      </c>
      <c r="I440" s="176"/>
      <c r="J440" s="177">
        <f>ROUND(I440*H440,2)</f>
        <v>0</v>
      </c>
      <c r="K440" s="173" t="s">
        <v>133</v>
      </c>
      <c r="L440" s="38"/>
      <c r="M440" s="178" t="s">
        <v>1</v>
      </c>
      <c r="N440" s="179" t="s">
        <v>38</v>
      </c>
      <c r="O440" s="76"/>
      <c r="P440" s="180">
        <f>O440*H440</f>
        <v>0</v>
      </c>
      <c r="Q440" s="180">
        <v>0</v>
      </c>
      <c r="R440" s="180">
        <f>Q440*H440</f>
        <v>0</v>
      </c>
      <c r="S440" s="180">
        <v>0</v>
      </c>
      <c r="T440" s="181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82" t="s">
        <v>148</v>
      </c>
      <c r="AT440" s="182" t="s">
        <v>129</v>
      </c>
      <c r="AU440" s="182" t="s">
        <v>83</v>
      </c>
      <c r="AY440" s="18" t="s">
        <v>126</v>
      </c>
      <c r="BE440" s="183">
        <f>IF(N440="základní",J440,0)</f>
        <v>0</v>
      </c>
      <c r="BF440" s="183">
        <f>IF(N440="snížená",J440,0)</f>
        <v>0</v>
      </c>
      <c r="BG440" s="183">
        <f>IF(N440="zákl. přenesená",J440,0)</f>
        <v>0</v>
      </c>
      <c r="BH440" s="183">
        <f>IF(N440="sníž. přenesená",J440,0)</f>
        <v>0</v>
      </c>
      <c r="BI440" s="183">
        <f>IF(N440="nulová",J440,0)</f>
        <v>0</v>
      </c>
      <c r="BJ440" s="18" t="s">
        <v>81</v>
      </c>
      <c r="BK440" s="183">
        <f>ROUND(I440*H440,2)</f>
        <v>0</v>
      </c>
      <c r="BL440" s="18" t="s">
        <v>148</v>
      </c>
      <c r="BM440" s="182" t="s">
        <v>764</v>
      </c>
    </row>
    <row r="441" spans="1:47" s="2" customFormat="1" ht="12">
      <c r="A441" s="37"/>
      <c r="B441" s="38"/>
      <c r="C441" s="37"/>
      <c r="D441" s="184" t="s">
        <v>136</v>
      </c>
      <c r="E441" s="37"/>
      <c r="F441" s="185" t="s">
        <v>765</v>
      </c>
      <c r="G441" s="37"/>
      <c r="H441" s="37"/>
      <c r="I441" s="186"/>
      <c r="J441" s="37"/>
      <c r="K441" s="37"/>
      <c r="L441" s="38"/>
      <c r="M441" s="187"/>
      <c r="N441" s="188"/>
      <c r="O441" s="76"/>
      <c r="P441" s="76"/>
      <c r="Q441" s="76"/>
      <c r="R441" s="76"/>
      <c r="S441" s="76"/>
      <c r="T441" s="7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8" t="s">
        <v>136</v>
      </c>
      <c r="AU441" s="18" t="s">
        <v>83</v>
      </c>
    </row>
    <row r="442" spans="1:51" s="15" customFormat="1" ht="12">
      <c r="A442" s="15"/>
      <c r="B442" s="209"/>
      <c r="C442" s="15"/>
      <c r="D442" s="184" t="s">
        <v>137</v>
      </c>
      <c r="E442" s="210" t="s">
        <v>1</v>
      </c>
      <c r="F442" s="211" t="s">
        <v>766</v>
      </c>
      <c r="G442" s="15"/>
      <c r="H442" s="210" t="s">
        <v>1</v>
      </c>
      <c r="I442" s="212"/>
      <c r="J442" s="15"/>
      <c r="K442" s="15"/>
      <c r="L442" s="209"/>
      <c r="M442" s="213"/>
      <c r="N442" s="214"/>
      <c r="O442" s="214"/>
      <c r="P442" s="214"/>
      <c r="Q442" s="214"/>
      <c r="R442" s="214"/>
      <c r="S442" s="214"/>
      <c r="T442" s="2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10" t="s">
        <v>137</v>
      </c>
      <c r="AU442" s="210" t="s">
        <v>83</v>
      </c>
      <c r="AV442" s="15" t="s">
        <v>81</v>
      </c>
      <c r="AW442" s="15" t="s">
        <v>30</v>
      </c>
      <c r="AX442" s="15" t="s">
        <v>73</v>
      </c>
      <c r="AY442" s="210" t="s">
        <v>126</v>
      </c>
    </row>
    <row r="443" spans="1:51" s="13" customFormat="1" ht="12">
      <c r="A443" s="13"/>
      <c r="B443" s="189"/>
      <c r="C443" s="13"/>
      <c r="D443" s="184" t="s">
        <v>137</v>
      </c>
      <c r="E443" s="190" t="s">
        <v>1</v>
      </c>
      <c r="F443" s="191" t="s">
        <v>767</v>
      </c>
      <c r="G443" s="13"/>
      <c r="H443" s="192">
        <v>899.08</v>
      </c>
      <c r="I443" s="193"/>
      <c r="J443" s="13"/>
      <c r="K443" s="13"/>
      <c r="L443" s="189"/>
      <c r="M443" s="194"/>
      <c r="N443" s="195"/>
      <c r="O443" s="195"/>
      <c r="P443" s="195"/>
      <c r="Q443" s="195"/>
      <c r="R443" s="195"/>
      <c r="S443" s="195"/>
      <c r="T443" s="19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0" t="s">
        <v>137</v>
      </c>
      <c r="AU443" s="190" t="s">
        <v>83</v>
      </c>
      <c r="AV443" s="13" t="s">
        <v>83</v>
      </c>
      <c r="AW443" s="13" t="s">
        <v>30</v>
      </c>
      <c r="AX443" s="13" t="s">
        <v>73</v>
      </c>
      <c r="AY443" s="190" t="s">
        <v>126</v>
      </c>
    </row>
    <row r="444" spans="1:51" s="13" customFormat="1" ht="12">
      <c r="A444" s="13"/>
      <c r="B444" s="189"/>
      <c r="C444" s="13"/>
      <c r="D444" s="184" t="s">
        <v>137</v>
      </c>
      <c r="E444" s="190" t="s">
        <v>1</v>
      </c>
      <c r="F444" s="191" t="s">
        <v>768</v>
      </c>
      <c r="G444" s="13"/>
      <c r="H444" s="192">
        <v>6055.49</v>
      </c>
      <c r="I444" s="193"/>
      <c r="J444" s="13"/>
      <c r="K444" s="13"/>
      <c r="L444" s="189"/>
      <c r="M444" s="194"/>
      <c r="N444" s="195"/>
      <c r="O444" s="195"/>
      <c r="P444" s="195"/>
      <c r="Q444" s="195"/>
      <c r="R444" s="195"/>
      <c r="S444" s="195"/>
      <c r="T444" s="19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90" t="s">
        <v>137</v>
      </c>
      <c r="AU444" s="190" t="s">
        <v>83</v>
      </c>
      <c r="AV444" s="13" t="s">
        <v>83</v>
      </c>
      <c r="AW444" s="13" t="s">
        <v>30</v>
      </c>
      <c r="AX444" s="13" t="s">
        <v>73</v>
      </c>
      <c r="AY444" s="190" t="s">
        <v>126</v>
      </c>
    </row>
    <row r="445" spans="1:51" s="13" customFormat="1" ht="12">
      <c r="A445" s="13"/>
      <c r="B445" s="189"/>
      <c r="C445" s="13"/>
      <c r="D445" s="184" t="s">
        <v>137</v>
      </c>
      <c r="E445" s="190" t="s">
        <v>1</v>
      </c>
      <c r="F445" s="191" t="s">
        <v>769</v>
      </c>
      <c r="G445" s="13"/>
      <c r="H445" s="192">
        <v>5131.425</v>
      </c>
      <c r="I445" s="193"/>
      <c r="J445" s="13"/>
      <c r="K445" s="13"/>
      <c r="L445" s="189"/>
      <c r="M445" s="194"/>
      <c r="N445" s="195"/>
      <c r="O445" s="195"/>
      <c r="P445" s="195"/>
      <c r="Q445" s="195"/>
      <c r="R445" s="195"/>
      <c r="S445" s="195"/>
      <c r="T445" s="19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0" t="s">
        <v>137</v>
      </c>
      <c r="AU445" s="190" t="s">
        <v>83</v>
      </c>
      <c r="AV445" s="13" t="s">
        <v>83</v>
      </c>
      <c r="AW445" s="13" t="s">
        <v>30</v>
      </c>
      <c r="AX445" s="13" t="s">
        <v>73</v>
      </c>
      <c r="AY445" s="190" t="s">
        <v>126</v>
      </c>
    </row>
    <row r="446" spans="1:51" s="13" customFormat="1" ht="12">
      <c r="A446" s="13"/>
      <c r="B446" s="189"/>
      <c r="C446" s="13"/>
      <c r="D446" s="184" t="s">
        <v>137</v>
      </c>
      <c r="E446" s="190" t="s">
        <v>1</v>
      </c>
      <c r="F446" s="191" t="s">
        <v>770</v>
      </c>
      <c r="G446" s="13"/>
      <c r="H446" s="192">
        <v>3994.617</v>
      </c>
      <c r="I446" s="193"/>
      <c r="J446" s="13"/>
      <c r="K446" s="13"/>
      <c r="L446" s="189"/>
      <c r="M446" s="194"/>
      <c r="N446" s="195"/>
      <c r="O446" s="195"/>
      <c r="P446" s="195"/>
      <c r="Q446" s="195"/>
      <c r="R446" s="195"/>
      <c r="S446" s="195"/>
      <c r="T446" s="19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0" t="s">
        <v>137</v>
      </c>
      <c r="AU446" s="190" t="s">
        <v>83</v>
      </c>
      <c r="AV446" s="13" t="s">
        <v>83</v>
      </c>
      <c r="AW446" s="13" t="s">
        <v>30</v>
      </c>
      <c r="AX446" s="13" t="s">
        <v>73</v>
      </c>
      <c r="AY446" s="190" t="s">
        <v>126</v>
      </c>
    </row>
    <row r="447" spans="1:51" s="13" customFormat="1" ht="12">
      <c r="A447" s="13"/>
      <c r="B447" s="189"/>
      <c r="C447" s="13"/>
      <c r="D447" s="184" t="s">
        <v>137</v>
      </c>
      <c r="E447" s="190" t="s">
        <v>1</v>
      </c>
      <c r="F447" s="191" t="s">
        <v>771</v>
      </c>
      <c r="G447" s="13"/>
      <c r="H447" s="192">
        <v>36.48</v>
      </c>
      <c r="I447" s="193"/>
      <c r="J447" s="13"/>
      <c r="K447" s="13"/>
      <c r="L447" s="189"/>
      <c r="M447" s="194"/>
      <c r="N447" s="195"/>
      <c r="O447" s="195"/>
      <c r="P447" s="195"/>
      <c r="Q447" s="195"/>
      <c r="R447" s="195"/>
      <c r="S447" s="195"/>
      <c r="T447" s="19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0" t="s">
        <v>137</v>
      </c>
      <c r="AU447" s="190" t="s">
        <v>83</v>
      </c>
      <c r="AV447" s="13" t="s">
        <v>83</v>
      </c>
      <c r="AW447" s="13" t="s">
        <v>30</v>
      </c>
      <c r="AX447" s="13" t="s">
        <v>73</v>
      </c>
      <c r="AY447" s="190" t="s">
        <v>126</v>
      </c>
    </row>
    <row r="448" spans="1:51" s="13" customFormat="1" ht="12">
      <c r="A448" s="13"/>
      <c r="B448" s="189"/>
      <c r="C448" s="13"/>
      <c r="D448" s="184" t="s">
        <v>137</v>
      </c>
      <c r="E448" s="190" t="s">
        <v>1</v>
      </c>
      <c r="F448" s="191" t="s">
        <v>772</v>
      </c>
      <c r="G448" s="13"/>
      <c r="H448" s="192">
        <v>26.676</v>
      </c>
      <c r="I448" s="193"/>
      <c r="J448" s="13"/>
      <c r="K448" s="13"/>
      <c r="L448" s="189"/>
      <c r="M448" s="194"/>
      <c r="N448" s="195"/>
      <c r="O448" s="195"/>
      <c r="P448" s="195"/>
      <c r="Q448" s="195"/>
      <c r="R448" s="195"/>
      <c r="S448" s="195"/>
      <c r="T448" s="19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0" t="s">
        <v>137</v>
      </c>
      <c r="AU448" s="190" t="s">
        <v>83</v>
      </c>
      <c r="AV448" s="13" t="s">
        <v>83</v>
      </c>
      <c r="AW448" s="13" t="s">
        <v>30</v>
      </c>
      <c r="AX448" s="13" t="s">
        <v>73</v>
      </c>
      <c r="AY448" s="190" t="s">
        <v>126</v>
      </c>
    </row>
    <row r="449" spans="1:51" s="13" customFormat="1" ht="12">
      <c r="A449" s="13"/>
      <c r="B449" s="189"/>
      <c r="C449" s="13"/>
      <c r="D449" s="184" t="s">
        <v>137</v>
      </c>
      <c r="E449" s="190" t="s">
        <v>1</v>
      </c>
      <c r="F449" s="191" t="s">
        <v>773</v>
      </c>
      <c r="G449" s="13"/>
      <c r="H449" s="192">
        <v>92.644</v>
      </c>
      <c r="I449" s="193"/>
      <c r="J449" s="13"/>
      <c r="K449" s="13"/>
      <c r="L449" s="189"/>
      <c r="M449" s="194"/>
      <c r="N449" s="195"/>
      <c r="O449" s="195"/>
      <c r="P449" s="195"/>
      <c r="Q449" s="195"/>
      <c r="R449" s="195"/>
      <c r="S449" s="195"/>
      <c r="T449" s="19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0" t="s">
        <v>137</v>
      </c>
      <c r="AU449" s="190" t="s">
        <v>83</v>
      </c>
      <c r="AV449" s="13" t="s">
        <v>83</v>
      </c>
      <c r="AW449" s="13" t="s">
        <v>30</v>
      </c>
      <c r="AX449" s="13" t="s">
        <v>73</v>
      </c>
      <c r="AY449" s="190" t="s">
        <v>126</v>
      </c>
    </row>
    <row r="450" spans="1:51" s="13" customFormat="1" ht="12">
      <c r="A450" s="13"/>
      <c r="B450" s="189"/>
      <c r="C450" s="13"/>
      <c r="D450" s="184" t="s">
        <v>137</v>
      </c>
      <c r="E450" s="190" t="s">
        <v>1</v>
      </c>
      <c r="F450" s="191" t="s">
        <v>774</v>
      </c>
      <c r="G450" s="13"/>
      <c r="H450" s="192">
        <v>117.99</v>
      </c>
      <c r="I450" s="193"/>
      <c r="J450" s="13"/>
      <c r="K450" s="13"/>
      <c r="L450" s="189"/>
      <c r="M450" s="194"/>
      <c r="N450" s="195"/>
      <c r="O450" s="195"/>
      <c r="P450" s="195"/>
      <c r="Q450" s="195"/>
      <c r="R450" s="195"/>
      <c r="S450" s="195"/>
      <c r="T450" s="19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0" t="s">
        <v>137</v>
      </c>
      <c r="AU450" s="190" t="s">
        <v>83</v>
      </c>
      <c r="AV450" s="13" t="s">
        <v>83</v>
      </c>
      <c r="AW450" s="13" t="s">
        <v>30</v>
      </c>
      <c r="AX450" s="13" t="s">
        <v>73</v>
      </c>
      <c r="AY450" s="190" t="s">
        <v>126</v>
      </c>
    </row>
    <row r="451" spans="1:51" s="13" customFormat="1" ht="12">
      <c r="A451" s="13"/>
      <c r="B451" s="189"/>
      <c r="C451" s="13"/>
      <c r="D451" s="184" t="s">
        <v>137</v>
      </c>
      <c r="E451" s="190" t="s">
        <v>1</v>
      </c>
      <c r="F451" s="191" t="s">
        <v>775</v>
      </c>
      <c r="G451" s="13"/>
      <c r="H451" s="192">
        <v>1332.09</v>
      </c>
      <c r="I451" s="193"/>
      <c r="J451" s="13"/>
      <c r="K451" s="13"/>
      <c r="L451" s="189"/>
      <c r="M451" s="194"/>
      <c r="N451" s="195"/>
      <c r="O451" s="195"/>
      <c r="P451" s="195"/>
      <c r="Q451" s="195"/>
      <c r="R451" s="195"/>
      <c r="S451" s="195"/>
      <c r="T451" s="19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0" t="s">
        <v>137</v>
      </c>
      <c r="AU451" s="190" t="s">
        <v>83</v>
      </c>
      <c r="AV451" s="13" t="s">
        <v>83</v>
      </c>
      <c r="AW451" s="13" t="s">
        <v>30</v>
      </c>
      <c r="AX451" s="13" t="s">
        <v>73</v>
      </c>
      <c r="AY451" s="190" t="s">
        <v>126</v>
      </c>
    </row>
    <row r="452" spans="1:51" s="13" customFormat="1" ht="12">
      <c r="A452" s="13"/>
      <c r="B452" s="189"/>
      <c r="C452" s="13"/>
      <c r="D452" s="184" t="s">
        <v>137</v>
      </c>
      <c r="E452" s="190" t="s">
        <v>1</v>
      </c>
      <c r="F452" s="191" t="s">
        <v>776</v>
      </c>
      <c r="G452" s="13"/>
      <c r="H452" s="192">
        <v>35.055</v>
      </c>
      <c r="I452" s="193"/>
      <c r="J452" s="13"/>
      <c r="K452" s="13"/>
      <c r="L452" s="189"/>
      <c r="M452" s="194"/>
      <c r="N452" s="195"/>
      <c r="O452" s="195"/>
      <c r="P452" s="195"/>
      <c r="Q452" s="195"/>
      <c r="R452" s="195"/>
      <c r="S452" s="195"/>
      <c r="T452" s="19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0" t="s">
        <v>137</v>
      </c>
      <c r="AU452" s="190" t="s">
        <v>83</v>
      </c>
      <c r="AV452" s="13" t="s">
        <v>83</v>
      </c>
      <c r="AW452" s="13" t="s">
        <v>30</v>
      </c>
      <c r="AX452" s="13" t="s">
        <v>73</v>
      </c>
      <c r="AY452" s="190" t="s">
        <v>126</v>
      </c>
    </row>
    <row r="453" spans="1:51" s="13" customFormat="1" ht="12">
      <c r="A453" s="13"/>
      <c r="B453" s="189"/>
      <c r="C453" s="13"/>
      <c r="D453" s="184" t="s">
        <v>137</v>
      </c>
      <c r="E453" s="190" t="s">
        <v>1</v>
      </c>
      <c r="F453" s="191" t="s">
        <v>777</v>
      </c>
      <c r="G453" s="13"/>
      <c r="H453" s="192">
        <v>316.02</v>
      </c>
      <c r="I453" s="193"/>
      <c r="J453" s="13"/>
      <c r="K453" s="13"/>
      <c r="L453" s="189"/>
      <c r="M453" s="194"/>
      <c r="N453" s="195"/>
      <c r="O453" s="195"/>
      <c r="P453" s="195"/>
      <c r="Q453" s="195"/>
      <c r="R453" s="195"/>
      <c r="S453" s="195"/>
      <c r="T453" s="19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0" t="s">
        <v>137</v>
      </c>
      <c r="AU453" s="190" t="s">
        <v>83</v>
      </c>
      <c r="AV453" s="13" t="s">
        <v>83</v>
      </c>
      <c r="AW453" s="13" t="s">
        <v>30</v>
      </c>
      <c r="AX453" s="13" t="s">
        <v>73</v>
      </c>
      <c r="AY453" s="190" t="s">
        <v>126</v>
      </c>
    </row>
    <row r="454" spans="1:51" s="13" customFormat="1" ht="12">
      <c r="A454" s="13"/>
      <c r="B454" s="189"/>
      <c r="C454" s="13"/>
      <c r="D454" s="184" t="s">
        <v>137</v>
      </c>
      <c r="E454" s="190" t="s">
        <v>1</v>
      </c>
      <c r="F454" s="191" t="s">
        <v>778</v>
      </c>
      <c r="G454" s="13"/>
      <c r="H454" s="192">
        <v>54.34</v>
      </c>
      <c r="I454" s="193"/>
      <c r="J454" s="13"/>
      <c r="K454" s="13"/>
      <c r="L454" s="189"/>
      <c r="M454" s="194"/>
      <c r="N454" s="195"/>
      <c r="O454" s="195"/>
      <c r="P454" s="195"/>
      <c r="Q454" s="195"/>
      <c r="R454" s="195"/>
      <c r="S454" s="195"/>
      <c r="T454" s="19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0" t="s">
        <v>137</v>
      </c>
      <c r="AU454" s="190" t="s">
        <v>83</v>
      </c>
      <c r="AV454" s="13" t="s">
        <v>83</v>
      </c>
      <c r="AW454" s="13" t="s">
        <v>30</v>
      </c>
      <c r="AX454" s="13" t="s">
        <v>73</v>
      </c>
      <c r="AY454" s="190" t="s">
        <v>126</v>
      </c>
    </row>
    <row r="455" spans="1:51" s="13" customFormat="1" ht="12">
      <c r="A455" s="13"/>
      <c r="B455" s="189"/>
      <c r="C455" s="13"/>
      <c r="D455" s="184" t="s">
        <v>137</v>
      </c>
      <c r="E455" s="190" t="s">
        <v>1</v>
      </c>
      <c r="F455" s="191" t="s">
        <v>779</v>
      </c>
      <c r="G455" s="13"/>
      <c r="H455" s="192">
        <v>41.8</v>
      </c>
      <c r="I455" s="193"/>
      <c r="J455" s="13"/>
      <c r="K455" s="13"/>
      <c r="L455" s="189"/>
      <c r="M455" s="194"/>
      <c r="N455" s="195"/>
      <c r="O455" s="195"/>
      <c r="P455" s="195"/>
      <c r="Q455" s="195"/>
      <c r="R455" s="195"/>
      <c r="S455" s="195"/>
      <c r="T455" s="19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0" t="s">
        <v>137</v>
      </c>
      <c r="AU455" s="190" t="s">
        <v>83</v>
      </c>
      <c r="AV455" s="13" t="s">
        <v>83</v>
      </c>
      <c r="AW455" s="13" t="s">
        <v>30</v>
      </c>
      <c r="AX455" s="13" t="s">
        <v>73</v>
      </c>
      <c r="AY455" s="190" t="s">
        <v>126</v>
      </c>
    </row>
    <row r="456" spans="1:51" s="14" customFormat="1" ht="12">
      <c r="A456" s="14"/>
      <c r="B456" s="201"/>
      <c r="C456" s="14"/>
      <c r="D456" s="184" t="s">
        <v>137</v>
      </c>
      <c r="E456" s="202" t="s">
        <v>1</v>
      </c>
      <c r="F456" s="203" t="s">
        <v>259</v>
      </c>
      <c r="G456" s="14"/>
      <c r="H456" s="204">
        <v>18133.707</v>
      </c>
      <c r="I456" s="205"/>
      <c r="J456" s="14"/>
      <c r="K456" s="14"/>
      <c r="L456" s="201"/>
      <c r="M456" s="206"/>
      <c r="N456" s="207"/>
      <c r="O456" s="207"/>
      <c r="P456" s="207"/>
      <c r="Q456" s="207"/>
      <c r="R456" s="207"/>
      <c r="S456" s="207"/>
      <c r="T456" s="20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02" t="s">
        <v>137</v>
      </c>
      <c r="AU456" s="202" t="s">
        <v>83</v>
      </c>
      <c r="AV456" s="14" t="s">
        <v>148</v>
      </c>
      <c r="AW456" s="14" t="s">
        <v>30</v>
      </c>
      <c r="AX456" s="14" t="s">
        <v>81</v>
      </c>
      <c r="AY456" s="202" t="s">
        <v>126</v>
      </c>
    </row>
    <row r="457" spans="1:65" s="2" customFormat="1" ht="16.5" customHeight="1">
      <c r="A457" s="37"/>
      <c r="B457" s="170"/>
      <c r="C457" s="171" t="s">
        <v>780</v>
      </c>
      <c r="D457" s="171" t="s">
        <v>129</v>
      </c>
      <c r="E457" s="172" t="s">
        <v>781</v>
      </c>
      <c r="F457" s="173" t="s">
        <v>782</v>
      </c>
      <c r="G457" s="174" t="s">
        <v>346</v>
      </c>
      <c r="H457" s="175">
        <v>79.579</v>
      </c>
      <c r="I457" s="176"/>
      <c r="J457" s="177">
        <f>ROUND(I457*H457,2)</f>
        <v>0</v>
      </c>
      <c r="K457" s="173" t="s">
        <v>133</v>
      </c>
      <c r="L457" s="38"/>
      <c r="M457" s="178" t="s">
        <v>1</v>
      </c>
      <c r="N457" s="179" t="s">
        <v>38</v>
      </c>
      <c r="O457" s="76"/>
      <c r="P457" s="180">
        <f>O457*H457</f>
        <v>0</v>
      </c>
      <c r="Q457" s="180">
        <v>0</v>
      </c>
      <c r="R457" s="180">
        <f>Q457*H457</f>
        <v>0</v>
      </c>
      <c r="S457" s="180">
        <v>0</v>
      </c>
      <c r="T457" s="181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82" t="s">
        <v>148</v>
      </c>
      <c r="AT457" s="182" t="s">
        <v>129</v>
      </c>
      <c r="AU457" s="182" t="s">
        <v>83</v>
      </c>
      <c r="AY457" s="18" t="s">
        <v>126</v>
      </c>
      <c r="BE457" s="183">
        <f>IF(N457="základní",J457,0)</f>
        <v>0</v>
      </c>
      <c r="BF457" s="183">
        <f>IF(N457="snížená",J457,0)</f>
        <v>0</v>
      </c>
      <c r="BG457" s="183">
        <f>IF(N457="zákl. přenesená",J457,0)</f>
        <v>0</v>
      </c>
      <c r="BH457" s="183">
        <f>IF(N457="sníž. přenesená",J457,0)</f>
        <v>0</v>
      </c>
      <c r="BI457" s="183">
        <f>IF(N457="nulová",J457,0)</f>
        <v>0</v>
      </c>
      <c r="BJ457" s="18" t="s">
        <v>81</v>
      </c>
      <c r="BK457" s="183">
        <f>ROUND(I457*H457,2)</f>
        <v>0</v>
      </c>
      <c r="BL457" s="18" t="s">
        <v>148</v>
      </c>
      <c r="BM457" s="182" t="s">
        <v>783</v>
      </c>
    </row>
    <row r="458" spans="1:47" s="2" customFormat="1" ht="12">
      <c r="A458" s="37"/>
      <c r="B458" s="38"/>
      <c r="C458" s="37"/>
      <c r="D458" s="184" t="s">
        <v>136</v>
      </c>
      <c r="E458" s="37"/>
      <c r="F458" s="185" t="s">
        <v>784</v>
      </c>
      <c r="G458" s="37"/>
      <c r="H458" s="37"/>
      <c r="I458" s="186"/>
      <c r="J458" s="37"/>
      <c r="K458" s="37"/>
      <c r="L458" s="38"/>
      <c r="M458" s="187"/>
      <c r="N458" s="188"/>
      <c r="O458" s="76"/>
      <c r="P458" s="76"/>
      <c r="Q458" s="76"/>
      <c r="R458" s="76"/>
      <c r="S458" s="76"/>
      <c r="T458" s="7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8" t="s">
        <v>136</v>
      </c>
      <c r="AU458" s="18" t="s">
        <v>83</v>
      </c>
    </row>
    <row r="459" spans="1:51" s="13" customFormat="1" ht="12">
      <c r="A459" s="13"/>
      <c r="B459" s="189"/>
      <c r="C459" s="13"/>
      <c r="D459" s="184" t="s">
        <v>137</v>
      </c>
      <c r="E459" s="190" t="s">
        <v>1</v>
      </c>
      <c r="F459" s="191" t="s">
        <v>785</v>
      </c>
      <c r="G459" s="13"/>
      <c r="H459" s="192">
        <v>0.574</v>
      </c>
      <c r="I459" s="193"/>
      <c r="J459" s="13"/>
      <c r="K459" s="13"/>
      <c r="L459" s="189"/>
      <c r="M459" s="194"/>
      <c r="N459" s="195"/>
      <c r="O459" s="195"/>
      <c r="P459" s="195"/>
      <c r="Q459" s="195"/>
      <c r="R459" s="195"/>
      <c r="S459" s="195"/>
      <c r="T459" s="19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90" t="s">
        <v>137</v>
      </c>
      <c r="AU459" s="190" t="s">
        <v>83</v>
      </c>
      <c r="AV459" s="13" t="s">
        <v>83</v>
      </c>
      <c r="AW459" s="13" t="s">
        <v>30</v>
      </c>
      <c r="AX459" s="13" t="s">
        <v>73</v>
      </c>
      <c r="AY459" s="190" t="s">
        <v>126</v>
      </c>
    </row>
    <row r="460" spans="1:51" s="13" customFormat="1" ht="12">
      <c r="A460" s="13"/>
      <c r="B460" s="189"/>
      <c r="C460" s="13"/>
      <c r="D460" s="184" t="s">
        <v>137</v>
      </c>
      <c r="E460" s="190" t="s">
        <v>1</v>
      </c>
      <c r="F460" s="191" t="s">
        <v>786</v>
      </c>
      <c r="G460" s="13"/>
      <c r="H460" s="192">
        <v>79.005</v>
      </c>
      <c r="I460" s="193"/>
      <c r="J460" s="13"/>
      <c r="K460" s="13"/>
      <c r="L460" s="189"/>
      <c r="M460" s="194"/>
      <c r="N460" s="195"/>
      <c r="O460" s="195"/>
      <c r="P460" s="195"/>
      <c r="Q460" s="195"/>
      <c r="R460" s="195"/>
      <c r="S460" s="195"/>
      <c r="T460" s="19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0" t="s">
        <v>137</v>
      </c>
      <c r="AU460" s="190" t="s">
        <v>83</v>
      </c>
      <c r="AV460" s="13" t="s">
        <v>83</v>
      </c>
      <c r="AW460" s="13" t="s">
        <v>30</v>
      </c>
      <c r="AX460" s="13" t="s">
        <v>73</v>
      </c>
      <c r="AY460" s="190" t="s">
        <v>126</v>
      </c>
    </row>
    <row r="461" spans="1:51" s="14" customFormat="1" ht="12">
      <c r="A461" s="14"/>
      <c r="B461" s="201"/>
      <c r="C461" s="14"/>
      <c r="D461" s="184" t="s">
        <v>137</v>
      </c>
      <c r="E461" s="202" t="s">
        <v>1</v>
      </c>
      <c r="F461" s="203" t="s">
        <v>259</v>
      </c>
      <c r="G461" s="14"/>
      <c r="H461" s="204">
        <v>79.579</v>
      </c>
      <c r="I461" s="205"/>
      <c r="J461" s="14"/>
      <c r="K461" s="14"/>
      <c r="L461" s="201"/>
      <c r="M461" s="206"/>
      <c r="N461" s="207"/>
      <c r="O461" s="207"/>
      <c r="P461" s="207"/>
      <c r="Q461" s="207"/>
      <c r="R461" s="207"/>
      <c r="S461" s="207"/>
      <c r="T461" s="20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02" t="s">
        <v>137</v>
      </c>
      <c r="AU461" s="202" t="s">
        <v>83</v>
      </c>
      <c r="AV461" s="14" t="s">
        <v>148</v>
      </c>
      <c r="AW461" s="14" t="s">
        <v>30</v>
      </c>
      <c r="AX461" s="14" t="s">
        <v>81</v>
      </c>
      <c r="AY461" s="202" t="s">
        <v>126</v>
      </c>
    </row>
    <row r="462" spans="1:65" s="2" customFormat="1" ht="24.15" customHeight="1">
      <c r="A462" s="37"/>
      <c r="B462" s="170"/>
      <c r="C462" s="171" t="s">
        <v>787</v>
      </c>
      <c r="D462" s="171" t="s">
        <v>129</v>
      </c>
      <c r="E462" s="172" t="s">
        <v>788</v>
      </c>
      <c r="F462" s="173" t="s">
        <v>789</v>
      </c>
      <c r="G462" s="174" t="s">
        <v>346</v>
      </c>
      <c r="H462" s="175">
        <v>318.316</v>
      </c>
      <c r="I462" s="176"/>
      <c r="J462" s="177">
        <f>ROUND(I462*H462,2)</f>
        <v>0</v>
      </c>
      <c r="K462" s="173" t="s">
        <v>133</v>
      </c>
      <c r="L462" s="38"/>
      <c r="M462" s="178" t="s">
        <v>1</v>
      </c>
      <c r="N462" s="179" t="s">
        <v>38</v>
      </c>
      <c r="O462" s="76"/>
      <c r="P462" s="180">
        <f>O462*H462</f>
        <v>0</v>
      </c>
      <c r="Q462" s="180">
        <v>0</v>
      </c>
      <c r="R462" s="180">
        <f>Q462*H462</f>
        <v>0</v>
      </c>
      <c r="S462" s="180">
        <v>0</v>
      </c>
      <c r="T462" s="181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182" t="s">
        <v>148</v>
      </c>
      <c r="AT462" s="182" t="s">
        <v>129</v>
      </c>
      <c r="AU462" s="182" t="s">
        <v>83</v>
      </c>
      <c r="AY462" s="18" t="s">
        <v>126</v>
      </c>
      <c r="BE462" s="183">
        <f>IF(N462="základní",J462,0)</f>
        <v>0</v>
      </c>
      <c r="BF462" s="183">
        <f>IF(N462="snížená",J462,0)</f>
        <v>0</v>
      </c>
      <c r="BG462" s="183">
        <f>IF(N462="zákl. přenesená",J462,0)</f>
        <v>0</v>
      </c>
      <c r="BH462" s="183">
        <f>IF(N462="sníž. přenesená",J462,0)</f>
        <v>0</v>
      </c>
      <c r="BI462" s="183">
        <f>IF(N462="nulová",J462,0)</f>
        <v>0</v>
      </c>
      <c r="BJ462" s="18" t="s">
        <v>81</v>
      </c>
      <c r="BK462" s="183">
        <f>ROUND(I462*H462,2)</f>
        <v>0</v>
      </c>
      <c r="BL462" s="18" t="s">
        <v>148</v>
      </c>
      <c r="BM462" s="182" t="s">
        <v>790</v>
      </c>
    </row>
    <row r="463" spans="1:47" s="2" customFormat="1" ht="12">
      <c r="A463" s="37"/>
      <c r="B463" s="38"/>
      <c r="C463" s="37"/>
      <c r="D463" s="184" t="s">
        <v>136</v>
      </c>
      <c r="E463" s="37"/>
      <c r="F463" s="185" t="s">
        <v>791</v>
      </c>
      <c r="G463" s="37"/>
      <c r="H463" s="37"/>
      <c r="I463" s="186"/>
      <c r="J463" s="37"/>
      <c r="K463" s="37"/>
      <c r="L463" s="38"/>
      <c r="M463" s="187"/>
      <c r="N463" s="188"/>
      <c r="O463" s="76"/>
      <c r="P463" s="76"/>
      <c r="Q463" s="76"/>
      <c r="R463" s="76"/>
      <c r="S463" s="76"/>
      <c r="T463" s="7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8" t="s">
        <v>136</v>
      </c>
      <c r="AU463" s="18" t="s">
        <v>83</v>
      </c>
    </row>
    <row r="464" spans="1:51" s="13" customFormat="1" ht="12">
      <c r="A464" s="13"/>
      <c r="B464" s="189"/>
      <c r="C464" s="13"/>
      <c r="D464" s="184" t="s">
        <v>137</v>
      </c>
      <c r="E464" s="190" t="s">
        <v>1</v>
      </c>
      <c r="F464" s="191" t="s">
        <v>792</v>
      </c>
      <c r="G464" s="13"/>
      <c r="H464" s="192">
        <v>2.296</v>
      </c>
      <c r="I464" s="193"/>
      <c r="J464" s="13"/>
      <c r="K464" s="13"/>
      <c r="L464" s="189"/>
      <c r="M464" s="194"/>
      <c r="N464" s="195"/>
      <c r="O464" s="195"/>
      <c r="P464" s="195"/>
      <c r="Q464" s="195"/>
      <c r="R464" s="195"/>
      <c r="S464" s="195"/>
      <c r="T464" s="19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0" t="s">
        <v>137</v>
      </c>
      <c r="AU464" s="190" t="s">
        <v>83</v>
      </c>
      <c r="AV464" s="13" t="s">
        <v>83</v>
      </c>
      <c r="AW464" s="13" t="s">
        <v>30</v>
      </c>
      <c r="AX464" s="13" t="s">
        <v>73</v>
      </c>
      <c r="AY464" s="190" t="s">
        <v>126</v>
      </c>
    </row>
    <row r="465" spans="1:51" s="13" customFormat="1" ht="12">
      <c r="A465" s="13"/>
      <c r="B465" s="189"/>
      <c r="C465" s="13"/>
      <c r="D465" s="184" t="s">
        <v>137</v>
      </c>
      <c r="E465" s="190" t="s">
        <v>1</v>
      </c>
      <c r="F465" s="191" t="s">
        <v>793</v>
      </c>
      <c r="G465" s="13"/>
      <c r="H465" s="192">
        <v>316.02</v>
      </c>
      <c r="I465" s="193"/>
      <c r="J465" s="13"/>
      <c r="K465" s="13"/>
      <c r="L465" s="189"/>
      <c r="M465" s="194"/>
      <c r="N465" s="195"/>
      <c r="O465" s="195"/>
      <c r="P465" s="195"/>
      <c r="Q465" s="195"/>
      <c r="R465" s="195"/>
      <c r="S465" s="195"/>
      <c r="T465" s="19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90" t="s">
        <v>137</v>
      </c>
      <c r="AU465" s="190" t="s">
        <v>83</v>
      </c>
      <c r="AV465" s="13" t="s">
        <v>83</v>
      </c>
      <c r="AW465" s="13" t="s">
        <v>30</v>
      </c>
      <c r="AX465" s="13" t="s">
        <v>73</v>
      </c>
      <c r="AY465" s="190" t="s">
        <v>126</v>
      </c>
    </row>
    <row r="466" spans="1:51" s="14" customFormat="1" ht="12">
      <c r="A466" s="14"/>
      <c r="B466" s="201"/>
      <c r="C466" s="14"/>
      <c r="D466" s="184" t="s">
        <v>137</v>
      </c>
      <c r="E466" s="202" t="s">
        <v>1</v>
      </c>
      <c r="F466" s="203" t="s">
        <v>259</v>
      </c>
      <c r="G466" s="14"/>
      <c r="H466" s="204">
        <v>318.316</v>
      </c>
      <c r="I466" s="205"/>
      <c r="J466" s="14"/>
      <c r="K466" s="14"/>
      <c r="L466" s="201"/>
      <c r="M466" s="206"/>
      <c r="N466" s="207"/>
      <c r="O466" s="207"/>
      <c r="P466" s="207"/>
      <c r="Q466" s="207"/>
      <c r="R466" s="207"/>
      <c r="S466" s="207"/>
      <c r="T466" s="20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02" t="s">
        <v>137</v>
      </c>
      <c r="AU466" s="202" t="s">
        <v>83</v>
      </c>
      <c r="AV466" s="14" t="s">
        <v>148</v>
      </c>
      <c r="AW466" s="14" t="s">
        <v>30</v>
      </c>
      <c r="AX466" s="14" t="s">
        <v>81</v>
      </c>
      <c r="AY466" s="202" t="s">
        <v>126</v>
      </c>
    </row>
    <row r="467" spans="1:65" s="2" customFormat="1" ht="24.15" customHeight="1">
      <c r="A467" s="37"/>
      <c r="B467" s="170"/>
      <c r="C467" s="171" t="s">
        <v>794</v>
      </c>
      <c r="D467" s="171" t="s">
        <v>129</v>
      </c>
      <c r="E467" s="172" t="s">
        <v>795</v>
      </c>
      <c r="F467" s="173" t="s">
        <v>796</v>
      </c>
      <c r="G467" s="174" t="s">
        <v>346</v>
      </c>
      <c r="H467" s="175">
        <v>79.005</v>
      </c>
      <c r="I467" s="176"/>
      <c r="J467" s="177">
        <f>ROUND(I467*H467,2)</f>
        <v>0</v>
      </c>
      <c r="K467" s="173" t="s">
        <v>133</v>
      </c>
      <c r="L467" s="38"/>
      <c r="M467" s="178" t="s">
        <v>1</v>
      </c>
      <c r="N467" s="179" t="s">
        <v>38</v>
      </c>
      <c r="O467" s="76"/>
      <c r="P467" s="180">
        <f>O467*H467</f>
        <v>0</v>
      </c>
      <c r="Q467" s="180">
        <v>0</v>
      </c>
      <c r="R467" s="180">
        <f>Q467*H467</f>
        <v>0</v>
      </c>
      <c r="S467" s="180">
        <v>0</v>
      </c>
      <c r="T467" s="181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82" t="s">
        <v>148</v>
      </c>
      <c r="AT467" s="182" t="s">
        <v>129</v>
      </c>
      <c r="AU467" s="182" t="s">
        <v>83</v>
      </c>
      <c r="AY467" s="18" t="s">
        <v>126</v>
      </c>
      <c r="BE467" s="183">
        <f>IF(N467="základní",J467,0)</f>
        <v>0</v>
      </c>
      <c r="BF467" s="183">
        <f>IF(N467="snížená",J467,0)</f>
        <v>0</v>
      </c>
      <c r="BG467" s="183">
        <f>IF(N467="zákl. přenesená",J467,0)</f>
        <v>0</v>
      </c>
      <c r="BH467" s="183">
        <f>IF(N467="sníž. přenesená",J467,0)</f>
        <v>0</v>
      </c>
      <c r="BI467" s="183">
        <f>IF(N467="nulová",J467,0)</f>
        <v>0</v>
      </c>
      <c r="BJ467" s="18" t="s">
        <v>81</v>
      </c>
      <c r="BK467" s="183">
        <f>ROUND(I467*H467,2)</f>
        <v>0</v>
      </c>
      <c r="BL467" s="18" t="s">
        <v>148</v>
      </c>
      <c r="BM467" s="182" t="s">
        <v>797</v>
      </c>
    </row>
    <row r="468" spans="1:47" s="2" customFormat="1" ht="12">
      <c r="A468" s="37"/>
      <c r="B468" s="38"/>
      <c r="C468" s="37"/>
      <c r="D468" s="184" t="s">
        <v>136</v>
      </c>
      <c r="E468" s="37"/>
      <c r="F468" s="185" t="s">
        <v>798</v>
      </c>
      <c r="G468" s="37"/>
      <c r="H468" s="37"/>
      <c r="I468" s="186"/>
      <c r="J468" s="37"/>
      <c r="K468" s="37"/>
      <c r="L468" s="38"/>
      <c r="M468" s="187"/>
      <c r="N468" s="188"/>
      <c r="O468" s="76"/>
      <c r="P468" s="76"/>
      <c r="Q468" s="76"/>
      <c r="R468" s="76"/>
      <c r="S468" s="76"/>
      <c r="T468" s="7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8" t="s">
        <v>136</v>
      </c>
      <c r="AU468" s="18" t="s">
        <v>83</v>
      </c>
    </row>
    <row r="469" spans="1:51" s="13" customFormat="1" ht="12">
      <c r="A469" s="13"/>
      <c r="B469" s="189"/>
      <c r="C469" s="13"/>
      <c r="D469" s="184" t="s">
        <v>137</v>
      </c>
      <c r="E469" s="190" t="s">
        <v>1</v>
      </c>
      <c r="F469" s="191" t="s">
        <v>786</v>
      </c>
      <c r="G469" s="13"/>
      <c r="H469" s="192">
        <v>79.005</v>
      </c>
      <c r="I469" s="193"/>
      <c r="J469" s="13"/>
      <c r="K469" s="13"/>
      <c r="L469" s="189"/>
      <c r="M469" s="194"/>
      <c r="N469" s="195"/>
      <c r="O469" s="195"/>
      <c r="P469" s="195"/>
      <c r="Q469" s="195"/>
      <c r="R469" s="195"/>
      <c r="S469" s="195"/>
      <c r="T469" s="19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90" t="s">
        <v>137</v>
      </c>
      <c r="AU469" s="190" t="s">
        <v>83</v>
      </c>
      <c r="AV469" s="13" t="s">
        <v>83</v>
      </c>
      <c r="AW469" s="13" t="s">
        <v>30</v>
      </c>
      <c r="AX469" s="13" t="s">
        <v>81</v>
      </c>
      <c r="AY469" s="190" t="s">
        <v>126</v>
      </c>
    </row>
    <row r="470" spans="1:65" s="2" customFormat="1" ht="37.8" customHeight="1">
      <c r="A470" s="37"/>
      <c r="B470" s="170"/>
      <c r="C470" s="171" t="s">
        <v>799</v>
      </c>
      <c r="D470" s="171" t="s">
        <v>129</v>
      </c>
      <c r="E470" s="172" t="s">
        <v>800</v>
      </c>
      <c r="F470" s="173" t="s">
        <v>801</v>
      </c>
      <c r="G470" s="174" t="s">
        <v>346</v>
      </c>
      <c r="H470" s="175">
        <v>396.33</v>
      </c>
      <c r="I470" s="176"/>
      <c r="J470" s="177">
        <f>ROUND(I470*H470,2)</f>
        <v>0</v>
      </c>
      <c r="K470" s="173" t="s">
        <v>133</v>
      </c>
      <c r="L470" s="38"/>
      <c r="M470" s="178" t="s">
        <v>1</v>
      </c>
      <c r="N470" s="179" t="s">
        <v>38</v>
      </c>
      <c r="O470" s="76"/>
      <c r="P470" s="180">
        <f>O470*H470</f>
        <v>0</v>
      </c>
      <c r="Q470" s="180">
        <v>0</v>
      </c>
      <c r="R470" s="180">
        <f>Q470*H470</f>
        <v>0</v>
      </c>
      <c r="S470" s="180">
        <v>0</v>
      </c>
      <c r="T470" s="181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82" t="s">
        <v>148</v>
      </c>
      <c r="AT470" s="182" t="s">
        <v>129</v>
      </c>
      <c r="AU470" s="182" t="s">
        <v>83</v>
      </c>
      <c r="AY470" s="18" t="s">
        <v>126</v>
      </c>
      <c r="BE470" s="183">
        <f>IF(N470="základní",J470,0)</f>
        <v>0</v>
      </c>
      <c r="BF470" s="183">
        <f>IF(N470="snížená",J470,0)</f>
        <v>0</v>
      </c>
      <c r="BG470" s="183">
        <f>IF(N470="zákl. přenesená",J470,0)</f>
        <v>0</v>
      </c>
      <c r="BH470" s="183">
        <f>IF(N470="sníž. přenesená",J470,0)</f>
        <v>0</v>
      </c>
      <c r="BI470" s="183">
        <f>IF(N470="nulová",J470,0)</f>
        <v>0</v>
      </c>
      <c r="BJ470" s="18" t="s">
        <v>81</v>
      </c>
      <c r="BK470" s="183">
        <f>ROUND(I470*H470,2)</f>
        <v>0</v>
      </c>
      <c r="BL470" s="18" t="s">
        <v>148</v>
      </c>
      <c r="BM470" s="182" t="s">
        <v>802</v>
      </c>
    </row>
    <row r="471" spans="1:47" s="2" customFormat="1" ht="12">
      <c r="A471" s="37"/>
      <c r="B471" s="38"/>
      <c r="C471" s="37"/>
      <c r="D471" s="184" t="s">
        <v>136</v>
      </c>
      <c r="E471" s="37"/>
      <c r="F471" s="185" t="s">
        <v>803</v>
      </c>
      <c r="G471" s="37"/>
      <c r="H471" s="37"/>
      <c r="I471" s="186"/>
      <c r="J471" s="37"/>
      <c r="K471" s="37"/>
      <c r="L471" s="38"/>
      <c r="M471" s="187"/>
      <c r="N471" s="188"/>
      <c r="O471" s="76"/>
      <c r="P471" s="76"/>
      <c r="Q471" s="76"/>
      <c r="R471" s="76"/>
      <c r="S471" s="76"/>
      <c r="T471" s="7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18" t="s">
        <v>136</v>
      </c>
      <c r="AU471" s="18" t="s">
        <v>83</v>
      </c>
    </row>
    <row r="472" spans="1:51" s="13" customFormat="1" ht="12">
      <c r="A472" s="13"/>
      <c r="B472" s="189"/>
      <c r="C472" s="13"/>
      <c r="D472" s="184" t="s">
        <v>137</v>
      </c>
      <c r="E472" s="190" t="s">
        <v>1</v>
      </c>
      <c r="F472" s="191" t="s">
        <v>748</v>
      </c>
      <c r="G472" s="13"/>
      <c r="H472" s="192">
        <v>47.32</v>
      </c>
      <c r="I472" s="193"/>
      <c r="J472" s="13"/>
      <c r="K472" s="13"/>
      <c r="L472" s="189"/>
      <c r="M472" s="194"/>
      <c r="N472" s="195"/>
      <c r="O472" s="195"/>
      <c r="P472" s="195"/>
      <c r="Q472" s="195"/>
      <c r="R472" s="195"/>
      <c r="S472" s="195"/>
      <c r="T472" s="19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0" t="s">
        <v>137</v>
      </c>
      <c r="AU472" s="190" t="s">
        <v>83</v>
      </c>
      <c r="AV472" s="13" t="s">
        <v>83</v>
      </c>
      <c r="AW472" s="13" t="s">
        <v>30</v>
      </c>
      <c r="AX472" s="13" t="s">
        <v>73</v>
      </c>
      <c r="AY472" s="190" t="s">
        <v>126</v>
      </c>
    </row>
    <row r="473" spans="1:51" s="13" customFormat="1" ht="12">
      <c r="A473" s="13"/>
      <c r="B473" s="189"/>
      <c r="C473" s="13"/>
      <c r="D473" s="184" t="s">
        <v>137</v>
      </c>
      <c r="E473" s="190" t="s">
        <v>1</v>
      </c>
      <c r="F473" s="191" t="s">
        <v>750</v>
      </c>
      <c r="G473" s="13"/>
      <c r="H473" s="192">
        <v>270.075</v>
      </c>
      <c r="I473" s="193"/>
      <c r="J473" s="13"/>
      <c r="K473" s="13"/>
      <c r="L473" s="189"/>
      <c r="M473" s="194"/>
      <c r="N473" s="195"/>
      <c r="O473" s="195"/>
      <c r="P473" s="195"/>
      <c r="Q473" s="195"/>
      <c r="R473" s="195"/>
      <c r="S473" s="195"/>
      <c r="T473" s="19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190" t="s">
        <v>137</v>
      </c>
      <c r="AU473" s="190" t="s">
        <v>83</v>
      </c>
      <c r="AV473" s="13" t="s">
        <v>83</v>
      </c>
      <c r="AW473" s="13" t="s">
        <v>30</v>
      </c>
      <c r="AX473" s="13" t="s">
        <v>73</v>
      </c>
      <c r="AY473" s="190" t="s">
        <v>126</v>
      </c>
    </row>
    <row r="474" spans="1:51" s="13" customFormat="1" ht="12">
      <c r="A474" s="13"/>
      <c r="B474" s="189"/>
      <c r="C474" s="13"/>
      <c r="D474" s="184" t="s">
        <v>137</v>
      </c>
      <c r="E474" s="190" t="s">
        <v>1</v>
      </c>
      <c r="F474" s="191" t="s">
        <v>752</v>
      </c>
      <c r="G474" s="13"/>
      <c r="H474" s="192">
        <v>1.92</v>
      </c>
      <c r="I474" s="193"/>
      <c r="J474" s="13"/>
      <c r="K474" s="13"/>
      <c r="L474" s="189"/>
      <c r="M474" s="194"/>
      <c r="N474" s="195"/>
      <c r="O474" s="195"/>
      <c r="P474" s="195"/>
      <c r="Q474" s="195"/>
      <c r="R474" s="195"/>
      <c r="S474" s="195"/>
      <c r="T474" s="19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0" t="s">
        <v>137</v>
      </c>
      <c r="AU474" s="190" t="s">
        <v>83</v>
      </c>
      <c r="AV474" s="13" t="s">
        <v>83</v>
      </c>
      <c r="AW474" s="13" t="s">
        <v>30</v>
      </c>
      <c r="AX474" s="13" t="s">
        <v>73</v>
      </c>
      <c r="AY474" s="190" t="s">
        <v>126</v>
      </c>
    </row>
    <row r="475" spans="1:51" s="13" customFormat="1" ht="12">
      <c r="A475" s="13"/>
      <c r="B475" s="189"/>
      <c r="C475" s="13"/>
      <c r="D475" s="184" t="s">
        <v>137</v>
      </c>
      <c r="E475" s="190" t="s">
        <v>1</v>
      </c>
      <c r="F475" s="191" t="s">
        <v>756</v>
      </c>
      <c r="G475" s="13"/>
      <c r="H475" s="192">
        <v>70.11</v>
      </c>
      <c r="I475" s="193"/>
      <c r="J475" s="13"/>
      <c r="K475" s="13"/>
      <c r="L475" s="189"/>
      <c r="M475" s="194"/>
      <c r="N475" s="195"/>
      <c r="O475" s="195"/>
      <c r="P475" s="195"/>
      <c r="Q475" s="195"/>
      <c r="R475" s="195"/>
      <c r="S475" s="195"/>
      <c r="T475" s="19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90" t="s">
        <v>137</v>
      </c>
      <c r="AU475" s="190" t="s">
        <v>83</v>
      </c>
      <c r="AV475" s="13" t="s">
        <v>83</v>
      </c>
      <c r="AW475" s="13" t="s">
        <v>30</v>
      </c>
      <c r="AX475" s="13" t="s">
        <v>73</v>
      </c>
      <c r="AY475" s="190" t="s">
        <v>126</v>
      </c>
    </row>
    <row r="476" spans="1:51" s="13" customFormat="1" ht="12">
      <c r="A476" s="13"/>
      <c r="B476" s="189"/>
      <c r="C476" s="13"/>
      <c r="D476" s="184" t="s">
        <v>137</v>
      </c>
      <c r="E476" s="190" t="s">
        <v>1</v>
      </c>
      <c r="F476" s="191" t="s">
        <v>757</v>
      </c>
      <c r="G476" s="13"/>
      <c r="H476" s="192">
        <v>1.845</v>
      </c>
      <c r="I476" s="193"/>
      <c r="J476" s="13"/>
      <c r="K476" s="13"/>
      <c r="L476" s="189"/>
      <c r="M476" s="194"/>
      <c r="N476" s="195"/>
      <c r="O476" s="195"/>
      <c r="P476" s="195"/>
      <c r="Q476" s="195"/>
      <c r="R476" s="195"/>
      <c r="S476" s="195"/>
      <c r="T476" s="19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90" t="s">
        <v>137</v>
      </c>
      <c r="AU476" s="190" t="s">
        <v>83</v>
      </c>
      <c r="AV476" s="13" t="s">
        <v>83</v>
      </c>
      <c r="AW476" s="13" t="s">
        <v>30</v>
      </c>
      <c r="AX476" s="13" t="s">
        <v>73</v>
      </c>
      <c r="AY476" s="190" t="s">
        <v>126</v>
      </c>
    </row>
    <row r="477" spans="1:51" s="13" customFormat="1" ht="12">
      <c r="A477" s="13"/>
      <c r="B477" s="189"/>
      <c r="C477" s="13"/>
      <c r="D477" s="184" t="s">
        <v>137</v>
      </c>
      <c r="E477" s="190" t="s">
        <v>1</v>
      </c>
      <c r="F477" s="191" t="s">
        <v>759</v>
      </c>
      <c r="G477" s="13"/>
      <c r="H477" s="192">
        <v>2.86</v>
      </c>
      <c r="I477" s="193"/>
      <c r="J477" s="13"/>
      <c r="K477" s="13"/>
      <c r="L477" s="189"/>
      <c r="M477" s="194"/>
      <c r="N477" s="195"/>
      <c r="O477" s="195"/>
      <c r="P477" s="195"/>
      <c r="Q477" s="195"/>
      <c r="R477" s="195"/>
      <c r="S477" s="195"/>
      <c r="T477" s="19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90" t="s">
        <v>137</v>
      </c>
      <c r="AU477" s="190" t="s">
        <v>83</v>
      </c>
      <c r="AV477" s="13" t="s">
        <v>83</v>
      </c>
      <c r="AW477" s="13" t="s">
        <v>30</v>
      </c>
      <c r="AX477" s="13" t="s">
        <v>73</v>
      </c>
      <c r="AY477" s="190" t="s">
        <v>126</v>
      </c>
    </row>
    <row r="478" spans="1:51" s="13" customFormat="1" ht="12">
      <c r="A478" s="13"/>
      <c r="B478" s="189"/>
      <c r="C478" s="13"/>
      <c r="D478" s="184" t="s">
        <v>137</v>
      </c>
      <c r="E478" s="190" t="s">
        <v>1</v>
      </c>
      <c r="F478" s="191" t="s">
        <v>760</v>
      </c>
      <c r="G478" s="13"/>
      <c r="H478" s="192">
        <v>2.2</v>
      </c>
      <c r="I478" s="193"/>
      <c r="J478" s="13"/>
      <c r="K478" s="13"/>
      <c r="L478" s="189"/>
      <c r="M478" s="194"/>
      <c r="N478" s="195"/>
      <c r="O478" s="195"/>
      <c r="P478" s="195"/>
      <c r="Q478" s="195"/>
      <c r="R478" s="195"/>
      <c r="S478" s="195"/>
      <c r="T478" s="19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0" t="s">
        <v>137</v>
      </c>
      <c r="AU478" s="190" t="s">
        <v>83</v>
      </c>
      <c r="AV478" s="13" t="s">
        <v>83</v>
      </c>
      <c r="AW478" s="13" t="s">
        <v>30</v>
      </c>
      <c r="AX478" s="13" t="s">
        <v>73</v>
      </c>
      <c r="AY478" s="190" t="s">
        <v>126</v>
      </c>
    </row>
    <row r="479" spans="1:51" s="14" customFormat="1" ht="12">
      <c r="A479" s="14"/>
      <c r="B479" s="201"/>
      <c r="C479" s="14"/>
      <c r="D479" s="184" t="s">
        <v>137</v>
      </c>
      <c r="E479" s="202" t="s">
        <v>1</v>
      </c>
      <c r="F479" s="203" t="s">
        <v>259</v>
      </c>
      <c r="G479" s="14"/>
      <c r="H479" s="204">
        <v>396.33</v>
      </c>
      <c r="I479" s="205"/>
      <c r="J479" s="14"/>
      <c r="K479" s="14"/>
      <c r="L479" s="201"/>
      <c r="M479" s="206"/>
      <c r="N479" s="207"/>
      <c r="O479" s="207"/>
      <c r="P479" s="207"/>
      <c r="Q479" s="207"/>
      <c r="R479" s="207"/>
      <c r="S479" s="207"/>
      <c r="T479" s="208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02" t="s">
        <v>137</v>
      </c>
      <c r="AU479" s="202" t="s">
        <v>83</v>
      </c>
      <c r="AV479" s="14" t="s">
        <v>148</v>
      </c>
      <c r="AW479" s="14" t="s">
        <v>30</v>
      </c>
      <c r="AX479" s="14" t="s">
        <v>81</v>
      </c>
      <c r="AY479" s="202" t="s">
        <v>126</v>
      </c>
    </row>
    <row r="480" spans="1:65" s="2" customFormat="1" ht="44.25" customHeight="1">
      <c r="A480" s="37"/>
      <c r="B480" s="170"/>
      <c r="C480" s="171" t="s">
        <v>804</v>
      </c>
      <c r="D480" s="171" t="s">
        <v>129</v>
      </c>
      <c r="E480" s="172" t="s">
        <v>805</v>
      </c>
      <c r="F480" s="173" t="s">
        <v>353</v>
      </c>
      <c r="G480" s="174" t="s">
        <v>346</v>
      </c>
      <c r="H480" s="175">
        <v>318.71</v>
      </c>
      <c r="I480" s="176"/>
      <c r="J480" s="177">
        <f>ROUND(I480*H480,2)</f>
        <v>0</v>
      </c>
      <c r="K480" s="173" t="s">
        <v>133</v>
      </c>
      <c r="L480" s="38"/>
      <c r="M480" s="178" t="s">
        <v>1</v>
      </c>
      <c r="N480" s="179" t="s">
        <v>38</v>
      </c>
      <c r="O480" s="76"/>
      <c r="P480" s="180">
        <f>O480*H480</f>
        <v>0</v>
      </c>
      <c r="Q480" s="180">
        <v>0</v>
      </c>
      <c r="R480" s="180">
        <f>Q480*H480</f>
        <v>0</v>
      </c>
      <c r="S480" s="180">
        <v>0</v>
      </c>
      <c r="T480" s="181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182" t="s">
        <v>148</v>
      </c>
      <c r="AT480" s="182" t="s">
        <v>129</v>
      </c>
      <c r="AU480" s="182" t="s">
        <v>83</v>
      </c>
      <c r="AY480" s="18" t="s">
        <v>126</v>
      </c>
      <c r="BE480" s="183">
        <f>IF(N480="základní",J480,0)</f>
        <v>0</v>
      </c>
      <c r="BF480" s="183">
        <f>IF(N480="snížená",J480,0)</f>
        <v>0</v>
      </c>
      <c r="BG480" s="183">
        <f>IF(N480="zákl. přenesená",J480,0)</f>
        <v>0</v>
      </c>
      <c r="BH480" s="183">
        <f>IF(N480="sníž. přenesená",J480,0)</f>
        <v>0</v>
      </c>
      <c r="BI480" s="183">
        <f>IF(N480="nulová",J480,0)</f>
        <v>0</v>
      </c>
      <c r="BJ480" s="18" t="s">
        <v>81</v>
      </c>
      <c r="BK480" s="183">
        <f>ROUND(I480*H480,2)</f>
        <v>0</v>
      </c>
      <c r="BL480" s="18" t="s">
        <v>148</v>
      </c>
      <c r="BM480" s="182" t="s">
        <v>806</v>
      </c>
    </row>
    <row r="481" spans="1:47" s="2" customFormat="1" ht="12">
      <c r="A481" s="37"/>
      <c r="B481" s="38"/>
      <c r="C481" s="37"/>
      <c r="D481" s="184" t="s">
        <v>136</v>
      </c>
      <c r="E481" s="37"/>
      <c r="F481" s="185" t="s">
        <v>353</v>
      </c>
      <c r="G481" s="37"/>
      <c r="H481" s="37"/>
      <c r="I481" s="186"/>
      <c r="J481" s="37"/>
      <c r="K481" s="37"/>
      <c r="L481" s="38"/>
      <c r="M481" s="187"/>
      <c r="N481" s="188"/>
      <c r="O481" s="76"/>
      <c r="P481" s="76"/>
      <c r="Q481" s="76"/>
      <c r="R481" s="76"/>
      <c r="S481" s="76"/>
      <c r="T481" s="7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8" t="s">
        <v>136</v>
      </c>
      <c r="AU481" s="18" t="s">
        <v>83</v>
      </c>
    </row>
    <row r="482" spans="1:51" s="13" customFormat="1" ht="12">
      <c r="A482" s="13"/>
      <c r="B482" s="189"/>
      <c r="C482" s="13"/>
      <c r="D482" s="184" t="s">
        <v>137</v>
      </c>
      <c r="E482" s="190" t="s">
        <v>1</v>
      </c>
      <c r="F482" s="191" t="s">
        <v>749</v>
      </c>
      <c r="G482" s="13"/>
      <c r="H482" s="192">
        <v>318.71</v>
      </c>
      <c r="I482" s="193"/>
      <c r="J482" s="13"/>
      <c r="K482" s="13"/>
      <c r="L482" s="189"/>
      <c r="M482" s="194"/>
      <c r="N482" s="195"/>
      <c r="O482" s="195"/>
      <c r="P482" s="195"/>
      <c r="Q482" s="195"/>
      <c r="R482" s="195"/>
      <c r="S482" s="195"/>
      <c r="T482" s="19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0" t="s">
        <v>137</v>
      </c>
      <c r="AU482" s="190" t="s">
        <v>83</v>
      </c>
      <c r="AV482" s="13" t="s">
        <v>83</v>
      </c>
      <c r="AW482" s="13" t="s">
        <v>30</v>
      </c>
      <c r="AX482" s="13" t="s">
        <v>81</v>
      </c>
      <c r="AY482" s="190" t="s">
        <v>126</v>
      </c>
    </row>
    <row r="483" spans="1:65" s="2" customFormat="1" ht="44.25" customHeight="1">
      <c r="A483" s="37"/>
      <c r="B483" s="170"/>
      <c r="C483" s="171" t="s">
        <v>807</v>
      </c>
      <c r="D483" s="171" t="s">
        <v>129</v>
      </c>
      <c r="E483" s="172" t="s">
        <v>808</v>
      </c>
      <c r="F483" s="173" t="s">
        <v>809</v>
      </c>
      <c r="G483" s="174" t="s">
        <v>346</v>
      </c>
      <c r="H483" s="175">
        <v>222.733</v>
      </c>
      <c r="I483" s="176"/>
      <c r="J483" s="177">
        <f>ROUND(I483*H483,2)</f>
        <v>0</v>
      </c>
      <c r="K483" s="173" t="s">
        <v>133</v>
      </c>
      <c r="L483" s="38"/>
      <c r="M483" s="178" t="s">
        <v>1</v>
      </c>
      <c r="N483" s="179" t="s">
        <v>38</v>
      </c>
      <c r="O483" s="76"/>
      <c r="P483" s="180">
        <f>O483*H483</f>
        <v>0</v>
      </c>
      <c r="Q483" s="180">
        <v>0</v>
      </c>
      <c r="R483" s="180">
        <f>Q483*H483</f>
        <v>0</v>
      </c>
      <c r="S483" s="180">
        <v>0</v>
      </c>
      <c r="T483" s="181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82" t="s">
        <v>148</v>
      </c>
      <c r="AT483" s="182" t="s">
        <v>129</v>
      </c>
      <c r="AU483" s="182" t="s">
        <v>83</v>
      </c>
      <c r="AY483" s="18" t="s">
        <v>126</v>
      </c>
      <c r="BE483" s="183">
        <f>IF(N483="základní",J483,0)</f>
        <v>0</v>
      </c>
      <c r="BF483" s="183">
        <f>IF(N483="snížená",J483,0)</f>
        <v>0</v>
      </c>
      <c r="BG483" s="183">
        <f>IF(N483="zákl. přenesená",J483,0)</f>
        <v>0</v>
      </c>
      <c r="BH483" s="183">
        <f>IF(N483="sníž. přenesená",J483,0)</f>
        <v>0</v>
      </c>
      <c r="BI483" s="183">
        <f>IF(N483="nulová",J483,0)</f>
        <v>0</v>
      </c>
      <c r="BJ483" s="18" t="s">
        <v>81</v>
      </c>
      <c r="BK483" s="183">
        <f>ROUND(I483*H483,2)</f>
        <v>0</v>
      </c>
      <c r="BL483" s="18" t="s">
        <v>148</v>
      </c>
      <c r="BM483" s="182" t="s">
        <v>810</v>
      </c>
    </row>
    <row r="484" spans="1:47" s="2" customFormat="1" ht="12">
      <c r="A484" s="37"/>
      <c r="B484" s="38"/>
      <c r="C484" s="37"/>
      <c r="D484" s="184" t="s">
        <v>136</v>
      </c>
      <c r="E484" s="37"/>
      <c r="F484" s="185" t="s">
        <v>809</v>
      </c>
      <c r="G484" s="37"/>
      <c r="H484" s="37"/>
      <c r="I484" s="186"/>
      <c r="J484" s="37"/>
      <c r="K484" s="37"/>
      <c r="L484" s="38"/>
      <c r="M484" s="187"/>
      <c r="N484" s="188"/>
      <c r="O484" s="76"/>
      <c r="P484" s="76"/>
      <c r="Q484" s="76"/>
      <c r="R484" s="76"/>
      <c r="S484" s="76"/>
      <c r="T484" s="7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8" t="s">
        <v>136</v>
      </c>
      <c r="AU484" s="18" t="s">
        <v>83</v>
      </c>
    </row>
    <row r="485" spans="1:51" s="13" customFormat="1" ht="12">
      <c r="A485" s="13"/>
      <c r="B485" s="189"/>
      <c r="C485" s="13"/>
      <c r="D485" s="184" t="s">
        <v>137</v>
      </c>
      <c r="E485" s="190" t="s">
        <v>1</v>
      </c>
      <c r="F485" s="191" t="s">
        <v>751</v>
      </c>
      <c r="G485" s="13"/>
      <c r="H485" s="192">
        <v>210.243</v>
      </c>
      <c r="I485" s="193"/>
      <c r="J485" s="13"/>
      <c r="K485" s="13"/>
      <c r="L485" s="189"/>
      <c r="M485" s="194"/>
      <c r="N485" s="195"/>
      <c r="O485" s="195"/>
      <c r="P485" s="195"/>
      <c r="Q485" s="195"/>
      <c r="R485" s="195"/>
      <c r="S485" s="195"/>
      <c r="T485" s="19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0" t="s">
        <v>137</v>
      </c>
      <c r="AU485" s="190" t="s">
        <v>83</v>
      </c>
      <c r="AV485" s="13" t="s">
        <v>83</v>
      </c>
      <c r="AW485" s="13" t="s">
        <v>30</v>
      </c>
      <c r="AX485" s="13" t="s">
        <v>73</v>
      </c>
      <c r="AY485" s="190" t="s">
        <v>126</v>
      </c>
    </row>
    <row r="486" spans="1:51" s="13" customFormat="1" ht="12">
      <c r="A486" s="13"/>
      <c r="B486" s="189"/>
      <c r="C486" s="13"/>
      <c r="D486" s="184" t="s">
        <v>137</v>
      </c>
      <c r="E486" s="190" t="s">
        <v>1</v>
      </c>
      <c r="F486" s="191" t="s">
        <v>753</v>
      </c>
      <c r="G486" s="13"/>
      <c r="H486" s="192">
        <v>1.404</v>
      </c>
      <c r="I486" s="193"/>
      <c r="J486" s="13"/>
      <c r="K486" s="13"/>
      <c r="L486" s="189"/>
      <c r="M486" s="194"/>
      <c r="N486" s="195"/>
      <c r="O486" s="195"/>
      <c r="P486" s="195"/>
      <c r="Q486" s="195"/>
      <c r="R486" s="195"/>
      <c r="S486" s="195"/>
      <c r="T486" s="19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90" t="s">
        <v>137</v>
      </c>
      <c r="AU486" s="190" t="s">
        <v>83</v>
      </c>
      <c r="AV486" s="13" t="s">
        <v>83</v>
      </c>
      <c r="AW486" s="13" t="s">
        <v>30</v>
      </c>
      <c r="AX486" s="13" t="s">
        <v>73</v>
      </c>
      <c r="AY486" s="190" t="s">
        <v>126</v>
      </c>
    </row>
    <row r="487" spans="1:51" s="13" customFormat="1" ht="12">
      <c r="A487" s="13"/>
      <c r="B487" s="189"/>
      <c r="C487" s="13"/>
      <c r="D487" s="184" t="s">
        <v>137</v>
      </c>
      <c r="E487" s="190" t="s">
        <v>1</v>
      </c>
      <c r="F487" s="191" t="s">
        <v>754</v>
      </c>
      <c r="G487" s="13"/>
      <c r="H487" s="192">
        <v>4.876</v>
      </c>
      <c r="I487" s="193"/>
      <c r="J487" s="13"/>
      <c r="K487" s="13"/>
      <c r="L487" s="189"/>
      <c r="M487" s="194"/>
      <c r="N487" s="195"/>
      <c r="O487" s="195"/>
      <c r="P487" s="195"/>
      <c r="Q487" s="195"/>
      <c r="R487" s="195"/>
      <c r="S487" s="195"/>
      <c r="T487" s="19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0" t="s">
        <v>137</v>
      </c>
      <c r="AU487" s="190" t="s">
        <v>83</v>
      </c>
      <c r="AV487" s="13" t="s">
        <v>83</v>
      </c>
      <c r="AW487" s="13" t="s">
        <v>30</v>
      </c>
      <c r="AX487" s="13" t="s">
        <v>73</v>
      </c>
      <c r="AY487" s="190" t="s">
        <v>126</v>
      </c>
    </row>
    <row r="488" spans="1:51" s="13" customFormat="1" ht="12">
      <c r="A488" s="13"/>
      <c r="B488" s="189"/>
      <c r="C488" s="13"/>
      <c r="D488" s="184" t="s">
        <v>137</v>
      </c>
      <c r="E488" s="190" t="s">
        <v>1</v>
      </c>
      <c r="F488" s="191" t="s">
        <v>755</v>
      </c>
      <c r="G488" s="13"/>
      <c r="H488" s="192">
        <v>6.21</v>
      </c>
      <c r="I488" s="193"/>
      <c r="J488" s="13"/>
      <c r="K488" s="13"/>
      <c r="L488" s="189"/>
      <c r="M488" s="194"/>
      <c r="N488" s="195"/>
      <c r="O488" s="195"/>
      <c r="P488" s="195"/>
      <c r="Q488" s="195"/>
      <c r="R488" s="195"/>
      <c r="S488" s="195"/>
      <c r="T488" s="19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0" t="s">
        <v>137</v>
      </c>
      <c r="AU488" s="190" t="s">
        <v>83</v>
      </c>
      <c r="AV488" s="13" t="s">
        <v>83</v>
      </c>
      <c r="AW488" s="13" t="s">
        <v>30</v>
      </c>
      <c r="AX488" s="13" t="s">
        <v>73</v>
      </c>
      <c r="AY488" s="190" t="s">
        <v>126</v>
      </c>
    </row>
    <row r="489" spans="1:51" s="14" customFormat="1" ht="12">
      <c r="A489" s="14"/>
      <c r="B489" s="201"/>
      <c r="C489" s="14"/>
      <c r="D489" s="184" t="s">
        <v>137</v>
      </c>
      <c r="E489" s="202" t="s">
        <v>1</v>
      </c>
      <c r="F489" s="203" t="s">
        <v>259</v>
      </c>
      <c r="G489" s="14"/>
      <c r="H489" s="204">
        <v>222.733</v>
      </c>
      <c r="I489" s="205"/>
      <c r="J489" s="14"/>
      <c r="K489" s="14"/>
      <c r="L489" s="201"/>
      <c r="M489" s="206"/>
      <c r="N489" s="207"/>
      <c r="O489" s="207"/>
      <c r="P489" s="207"/>
      <c r="Q489" s="207"/>
      <c r="R489" s="207"/>
      <c r="S489" s="207"/>
      <c r="T489" s="20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02" t="s">
        <v>137</v>
      </c>
      <c r="AU489" s="202" t="s">
        <v>83</v>
      </c>
      <c r="AV489" s="14" t="s">
        <v>148</v>
      </c>
      <c r="AW489" s="14" t="s">
        <v>30</v>
      </c>
      <c r="AX489" s="14" t="s">
        <v>81</v>
      </c>
      <c r="AY489" s="202" t="s">
        <v>126</v>
      </c>
    </row>
    <row r="490" spans="1:63" s="12" customFormat="1" ht="22.8" customHeight="1">
      <c r="A490" s="12"/>
      <c r="B490" s="157"/>
      <c r="C490" s="12"/>
      <c r="D490" s="158" t="s">
        <v>72</v>
      </c>
      <c r="E490" s="168" t="s">
        <v>811</v>
      </c>
      <c r="F490" s="168" t="s">
        <v>812</v>
      </c>
      <c r="G490" s="12"/>
      <c r="H490" s="12"/>
      <c r="I490" s="160"/>
      <c r="J490" s="169">
        <f>BK490</f>
        <v>0</v>
      </c>
      <c r="K490" s="12"/>
      <c r="L490" s="157"/>
      <c r="M490" s="162"/>
      <c r="N490" s="163"/>
      <c r="O490" s="163"/>
      <c r="P490" s="164">
        <f>SUM(P491:P492)</f>
        <v>0</v>
      </c>
      <c r="Q490" s="163"/>
      <c r="R490" s="164">
        <f>SUM(R491:R492)</f>
        <v>0</v>
      </c>
      <c r="S490" s="163"/>
      <c r="T490" s="165">
        <f>SUM(T491:T492)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158" t="s">
        <v>81</v>
      </c>
      <c r="AT490" s="166" t="s">
        <v>72</v>
      </c>
      <c r="AU490" s="166" t="s">
        <v>81</v>
      </c>
      <c r="AY490" s="158" t="s">
        <v>126</v>
      </c>
      <c r="BK490" s="167">
        <f>SUM(BK491:BK492)</f>
        <v>0</v>
      </c>
    </row>
    <row r="491" spans="1:65" s="2" customFormat="1" ht="33" customHeight="1">
      <c r="A491" s="37"/>
      <c r="B491" s="170"/>
      <c r="C491" s="171" t="s">
        <v>813</v>
      </c>
      <c r="D491" s="171" t="s">
        <v>129</v>
      </c>
      <c r="E491" s="172" t="s">
        <v>814</v>
      </c>
      <c r="F491" s="173" t="s">
        <v>815</v>
      </c>
      <c r="G491" s="174" t="s">
        <v>346</v>
      </c>
      <c r="H491" s="175">
        <v>1316.374</v>
      </c>
      <c r="I491" s="176"/>
      <c r="J491" s="177">
        <f>ROUND(I491*H491,2)</f>
        <v>0</v>
      </c>
      <c r="K491" s="173" t="s">
        <v>133</v>
      </c>
      <c r="L491" s="38"/>
      <c r="M491" s="178" t="s">
        <v>1</v>
      </c>
      <c r="N491" s="179" t="s">
        <v>38</v>
      </c>
      <c r="O491" s="76"/>
      <c r="P491" s="180">
        <f>O491*H491</f>
        <v>0</v>
      </c>
      <c r="Q491" s="180">
        <v>0</v>
      </c>
      <c r="R491" s="180">
        <f>Q491*H491</f>
        <v>0</v>
      </c>
      <c r="S491" s="180">
        <v>0</v>
      </c>
      <c r="T491" s="181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82" t="s">
        <v>148</v>
      </c>
      <c r="AT491" s="182" t="s">
        <v>129</v>
      </c>
      <c r="AU491" s="182" t="s">
        <v>83</v>
      </c>
      <c r="AY491" s="18" t="s">
        <v>126</v>
      </c>
      <c r="BE491" s="183">
        <f>IF(N491="základní",J491,0)</f>
        <v>0</v>
      </c>
      <c r="BF491" s="183">
        <f>IF(N491="snížená",J491,0)</f>
        <v>0</v>
      </c>
      <c r="BG491" s="183">
        <f>IF(N491="zákl. přenesená",J491,0)</f>
        <v>0</v>
      </c>
      <c r="BH491" s="183">
        <f>IF(N491="sníž. přenesená",J491,0)</f>
        <v>0</v>
      </c>
      <c r="BI491" s="183">
        <f>IF(N491="nulová",J491,0)</f>
        <v>0</v>
      </c>
      <c r="BJ491" s="18" t="s">
        <v>81</v>
      </c>
      <c r="BK491" s="183">
        <f>ROUND(I491*H491,2)</f>
        <v>0</v>
      </c>
      <c r="BL491" s="18" t="s">
        <v>148</v>
      </c>
      <c r="BM491" s="182" t="s">
        <v>816</v>
      </c>
    </row>
    <row r="492" spans="1:47" s="2" customFormat="1" ht="12">
      <c r="A492" s="37"/>
      <c r="B492" s="38"/>
      <c r="C492" s="37"/>
      <c r="D492" s="184" t="s">
        <v>136</v>
      </c>
      <c r="E492" s="37"/>
      <c r="F492" s="185" t="s">
        <v>817</v>
      </c>
      <c r="G492" s="37"/>
      <c r="H492" s="37"/>
      <c r="I492" s="186"/>
      <c r="J492" s="37"/>
      <c r="K492" s="37"/>
      <c r="L492" s="38"/>
      <c r="M492" s="197"/>
      <c r="N492" s="198"/>
      <c r="O492" s="199"/>
      <c r="P492" s="199"/>
      <c r="Q492" s="199"/>
      <c r="R492" s="199"/>
      <c r="S492" s="199"/>
      <c r="T492" s="200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8" t="s">
        <v>136</v>
      </c>
      <c r="AU492" s="18" t="s">
        <v>83</v>
      </c>
    </row>
    <row r="493" spans="1:31" s="2" customFormat="1" ht="6.95" customHeight="1">
      <c r="A493" s="37"/>
      <c r="B493" s="59"/>
      <c r="C493" s="60"/>
      <c r="D493" s="60"/>
      <c r="E493" s="60"/>
      <c r="F493" s="60"/>
      <c r="G493" s="60"/>
      <c r="H493" s="60"/>
      <c r="I493" s="60"/>
      <c r="J493" s="60"/>
      <c r="K493" s="60"/>
      <c r="L493" s="38"/>
      <c r="M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</sheetData>
  <autoFilter ref="C124:K4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99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Rekonstrukce ulic Gagarinova a Bratrušovská - Šumperk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818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9. 2. 2022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ROUND((SUM(BE125:BE503)),2)</f>
        <v>0</v>
      </c>
      <c r="G33" s="37"/>
      <c r="H33" s="37"/>
      <c r="I33" s="127">
        <v>0.21</v>
      </c>
      <c r="J33" s="126">
        <f>ROUND(((SUM(BE125:BE503))*I33),2)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6">
        <f>ROUND((SUM(BF125:BF503)),2)</f>
        <v>0</v>
      </c>
      <c r="G34" s="37"/>
      <c r="H34" s="37"/>
      <c r="I34" s="127">
        <v>0.15</v>
      </c>
      <c r="J34" s="126">
        <f>ROUND(((SUM(BF125:BF503))*I34),2)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6">
        <f>ROUND((SUM(BG125:BG503)),2)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6">
        <f>ROUND((SUM(BH125:BH503)),2)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6">
        <f>ROUND((SUM(BI125:BI503)),2)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Rekonstrukce ulic Gagarinova a Bratrušovská - Šumperk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103 - Ul. Bratrušovská - místní komunikace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9. 2. 2022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103</v>
      </c>
      <c r="D94" s="128"/>
      <c r="E94" s="128"/>
      <c r="F94" s="128"/>
      <c r="G94" s="128"/>
      <c r="H94" s="128"/>
      <c r="I94" s="128"/>
      <c r="J94" s="137" t="s">
        <v>104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105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106</v>
      </c>
    </row>
    <row r="97" spans="1:31" s="9" customFormat="1" ht="24.95" customHeight="1">
      <c r="A97" s="9"/>
      <c r="B97" s="139"/>
      <c r="C97" s="9"/>
      <c r="D97" s="140" t="s">
        <v>195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196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197</v>
      </c>
      <c r="E99" s="145"/>
      <c r="F99" s="145"/>
      <c r="G99" s="145"/>
      <c r="H99" s="145"/>
      <c r="I99" s="145"/>
      <c r="J99" s="146">
        <f>J248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198</v>
      </c>
      <c r="E100" s="145"/>
      <c r="F100" s="145"/>
      <c r="G100" s="145"/>
      <c r="H100" s="145"/>
      <c r="I100" s="145"/>
      <c r="J100" s="146">
        <f>J258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199</v>
      </c>
      <c r="E101" s="145"/>
      <c r="F101" s="145"/>
      <c r="G101" s="145"/>
      <c r="H101" s="145"/>
      <c r="I101" s="145"/>
      <c r="J101" s="146">
        <f>J265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200</v>
      </c>
      <c r="E102" s="145"/>
      <c r="F102" s="145"/>
      <c r="G102" s="145"/>
      <c r="H102" s="145"/>
      <c r="I102" s="145"/>
      <c r="J102" s="146">
        <f>J314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201</v>
      </c>
      <c r="E103" s="145"/>
      <c r="F103" s="145"/>
      <c r="G103" s="145"/>
      <c r="H103" s="145"/>
      <c r="I103" s="145"/>
      <c r="J103" s="146">
        <f>J323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202</v>
      </c>
      <c r="E104" s="145"/>
      <c r="F104" s="145"/>
      <c r="G104" s="145"/>
      <c r="H104" s="145"/>
      <c r="I104" s="145"/>
      <c r="J104" s="146">
        <f>J420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203</v>
      </c>
      <c r="E105" s="145"/>
      <c r="F105" s="145"/>
      <c r="G105" s="145"/>
      <c r="H105" s="145"/>
      <c r="I105" s="145"/>
      <c r="J105" s="146">
        <f>J501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111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120" t="str">
        <f>E7</f>
        <v>Rekonstrukce ulic Gagarinova a Bratrušovská - Šumperk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SO 103 - Ul. Bratrušovská - místní komunikace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7"/>
      <c r="E119" s="37"/>
      <c r="F119" s="26" t="str">
        <f>F12</f>
        <v xml:space="preserve"> </v>
      </c>
      <c r="G119" s="37"/>
      <c r="H119" s="37"/>
      <c r="I119" s="31" t="s">
        <v>22</v>
      </c>
      <c r="J119" s="68" t="str">
        <f>IF(J12="","",J12)</f>
        <v>9. 2. 2022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7"/>
      <c r="E121" s="37"/>
      <c r="F121" s="26" t="str">
        <f>E15</f>
        <v xml:space="preserve"> </v>
      </c>
      <c r="G121" s="37"/>
      <c r="H121" s="37"/>
      <c r="I121" s="31" t="s">
        <v>29</v>
      </c>
      <c r="J121" s="35" t="str">
        <f>E21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31" t="s">
        <v>31</v>
      </c>
      <c r="J122" s="35" t="str">
        <f>E24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47"/>
      <c r="B124" s="148"/>
      <c r="C124" s="149" t="s">
        <v>112</v>
      </c>
      <c r="D124" s="150" t="s">
        <v>58</v>
      </c>
      <c r="E124" s="150" t="s">
        <v>54</v>
      </c>
      <c r="F124" s="150" t="s">
        <v>55</v>
      </c>
      <c r="G124" s="150" t="s">
        <v>113</v>
      </c>
      <c r="H124" s="150" t="s">
        <v>114</v>
      </c>
      <c r="I124" s="150" t="s">
        <v>115</v>
      </c>
      <c r="J124" s="150" t="s">
        <v>104</v>
      </c>
      <c r="K124" s="151" t="s">
        <v>116</v>
      </c>
      <c r="L124" s="152"/>
      <c r="M124" s="85" t="s">
        <v>1</v>
      </c>
      <c r="N124" s="86" t="s">
        <v>37</v>
      </c>
      <c r="O124" s="86" t="s">
        <v>117</v>
      </c>
      <c r="P124" s="86" t="s">
        <v>118</v>
      </c>
      <c r="Q124" s="86" t="s">
        <v>119</v>
      </c>
      <c r="R124" s="86" t="s">
        <v>120</v>
      </c>
      <c r="S124" s="86" t="s">
        <v>121</v>
      </c>
      <c r="T124" s="87" t="s">
        <v>122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2" customFormat="1" ht="22.8" customHeight="1">
      <c r="A125" s="37"/>
      <c r="B125" s="38"/>
      <c r="C125" s="92" t="s">
        <v>123</v>
      </c>
      <c r="D125" s="37"/>
      <c r="E125" s="37"/>
      <c r="F125" s="37"/>
      <c r="G125" s="37"/>
      <c r="H125" s="37"/>
      <c r="I125" s="37"/>
      <c r="J125" s="153">
        <f>BK125</f>
        <v>0</v>
      </c>
      <c r="K125" s="37"/>
      <c r="L125" s="38"/>
      <c r="M125" s="88"/>
      <c r="N125" s="72"/>
      <c r="O125" s="89"/>
      <c r="P125" s="154">
        <f>P126</f>
        <v>0</v>
      </c>
      <c r="Q125" s="89"/>
      <c r="R125" s="154">
        <f>R126</f>
        <v>2664.0704990000004</v>
      </c>
      <c r="S125" s="89"/>
      <c r="T125" s="155">
        <f>T126</f>
        <v>1337.4984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72</v>
      </c>
      <c r="AU125" s="18" t="s">
        <v>106</v>
      </c>
      <c r="BK125" s="156">
        <f>BK126</f>
        <v>0</v>
      </c>
    </row>
    <row r="126" spans="1:63" s="12" customFormat="1" ht="25.9" customHeight="1">
      <c r="A126" s="12"/>
      <c r="B126" s="157"/>
      <c r="C126" s="12"/>
      <c r="D126" s="158" t="s">
        <v>72</v>
      </c>
      <c r="E126" s="159" t="s">
        <v>204</v>
      </c>
      <c r="F126" s="159" t="s">
        <v>205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P127+P248+P258+P265+P314+P323+P420+P501</f>
        <v>0</v>
      </c>
      <c r="Q126" s="163"/>
      <c r="R126" s="164">
        <f>R127+R248+R258+R265+R314+R323+R420+R501</f>
        <v>2664.0704990000004</v>
      </c>
      <c r="S126" s="163"/>
      <c r="T126" s="165">
        <f>T127+T248+T258+T265+T314+T323+T420+T501</f>
        <v>1337.4984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73</v>
      </c>
      <c r="AY126" s="158" t="s">
        <v>126</v>
      </c>
      <c r="BK126" s="167">
        <f>BK127+BK248+BK258+BK265+BK314+BK323+BK420+BK501</f>
        <v>0</v>
      </c>
    </row>
    <row r="127" spans="1:63" s="12" customFormat="1" ht="22.8" customHeight="1">
      <c r="A127" s="12"/>
      <c r="B127" s="157"/>
      <c r="C127" s="12"/>
      <c r="D127" s="158" t="s">
        <v>72</v>
      </c>
      <c r="E127" s="168" t="s">
        <v>81</v>
      </c>
      <c r="F127" s="168" t="s">
        <v>206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SUM(P128:P247)</f>
        <v>0</v>
      </c>
      <c r="Q127" s="163"/>
      <c r="R127" s="164">
        <f>SUM(R128:R247)</f>
        <v>1507.8144499999999</v>
      </c>
      <c r="S127" s="163"/>
      <c r="T127" s="165">
        <f>SUM(T128:T247)</f>
        <v>1257.1009999999999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81</v>
      </c>
      <c r="AT127" s="166" t="s">
        <v>72</v>
      </c>
      <c r="AU127" s="166" t="s">
        <v>81</v>
      </c>
      <c r="AY127" s="158" t="s">
        <v>126</v>
      </c>
      <c r="BK127" s="167">
        <f>SUM(BK128:BK247)</f>
        <v>0</v>
      </c>
    </row>
    <row r="128" spans="1:65" s="2" customFormat="1" ht="21.75" customHeight="1">
      <c r="A128" s="37"/>
      <c r="B128" s="170"/>
      <c r="C128" s="171" t="s">
        <v>81</v>
      </c>
      <c r="D128" s="171" t="s">
        <v>129</v>
      </c>
      <c r="E128" s="172" t="s">
        <v>819</v>
      </c>
      <c r="F128" s="173" t="s">
        <v>820</v>
      </c>
      <c r="G128" s="174" t="s">
        <v>209</v>
      </c>
      <c r="H128" s="175">
        <v>615</v>
      </c>
      <c r="I128" s="176"/>
      <c r="J128" s="177">
        <f>ROUND(I128*H128,2)</f>
        <v>0</v>
      </c>
      <c r="K128" s="173" t="s">
        <v>133</v>
      </c>
      <c r="L128" s="38"/>
      <c r="M128" s="178" t="s">
        <v>1</v>
      </c>
      <c r="N128" s="179" t="s">
        <v>38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148</v>
      </c>
      <c r="AT128" s="182" t="s">
        <v>129</v>
      </c>
      <c r="AU128" s="182" t="s">
        <v>83</v>
      </c>
      <c r="AY128" s="18" t="s">
        <v>126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81</v>
      </c>
      <c r="BK128" s="183">
        <f>ROUND(I128*H128,2)</f>
        <v>0</v>
      </c>
      <c r="BL128" s="18" t="s">
        <v>148</v>
      </c>
      <c r="BM128" s="182" t="s">
        <v>821</v>
      </c>
    </row>
    <row r="129" spans="1:47" s="2" customFormat="1" ht="12">
      <c r="A129" s="37"/>
      <c r="B129" s="38"/>
      <c r="C129" s="37"/>
      <c r="D129" s="184" t="s">
        <v>136</v>
      </c>
      <c r="E129" s="37"/>
      <c r="F129" s="185" t="s">
        <v>822</v>
      </c>
      <c r="G129" s="37"/>
      <c r="H129" s="37"/>
      <c r="I129" s="186"/>
      <c r="J129" s="37"/>
      <c r="K129" s="37"/>
      <c r="L129" s="38"/>
      <c r="M129" s="187"/>
      <c r="N129" s="188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136</v>
      </c>
      <c r="AU129" s="18" t="s">
        <v>83</v>
      </c>
    </row>
    <row r="130" spans="1:65" s="2" customFormat="1" ht="33" customHeight="1">
      <c r="A130" s="37"/>
      <c r="B130" s="170"/>
      <c r="C130" s="171" t="s">
        <v>83</v>
      </c>
      <c r="D130" s="171" t="s">
        <v>129</v>
      </c>
      <c r="E130" s="172" t="s">
        <v>823</v>
      </c>
      <c r="F130" s="173" t="s">
        <v>824</v>
      </c>
      <c r="G130" s="174" t="s">
        <v>209</v>
      </c>
      <c r="H130" s="175">
        <v>10</v>
      </c>
      <c r="I130" s="176"/>
      <c r="J130" s="177">
        <f>ROUND(I130*H130,2)</f>
        <v>0</v>
      </c>
      <c r="K130" s="173" t="s">
        <v>133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148</v>
      </c>
      <c r="AT130" s="182" t="s">
        <v>129</v>
      </c>
      <c r="AU130" s="182" t="s">
        <v>83</v>
      </c>
      <c r="AY130" s="18" t="s">
        <v>126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148</v>
      </c>
      <c r="BM130" s="182" t="s">
        <v>825</v>
      </c>
    </row>
    <row r="131" spans="1:47" s="2" customFormat="1" ht="12">
      <c r="A131" s="37"/>
      <c r="B131" s="38"/>
      <c r="C131" s="37"/>
      <c r="D131" s="184" t="s">
        <v>136</v>
      </c>
      <c r="E131" s="37"/>
      <c r="F131" s="185" t="s">
        <v>826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136</v>
      </c>
      <c r="AU131" s="18" t="s">
        <v>83</v>
      </c>
    </row>
    <row r="132" spans="1:65" s="2" customFormat="1" ht="33" customHeight="1">
      <c r="A132" s="37"/>
      <c r="B132" s="170"/>
      <c r="C132" s="171" t="s">
        <v>143</v>
      </c>
      <c r="D132" s="171" t="s">
        <v>129</v>
      </c>
      <c r="E132" s="172" t="s">
        <v>827</v>
      </c>
      <c r="F132" s="173" t="s">
        <v>828</v>
      </c>
      <c r="G132" s="174" t="s">
        <v>209</v>
      </c>
      <c r="H132" s="175">
        <v>80</v>
      </c>
      <c r="I132" s="176"/>
      <c r="J132" s="177">
        <f>ROUND(I132*H132,2)</f>
        <v>0</v>
      </c>
      <c r="K132" s="173" t="s">
        <v>133</v>
      </c>
      <c r="L132" s="38"/>
      <c r="M132" s="178" t="s">
        <v>1</v>
      </c>
      <c r="N132" s="179" t="s">
        <v>38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0.255</v>
      </c>
      <c r="T132" s="181">
        <f>S132*H132</f>
        <v>20.4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148</v>
      </c>
      <c r="AT132" s="182" t="s">
        <v>129</v>
      </c>
      <c r="AU132" s="182" t="s">
        <v>83</v>
      </c>
      <c r="AY132" s="18" t="s">
        <v>126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81</v>
      </c>
      <c r="BK132" s="183">
        <f>ROUND(I132*H132,2)</f>
        <v>0</v>
      </c>
      <c r="BL132" s="18" t="s">
        <v>148</v>
      </c>
      <c r="BM132" s="182" t="s">
        <v>829</v>
      </c>
    </row>
    <row r="133" spans="1:47" s="2" customFormat="1" ht="12">
      <c r="A133" s="37"/>
      <c r="B133" s="38"/>
      <c r="C133" s="37"/>
      <c r="D133" s="184" t="s">
        <v>136</v>
      </c>
      <c r="E133" s="37"/>
      <c r="F133" s="185" t="s">
        <v>830</v>
      </c>
      <c r="G133" s="37"/>
      <c r="H133" s="37"/>
      <c r="I133" s="186"/>
      <c r="J133" s="37"/>
      <c r="K133" s="37"/>
      <c r="L133" s="38"/>
      <c r="M133" s="187"/>
      <c r="N133" s="188"/>
      <c r="O133" s="76"/>
      <c r="P133" s="76"/>
      <c r="Q133" s="76"/>
      <c r="R133" s="76"/>
      <c r="S133" s="76"/>
      <c r="T133" s="7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136</v>
      </c>
      <c r="AU133" s="18" t="s">
        <v>83</v>
      </c>
    </row>
    <row r="134" spans="1:51" s="13" customFormat="1" ht="12">
      <c r="A134" s="13"/>
      <c r="B134" s="189"/>
      <c r="C134" s="13"/>
      <c r="D134" s="184" t="s">
        <v>137</v>
      </c>
      <c r="E134" s="190" t="s">
        <v>1</v>
      </c>
      <c r="F134" s="191" t="s">
        <v>831</v>
      </c>
      <c r="G134" s="13"/>
      <c r="H134" s="192">
        <v>80</v>
      </c>
      <c r="I134" s="193"/>
      <c r="J134" s="13"/>
      <c r="K134" s="13"/>
      <c r="L134" s="189"/>
      <c r="M134" s="194"/>
      <c r="N134" s="195"/>
      <c r="O134" s="195"/>
      <c r="P134" s="195"/>
      <c r="Q134" s="195"/>
      <c r="R134" s="195"/>
      <c r="S134" s="195"/>
      <c r="T134" s="19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0" t="s">
        <v>137</v>
      </c>
      <c r="AU134" s="190" t="s">
        <v>83</v>
      </c>
      <c r="AV134" s="13" t="s">
        <v>83</v>
      </c>
      <c r="AW134" s="13" t="s">
        <v>30</v>
      </c>
      <c r="AX134" s="13" t="s">
        <v>81</v>
      </c>
      <c r="AY134" s="190" t="s">
        <v>126</v>
      </c>
    </row>
    <row r="135" spans="1:65" s="2" customFormat="1" ht="24.15" customHeight="1">
      <c r="A135" s="37"/>
      <c r="B135" s="170"/>
      <c r="C135" s="171" t="s">
        <v>148</v>
      </c>
      <c r="D135" s="171" t="s">
        <v>129</v>
      </c>
      <c r="E135" s="172" t="s">
        <v>832</v>
      </c>
      <c r="F135" s="173" t="s">
        <v>833</v>
      </c>
      <c r="G135" s="174" t="s">
        <v>209</v>
      </c>
      <c r="H135" s="175">
        <v>137</v>
      </c>
      <c r="I135" s="176"/>
      <c r="J135" s="177">
        <f>ROUND(I135*H135,2)</f>
        <v>0</v>
      </c>
      <c r="K135" s="173" t="s">
        <v>133</v>
      </c>
      <c r="L135" s="38"/>
      <c r="M135" s="178" t="s">
        <v>1</v>
      </c>
      <c r="N135" s="179" t="s">
        <v>38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0.098</v>
      </c>
      <c r="T135" s="181">
        <f>S135*H135</f>
        <v>13.426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148</v>
      </c>
      <c r="AT135" s="182" t="s">
        <v>129</v>
      </c>
      <c r="AU135" s="182" t="s">
        <v>83</v>
      </c>
      <c r="AY135" s="18" t="s">
        <v>126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81</v>
      </c>
      <c r="BK135" s="183">
        <f>ROUND(I135*H135,2)</f>
        <v>0</v>
      </c>
      <c r="BL135" s="18" t="s">
        <v>148</v>
      </c>
      <c r="BM135" s="182" t="s">
        <v>834</v>
      </c>
    </row>
    <row r="136" spans="1:47" s="2" customFormat="1" ht="12">
      <c r="A136" s="37"/>
      <c r="B136" s="38"/>
      <c r="C136" s="37"/>
      <c r="D136" s="184" t="s">
        <v>136</v>
      </c>
      <c r="E136" s="37"/>
      <c r="F136" s="185" t="s">
        <v>835</v>
      </c>
      <c r="G136" s="37"/>
      <c r="H136" s="37"/>
      <c r="I136" s="186"/>
      <c r="J136" s="37"/>
      <c r="K136" s="37"/>
      <c r="L136" s="38"/>
      <c r="M136" s="187"/>
      <c r="N136" s="188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136</v>
      </c>
      <c r="AU136" s="18" t="s">
        <v>83</v>
      </c>
    </row>
    <row r="137" spans="1:51" s="13" customFormat="1" ht="12">
      <c r="A137" s="13"/>
      <c r="B137" s="189"/>
      <c r="C137" s="13"/>
      <c r="D137" s="184" t="s">
        <v>137</v>
      </c>
      <c r="E137" s="190" t="s">
        <v>1</v>
      </c>
      <c r="F137" s="191" t="s">
        <v>836</v>
      </c>
      <c r="G137" s="13"/>
      <c r="H137" s="192">
        <v>137</v>
      </c>
      <c r="I137" s="193"/>
      <c r="J137" s="13"/>
      <c r="K137" s="13"/>
      <c r="L137" s="189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137</v>
      </c>
      <c r="AU137" s="190" t="s">
        <v>83</v>
      </c>
      <c r="AV137" s="13" t="s">
        <v>83</v>
      </c>
      <c r="AW137" s="13" t="s">
        <v>30</v>
      </c>
      <c r="AX137" s="13" t="s">
        <v>81</v>
      </c>
      <c r="AY137" s="190" t="s">
        <v>126</v>
      </c>
    </row>
    <row r="138" spans="1:65" s="2" customFormat="1" ht="24.15" customHeight="1">
      <c r="A138" s="37"/>
      <c r="B138" s="170"/>
      <c r="C138" s="171" t="s">
        <v>125</v>
      </c>
      <c r="D138" s="171" t="s">
        <v>129</v>
      </c>
      <c r="E138" s="172" t="s">
        <v>217</v>
      </c>
      <c r="F138" s="173" t="s">
        <v>218</v>
      </c>
      <c r="G138" s="174" t="s">
        <v>209</v>
      </c>
      <c r="H138" s="175">
        <v>1302</v>
      </c>
      <c r="I138" s="176"/>
      <c r="J138" s="177">
        <f>ROUND(I138*H138,2)</f>
        <v>0</v>
      </c>
      <c r="K138" s="173" t="s">
        <v>133</v>
      </c>
      <c r="L138" s="38"/>
      <c r="M138" s="178" t="s">
        <v>1</v>
      </c>
      <c r="N138" s="179" t="s">
        <v>38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0.29</v>
      </c>
      <c r="T138" s="181">
        <f>S138*H138</f>
        <v>377.58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148</v>
      </c>
      <c r="AT138" s="182" t="s">
        <v>129</v>
      </c>
      <c r="AU138" s="182" t="s">
        <v>83</v>
      </c>
      <c r="AY138" s="18" t="s">
        <v>126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81</v>
      </c>
      <c r="BK138" s="183">
        <f>ROUND(I138*H138,2)</f>
        <v>0</v>
      </c>
      <c r="BL138" s="18" t="s">
        <v>148</v>
      </c>
      <c r="BM138" s="182" t="s">
        <v>837</v>
      </c>
    </row>
    <row r="139" spans="1:47" s="2" customFormat="1" ht="12">
      <c r="A139" s="37"/>
      <c r="B139" s="38"/>
      <c r="C139" s="37"/>
      <c r="D139" s="184" t="s">
        <v>136</v>
      </c>
      <c r="E139" s="37"/>
      <c r="F139" s="185" t="s">
        <v>220</v>
      </c>
      <c r="G139" s="37"/>
      <c r="H139" s="37"/>
      <c r="I139" s="186"/>
      <c r="J139" s="37"/>
      <c r="K139" s="37"/>
      <c r="L139" s="38"/>
      <c r="M139" s="187"/>
      <c r="N139" s="188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136</v>
      </c>
      <c r="AU139" s="18" t="s">
        <v>83</v>
      </c>
    </row>
    <row r="140" spans="1:51" s="13" customFormat="1" ht="12">
      <c r="A140" s="13"/>
      <c r="B140" s="189"/>
      <c r="C140" s="13"/>
      <c r="D140" s="184" t="s">
        <v>137</v>
      </c>
      <c r="E140" s="190" t="s">
        <v>1</v>
      </c>
      <c r="F140" s="191" t="s">
        <v>838</v>
      </c>
      <c r="G140" s="13"/>
      <c r="H140" s="192">
        <v>1302</v>
      </c>
      <c r="I140" s="193"/>
      <c r="J140" s="13"/>
      <c r="K140" s="13"/>
      <c r="L140" s="189"/>
      <c r="M140" s="194"/>
      <c r="N140" s="195"/>
      <c r="O140" s="195"/>
      <c r="P140" s="195"/>
      <c r="Q140" s="195"/>
      <c r="R140" s="195"/>
      <c r="S140" s="195"/>
      <c r="T140" s="19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0" t="s">
        <v>137</v>
      </c>
      <c r="AU140" s="190" t="s">
        <v>83</v>
      </c>
      <c r="AV140" s="13" t="s">
        <v>83</v>
      </c>
      <c r="AW140" s="13" t="s">
        <v>30</v>
      </c>
      <c r="AX140" s="13" t="s">
        <v>81</v>
      </c>
      <c r="AY140" s="190" t="s">
        <v>126</v>
      </c>
    </row>
    <row r="141" spans="1:65" s="2" customFormat="1" ht="24.15" customHeight="1">
      <c r="A141" s="37"/>
      <c r="B141" s="170"/>
      <c r="C141" s="171" t="s">
        <v>156</v>
      </c>
      <c r="D141" s="171" t="s">
        <v>129</v>
      </c>
      <c r="E141" s="172" t="s">
        <v>222</v>
      </c>
      <c r="F141" s="173" t="s">
        <v>223</v>
      </c>
      <c r="G141" s="174" t="s">
        <v>209</v>
      </c>
      <c r="H141" s="175">
        <v>1010</v>
      </c>
      <c r="I141" s="176"/>
      <c r="J141" s="177">
        <f>ROUND(I141*H141,2)</f>
        <v>0</v>
      </c>
      <c r="K141" s="173" t="s">
        <v>133</v>
      </c>
      <c r="L141" s="38"/>
      <c r="M141" s="178" t="s">
        <v>1</v>
      </c>
      <c r="N141" s="179" t="s">
        <v>38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0.325</v>
      </c>
      <c r="T141" s="181">
        <f>S141*H141</f>
        <v>328.25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148</v>
      </c>
      <c r="AT141" s="182" t="s">
        <v>129</v>
      </c>
      <c r="AU141" s="182" t="s">
        <v>83</v>
      </c>
      <c r="AY141" s="18" t="s">
        <v>126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81</v>
      </c>
      <c r="BK141" s="183">
        <f>ROUND(I141*H141,2)</f>
        <v>0</v>
      </c>
      <c r="BL141" s="18" t="s">
        <v>148</v>
      </c>
      <c r="BM141" s="182" t="s">
        <v>839</v>
      </c>
    </row>
    <row r="142" spans="1:47" s="2" customFormat="1" ht="12">
      <c r="A142" s="37"/>
      <c r="B142" s="38"/>
      <c r="C142" s="37"/>
      <c r="D142" s="184" t="s">
        <v>136</v>
      </c>
      <c r="E142" s="37"/>
      <c r="F142" s="185" t="s">
        <v>225</v>
      </c>
      <c r="G142" s="37"/>
      <c r="H142" s="37"/>
      <c r="I142" s="186"/>
      <c r="J142" s="37"/>
      <c r="K142" s="37"/>
      <c r="L142" s="38"/>
      <c r="M142" s="187"/>
      <c r="N142" s="188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136</v>
      </c>
      <c r="AU142" s="18" t="s">
        <v>83</v>
      </c>
    </row>
    <row r="143" spans="1:51" s="13" customFormat="1" ht="12">
      <c r="A143" s="13"/>
      <c r="B143" s="189"/>
      <c r="C143" s="13"/>
      <c r="D143" s="184" t="s">
        <v>137</v>
      </c>
      <c r="E143" s="190" t="s">
        <v>1</v>
      </c>
      <c r="F143" s="191" t="s">
        <v>840</v>
      </c>
      <c r="G143" s="13"/>
      <c r="H143" s="192">
        <v>1010</v>
      </c>
      <c r="I143" s="193"/>
      <c r="J143" s="13"/>
      <c r="K143" s="13"/>
      <c r="L143" s="189"/>
      <c r="M143" s="194"/>
      <c r="N143" s="195"/>
      <c r="O143" s="195"/>
      <c r="P143" s="195"/>
      <c r="Q143" s="195"/>
      <c r="R143" s="195"/>
      <c r="S143" s="195"/>
      <c r="T143" s="19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0" t="s">
        <v>137</v>
      </c>
      <c r="AU143" s="190" t="s">
        <v>83</v>
      </c>
      <c r="AV143" s="13" t="s">
        <v>83</v>
      </c>
      <c r="AW143" s="13" t="s">
        <v>30</v>
      </c>
      <c r="AX143" s="13" t="s">
        <v>81</v>
      </c>
      <c r="AY143" s="190" t="s">
        <v>126</v>
      </c>
    </row>
    <row r="144" spans="1:65" s="2" customFormat="1" ht="24.15" customHeight="1">
      <c r="A144" s="37"/>
      <c r="B144" s="170"/>
      <c r="C144" s="171" t="s">
        <v>163</v>
      </c>
      <c r="D144" s="171" t="s">
        <v>129</v>
      </c>
      <c r="E144" s="172" t="s">
        <v>227</v>
      </c>
      <c r="F144" s="173" t="s">
        <v>228</v>
      </c>
      <c r="G144" s="174" t="s">
        <v>209</v>
      </c>
      <c r="H144" s="175">
        <v>1070</v>
      </c>
      <c r="I144" s="176"/>
      <c r="J144" s="177">
        <f>ROUND(I144*H144,2)</f>
        <v>0</v>
      </c>
      <c r="K144" s="173" t="s">
        <v>133</v>
      </c>
      <c r="L144" s="38"/>
      <c r="M144" s="178" t="s">
        <v>1</v>
      </c>
      <c r="N144" s="179" t="s">
        <v>38</v>
      </c>
      <c r="O144" s="76"/>
      <c r="P144" s="180">
        <f>O144*H144</f>
        <v>0</v>
      </c>
      <c r="Q144" s="180">
        <v>0</v>
      </c>
      <c r="R144" s="180">
        <f>Q144*H144</f>
        <v>0</v>
      </c>
      <c r="S144" s="180">
        <v>0.316</v>
      </c>
      <c r="T144" s="181">
        <f>S144*H144</f>
        <v>338.12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148</v>
      </c>
      <c r="AT144" s="182" t="s">
        <v>129</v>
      </c>
      <c r="AU144" s="182" t="s">
        <v>83</v>
      </c>
      <c r="AY144" s="18" t="s">
        <v>126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81</v>
      </c>
      <c r="BK144" s="183">
        <f>ROUND(I144*H144,2)</f>
        <v>0</v>
      </c>
      <c r="BL144" s="18" t="s">
        <v>148</v>
      </c>
      <c r="BM144" s="182" t="s">
        <v>841</v>
      </c>
    </row>
    <row r="145" spans="1:47" s="2" customFormat="1" ht="12">
      <c r="A145" s="37"/>
      <c r="B145" s="38"/>
      <c r="C145" s="37"/>
      <c r="D145" s="184" t="s">
        <v>136</v>
      </c>
      <c r="E145" s="37"/>
      <c r="F145" s="185" t="s">
        <v>230</v>
      </c>
      <c r="G145" s="37"/>
      <c r="H145" s="37"/>
      <c r="I145" s="186"/>
      <c r="J145" s="37"/>
      <c r="K145" s="37"/>
      <c r="L145" s="38"/>
      <c r="M145" s="187"/>
      <c r="N145" s="188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136</v>
      </c>
      <c r="AU145" s="18" t="s">
        <v>83</v>
      </c>
    </row>
    <row r="146" spans="1:51" s="13" customFormat="1" ht="12">
      <c r="A146" s="13"/>
      <c r="B146" s="189"/>
      <c r="C146" s="13"/>
      <c r="D146" s="184" t="s">
        <v>137</v>
      </c>
      <c r="E146" s="190" t="s">
        <v>1</v>
      </c>
      <c r="F146" s="191" t="s">
        <v>842</v>
      </c>
      <c r="G146" s="13"/>
      <c r="H146" s="192">
        <v>1070</v>
      </c>
      <c r="I146" s="193"/>
      <c r="J146" s="13"/>
      <c r="K146" s="13"/>
      <c r="L146" s="189"/>
      <c r="M146" s="194"/>
      <c r="N146" s="195"/>
      <c r="O146" s="195"/>
      <c r="P146" s="195"/>
      <c r="Q146" s="195"/>
      <c r="R146" s="195"/>
      <c r="S146" s="195"/>
      <c r="T146" s="19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0" t="s">
        <v>137</v>
      </c>
      <c r="AU146" s="190" t="s">
        <v>83</v>
      </c>
      <c r="AV146" s="13" t="s">
        <v>83</v>
      </c>
      <c r="AW146" s="13" t="s">
        <v>30</v>
      </c>
      <c r="AX146" s="13" t="s">
        <v>81</v>
      </c>
      <c r="AY146" s="190" t="s">
        <v>126</v>
      </c>
    </row>
    <row r="147" spans="1:65" s="2" customFormat="1" ht="24.15" customHeight="1">
      <c r="A147" s="37"/>
      <c r="B147" s="170"/>
      <c r="C147" s="171" t="s">
        <v>169</v>
      </c>
      <c r="D147" s="171" t="s">
        <v>129</v>
      </c>
      <c r="E147" s="172" t="s">
        <v>843</v>
      </c>
      <c r="F147" s="173" t="s">
        <v>844</v>
      </c>
      <c r="G147" s="174" t="s">
        <v>209</v>
      </c>
      <c r="H147" s="175">
        <v>40</v>
      </c>
      <c r="I147" s="176"/>
      <c r="J147" s="177">
        <f>ROUND(I147*H147,2)</f>
        <v>0</v>
      </c>
      <c r="K147" s="173" t="s">
        <v>133</v>
      </c>
      <c r="L147" s="38"/>
      <c r="M147" s="178" t="s">
        <v>1</v>
      </c>
      <c r="N147" s="179" t="s">
        <v>38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0.44</v>
      </c>
      <c r="T147" s="181">
        <f>S147*H147</f>
        <v>17.6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148</v>
      </c>
      <c r="AT147" s="182" t="s">
        <v>129</v>
      </c>
      <c r="AU147" s="182" t="s">
        <v>83</v>
      </c>
      <c r="AY147" s="18" t="s">
        <v>126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81</v>
      </c>
      <c r="BK147" s="183">
        <f>ROUND(I147*H147,2)</f>
        <v>0</v>
      </c>
      <c r="BL147" s="18" t="s">
        <v>148</v>
      </c>
      <c r="BM147" s="182" t="s">
        <v>845</v>
      </c>
    </row>
    <row r="148" spans="1:47" s="2" customFormat="1" ht="12">
      <c r="A148" s="37"/>
      <c r="B148" s="38"/>
      <c r="C148" s="37"/>
      <c r="D148" s="184" t="s">
        <v>136</v>
      </c>
      <c r="E148" s="37"/>
      <c r="F148" s="185" t="s">
        <v>846</v>
      </c>
      <c r="G148" s="37"/>
      <c r="H148" s="37"/>
      <c r="I148" s="186"/>
      <c r="J148" s="37"/>
      <c r="K148" s="37"/>
      <c r="L148" s="38"/>
      <c r="M148" s="187"/>
      <c r="N148" s="188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136</v>
      </c>
      <c r="AU148" s="18" t="s">
        <v>83</v>
      </c>
    </row>
    <row r="149" spans="1:51" s="13" customFormat="1" ht="12">
      <c r="A149" s="13"/>
      <c r="B149" s="189"/>
      <c r="C149" s="13"/>
      <c r="D149" s="184" t="s">
        <v>137</v>
      </c>
      <c r="E149" s="190" t="s">
        <v>1</v>
      </c>
      <c r="F149" s="191" t="s">
        <v>847</v>
      </c>
      <c r="G149" s="13"/>
      <c r="H149" s="192">
        <v>40</v>
      </c>
      <c r="I149" s="193"/>
      <c r="J149" s="13"/>
      <c r="K149" s="13"/>
      <c r="L149" s="189"/>
      <c r="M149" s="194"/>
      <c r="N149" s="195"/>
      <c r="O149" s="195"/>
      <c r="P149" s="195"/>
      <c r="Q149" s="195"/>
      <c r="R149" s="195"/>
      <c r="S149" s="195"/>
      <c r="T149" s="19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0" t="s">
        <v>137</v>
      </c>
      <c r="AU149" s="190" t="s">
        <v>83</v>
      </c>
      <c r="AV149" s="13" t="s">
        <v>83</v>
      </c>
      <c r="AW149" s="13" t="s">
        <v>30</v>
      </c>
      <c r="AX149" s="13" t="s">
        <v>81</v>
      </c>
      <c r="AY149" s="190" t="s">
        <v>126</v>
      </c>
    </row>
    <row r="150" spans="1:65" s="2" customFormat="1" ht="24.15" customHeight="1">
      <c r="A150" s="37"/>
      <c r="B150" s="170"/>
      <c r="C150" s="171" t="s">
        <v>174</v>
      </c>
      <c r="D150" s="171" t="s">
        <v>129</v>
      </c>
      <c r="E150" s="172" t="s">
        <v>232</v>
      </c>
      <c r="F150" s="173" t="s">
        <v>233</v>
      </c>
      <c r="G150" s="174" t="s">
        <v>209</v>
      </c>
      <c r="H150" s="175">
        <v>25</v>
      </c>
      <c r="I150" s="176"/>
      <c r="J150" s="177">
        <f>ROUND(I150*H150,2)</f>
        <v>0</v>
      </c>
      <c r="K150" s="173" t="s">
        <v>133</v>
      </c>
      <c r="L150" s="38"/>
      <c r="M150" s="178" t="s">
        <v>1</v>
      </c>
      <c r="N150" s="179" t="s">
        <v>38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0.24</v>
      </c>
      <c r="T150" s="181">
        <f>S150*H150</f>
        <v>6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148</v>
      </c>
      <c r="AT150" s="182" t="s">
        <v>129</v>
      </c>
      <c r="AU150" s="182" t="s">
        <v>83</v>
      </c>
      <c r="AY150" s="18" t="s">
        <v>126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81</v>
      </c>
      <c r="BK150" s="183">
        <f>ROUND(I150*H150,2)</f>
        <v>0</v>
      </c>
      <c r="BL150" s="18" t="s">
        <v>148</v>
      </c>
      <c r="BM150" s="182" t="s">
        <v>848</v>
      </c>
    </row>
    <row r="151" spans="1:47" s="2" customFormat="1" ht="12">
      <c r="A151" s="37"/>
      <c r="B151" s="38"/>
      <c r="C151" s="37"/>
      <c r="D151" s="184" t="s">
        <v>136</v>
      </c>
      <c r="E151" s="37"/>
      <c r="F151" s="185" t="s">
        <v>235</v>
      </c>
      <c r="G151" s="37"/>
      <c r="H151" s="37"/>
      <c r="I151" s="186"/>
      <c r="J151" s="37"/>
      <c r="K151" s="37"/>
      <c r="L151" s="38"/>
      <c r="M151" s="187"/>
      <c r="N151" s="188"/>
      <c r="O151" s="76"/>
      <c r="P151" s="76"/>
      <c r="Q151" s="76"/>
      <c r="R151" s="76"/>
      <c r="S151" s="76"/>
      <c r="T151" s="7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136</v>
      </c>
      <c r="AU151" s="18" t="s">
        <v>83</v>
      </c>
    </row>
    <row r="152" spans="1:51" s="13" customFormat="1" ht="12">
      <c r="A152" s="13"/>
      <c r="B152" s="189"/>
      <c r="C152" s="13"/>
      <c r="D152" s="184" t="s">
        <v>137</v>
      </c>
      <c r="E152" s="190" t="s">
        <v>1</v>
      </c>
      <c r="F152" s="191" t="s">
        <v>849</v>
      </c>
      <c r="G152" s="13"/>
      <c r="H152" s="192">
        <v>25</v>
      </c>
      <c r="I152" s="193"/>
      <c r="J152" s="13"/>
      <c r="K152" s="13"/>
      <c r="L152" s="189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137</v>
      </c>
      <c r="AU152" s="190" t="s">
        <v>83</v>
      </c>
      <c r="AV152" s="13" t="s">
        <v>83</v>
      </c>
      <c r="AW152" s="13" t="s">
        <v>30</v>
      </c>
      <c r="AX152" s="13" t="s">
        <v>81</v>
      </c>
      <c r="AY152" s="190" t="s">
        <v>126</v>
      </c>
    </row>
    <row r="153" spans="1:65" s="2" customFormat="1" ht="33" customHeight="1">
      <c r="A153" s="37"/>
      <c r="B153" s="170"/>
      <c r="C153" s="171" t="s">
        <v>179</v>
      </c>
      <c r="D153" s="171" t="s">
        <v>129</v>
      </c>
      <c r="E153" s="172" t="s">
        <v>242</v>
      </c>
      <c r="F153" s="173" t="s">
        <v>243</v>
      </c>
      <c r="G153" s="174" t="s">
        <v>209</v>
      </c>
      <c r="H153" s="175">
        <v>30</v>
      </c>
      <c r="I153" s="176"/>
      <c r="J153" s="177">
        <f>ROUND(I153*H153,2)</f>
        <v>0</v>
      </c>
      <c r="K153" s="173" t="s">
        <v>133</v>
      </c>
      <c r="L153" s="38"/>
      <c r="M153" s="178" t="s">
        <v>1</v>
      </c>
      <c r="N153" s="179" t="s">
        <v>38</v>
      </c>
      <c r="O153" s="76"/>
      <c r="P153" s="180">
        <f>O153*H153</f>
        <v>0</v>
      </c>
      <c r="Q153" s="180">
        <v>4E-05</v>
      </c>
      <c r="R153" s="180">
        <f>Q153*H153</f>
        <v>0.0012000000000000001</v>
      </c>
      <c r="S153" s="180">
        <v>0.092</v>
      </c>
      <c r="T153" s="181">
        <f>S153*H153</f>
        <v>2.76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148</v>
      </c>
      <c r="AT153" s="182" t="s">
        <v>129</v>
      </c>
      <c r="AU153" s="182" t="s">
        <v>83</v>
      </c>
      <c r="AY153" s="18" t="s">
        <v>126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81</v>
      </c>
      <c r="BK153" s="183">
        <f>ROUND(I153*H153,2)</f>
        <v>0</v>
      </c>
      <c r="BL153" s="18" t="s">
        <v>148</v>
      </c>
      <c r="BM153" s="182" t="s">
        <v>850</v>
      </c>
    </row>
    <row r="154" spans="1:47" s="2" customFormat="1" ht="12">
      <c r="A154" s="37"/>
      <c r="B154" s="38"/>
      <c r="C154" s="37"/>
      <c r="D154" s="184" t="s">
        <v>136</v>
      </c>
      <c r="E154" s="37"/>
      <c r="F154" s="185" t="s">
        <v>245</v>
      </c>
      <c r="G154" s="37"/>
      <c r="H154" s="37"/>
      <c r="I154" s="186"/>
      <c r="J154" s="37"/>
      <c r="K154" s="37"/>
      <c r="L154" s="38"/>
      <c r="M154" s="187"/>
      <c r="N154" s="188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136</v>
      </c>
      <c r="AU154" s="18" t="s">
        <v>83</v>
      </c>
    </row>
    <row r="155" spans="1:51" s="13" customFormat="1" ht="12">
      <c r="A155" s="13"/>
      <c r="B155" s="189"/>
      <c r="C155" s="13"/>
      <c r="D155" s="184" t="s">
        <v>137</v>
      </c>
      <c r="E155" s="190" t="s">
        <v>1</v>
      </c>
      <c r="F155" s="191" t="s">
        <v>851</v>
      </c>
      <c r="G155" s="13"/>
      <c r="H155" s="192">
        <v>30</v>
      </c>
      <c r="I155" s="193"/>
      <c r="J155" s="13"/>
      <c r="K155" s="13"/>
      <c r="L155" s="189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137</v>
      </c>
      <c r="AU155" s="190" t="s">
        <v>83</v>
      </c>
      <c r="AV155" s="13" t="s">
        <v>83</v>
      </c>
      <c r="AW155" s="13" t="s">
        <v>30</v>
      </c>
      <c r="AX155" s="13" t="s">
        <v>81</v>
      </c>
      <c r="AY155" s="190" t="s">
        <v>126</v>
      </c>
    </row>
    <row r="156" spans="1:65" s="2" customFormat="1" ht="33" customHeight="1">
      <c r="A156" s="37"/>
      <c r="B156" s="170"/>
      <c r="C156" s="171" t="s">
        <v>185</v>
      </c>
      <c r="D156" s="171" t="s">
        <v>129</v>
      </c>
      <c r="E156" s="172" t="s">
        <v>247</v>
      </c>
      <c r="F156" s="173" t="s">
        <v>248</v>
      </c>
      <c r="G156" s="174" t="s">
        <v>209</v>
      </c>
      <c r="H156" s="175">
        <v>25</v>
      </c>
      <c r="I156" s="176"/>
      <c r="J156" s="177">
        <f>ROUND(I156*H156,2)</f>
        <v>0</v>
      </c>
      <c r="K156" s="173" t="s">
        <v>133</v>
      </c>
      <c r="L156" s="38"/>
      <c r="M156" s="178" t="s">
        <v>1</v>
      </c>
      <c r="N156" s="179" t="s">
        <v>38</v>
      </c>
      <c r="O156" s="76"/>
      <c r="P156" s="180">
        <f>O156*H156</f>
        <v>0</v>
      </c>
      <c r="Q156" s="180">
        <v>9E-05</v>
      </c>
      <c r="R156" s="180">
        <f>Q156*H156</f>
        <v>0.0022500000000000003</v>
      </c>
      <c r="S156" s="180">
        <v>0.23</v>
      </c>
      <c r="T156" s="181">
        <f>S156*H156</f>
        <v>5.75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148</v>
      </c>
      <c r="AT156" s="182" t="s">
        <v>129</v>
      </c>
      <c r="AU156" s="182" t="s">
        <v>83</v>
      </c>
      <c r="AY156" s="18" t="s">
        <v>126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81</v>
      </c>
      <c r="BK156" s="183">
        <f>ROUND(I156*H156,2)</f>
        <v>0</v>
      </c>
      <c r="BL156" s="18" t="s">
        <v>148</v>
      </c>
      <c r="BM156" s="182" t="s">
        <v>852</v>
      </c>
    </row>
    <row r="157" spans="1:47" s="2" customFormat="1" ht="12">
      <c r="A157" s="37"/>
      <c r="B157" s="38"/>
      <c r="C157" s="37"/>
      <c r="D157" s="184" t="s">
        <v>136</v>
      </c>
      <c r="E157" s="37"/>
      <c r="F157" s="185" t="s">
        <v>250</v>
      </c>
      <c r="G157" s="37"/>
      <c r="H157" s="37"/>
      <c r="I157" s="186"/>
      <c r="J157" s="37"/>
      <c r="K157" s="37"/>
      <c r="L157" s="38"/>
      <c r="M157" s="187"/>
      <c r="N157" s="188"/>
      <c r="O157" s="76"/>
      <c r="P157" s="76"/>
      <c r="Q157" s="76"/>
      <c r="R157" s="76"/>
      <c r="S157" s="76"/>
      <c r="T157" s="7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136</v>
      </c>
      <c r="AU157" s="18" t="s">
        <v>83</v>
      </c>
    </row>
    <row r="158" spans="1:51" s="13" customFormat="1" ht="12">
      <c r="A158" s="13"/>
      <c r="B158" s="189"/>
      <c r="C158" s="13"/>
      <c r="D158" s="184" t="s">
        <v>137</v>
      </c>
      <c r="E158" s="190" t="s">
        <v>1</v>
      </c>
      <c r="F158" s="191" t="s">
        <v>853</v>
      </c>
      <c r="G158" s="13"/>
      <c r="H158" s="192">
        <v>25</v>
      </c>
      <c r="I158" s="193"/>
      <c r="J158" s="13"/>
      <c r="K158" s="13"/>
      <c r="L158" s="189"/>
      <c r="M158" s="194"/>
      <c r="N158" s="195"/>
      <c r="O158" s="195"/>
      <c r="P158" s="195"/>
      <c r="Q158" s="195"/>
      <c r="R158" s="195"/>
      <c r="S158" s="195"/>
      <c r="T158" s="19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0" t="s">
        <v>137</v>
      </c>
      <c r="AU158" s="190" t="s">
        <v>83</v>
      </c>
      <c r="AV158" s="13" t="s">
        <v>83</v>
      </c>
      <c r="AW158" s="13" t="s">
        <v>30</v>
      </c>
      <c r="AX158" s="13" t="s">
        <v>81</v>
      </c>
      <c r="AY158" s="190" t="s">
        <v>126</v>
      </c>
    </row>
    <row r="159" spans="1:65" s="2" customFormat="1" ht="16.5" customHeight="1">
      <c r="A159" s="37"/>
      <c r="B159" s="170"/>
      <c r="C159" s="171" t="s">
        <v>190</v>
      </c>
      <c r="D159" s="171" t="s">
        <v>129</v>
      </c>
      <c r="E159" s="172" t="s">
        <v>252</v>
      </c>
      <c r="F159" s="173" t="s">
        <v>253</v>
      </c>
      <c r="G159" s="174" t="s">
        <v>254</v>
      </c>
      <c r="H159" s="175">
        <v>671</v>
      </c>
      <c r="I159" s="176"/>
      <c r="J159" s="177">
        <f>ROUND(I159*H159,2)</f>
        <v>0</v>
      </c>
      <c r="K159" s="173" t="s">
        <v>133</v>
      </c>
      <c r="L159" s="38"/>
      <c r="M159" s="178" t="s">
        <v>1</v>
      </c>
      <c r="N159" s="179" t="s">
        <v>38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0.205</v>
      </c>
      <c r="T159" s="181">
        <f>S159*H159</f>
        <v>137.55499999999998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148</v>
      </c>
      <c r="AT159" s="182" t="s">
        <v>129</v>
      </c>
      <c r="AU159" s="182" t="s">
        <v>83</v>
      </c>
      <c r="AY159" s="18" t="s">
        <v>126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148</v>
      </c>
      <c r="BM159" s="182" t="s">
        <v>854</v>
      </c>
    </row>
    <row r="160" spans="1:47" s="2" customFormat="1" ht="12">
      <c r="A160" s="37"/>
      <c r="B160" s="38"/>
      <c r="C160" s="37"/>
      <c r="D160" s="184" t="s">
        <v>136</v>
      </c>
      <c r="E160" s="37"/>
      <c r="F160" s="185" t="s">
        <v>256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136</v>
      </c>
      <c r="AU160" s="18" t="s">
        <v>83</v>
      </c>
    </row>
    <row r="161" spans="1:51" s="13" customFormat="1" ht="12">
      <c r="A161" s="13"/>
      <c r="B161" s="189"/>
      <c r="C161" s="13"/>
      <c r="D161" s="184" t="s">
        <v>137</v>
      </c>
      <c r="E161" s="190" t="s">
        <v>1</v>
      </c>
      <c r="F161" s="191" t="s">
        <v>855</v>
      </c>
      <c r="G161" s="13"/>
      <c r="H161" s="192">
        <v>461</v>
      </c>
      <c r="I161" s="193"/>
      <c r="J161" s="13"/>
      <c r="K161" s="13"/>
      <c r="L161" s="189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137</v>
      </c>
      <c r="AU161" s="190" t="s">
        <v>83</v>
      </c>
      <c r="AV161" s="13" t="s">
        <v>83</v>
      </c>
      <c r="AW161" s="13" t="s">
        <v>30</v>
      </c>
      <c r="AX161" s="13" t="s">
        <v>73</v>
      </c>
      <c r="AY161" s="190" t="s">
        <v>126</v>
      </c>
    </row>
    <row r="162" spans="1:51" s="13" customFormat="1" ht="12">
      <c r="A162" s="13"/>
      <c r="B162" s="189"/>
      <c r="C162" s="13"/>
      <c r="D162" s="184" t="s">
        <v>137</v>
      </c>
      <c r="E162" s="190" t="s">
        <v>1</v>
      </c>
      <c r="F162" s="191" t="s">
        <v>856</v>
      </c>
      <c r="G162" s="13"/>
      <c r="H162" s="192">
        <v>210</v>
      </c>
      <c r="I162" s="193"/>
      <c r="J162" s="13"/>
      <c r="K162" s="13"/>
      <c r="L162" s="189"/>
      <c r="M162" s="194"/>
      <c r="N162" s="195"/>
      <c r="O162" s="195"/>
      <c r="P162" s="195"/>
      <c r="Q162" s="195"/>
      <c r="R162" s="195"/>
      <c r="S162" s="195"/>
      <c r="T162" s="19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0" t="s">
        <v>137</v>
      </c>
      <c r="AU162" s="190" t="s">
        <v>83</v>
      </c>
      <c r="AV162" s="13" t="s">
        <v>83</v>
      </c>
      <c r="AW162" s="13" t="s">
        <v>30</v>
      </c>
      <c r="AX162" s="13" t="s">
        <v>73</v>
      </c>
      <c r="AY162" s="190" t="s">
        <v>126</v>
      </c>
    </row>
    <row r="163" spans="1:51" s="14" customFormat="1" ht="12">
      <c r="A163" s="14"/>
      <c r="B163" s="201"/>
      <c r="C163" s="14"/>
      <c r="D163" s="184" t="s">
        <v>137</v>
      </c>
      <c r="E163" s="202" t="s">
        <v>1</v>
      </c>
      <c r="F163" s="203" t="s">
        <v>259</v>
      </c>
      <c r="G163" s="14"/>
      <c r="H163" s="204">
        <v>671</v>
      </c>
      <c r="I163" s="205"/>
      <c r="J163" s="14"/>
      <c r="K163" s="14"/>
      <c r="L163" s="201"/>
      <c r="M163" s="206"/>
      <c r="N163" s="207"/>
      <c r="O163" s="207"/>
      <c r="P163" s="207"/>
      <c r="Q163" s="207"/>
      <c r="R163" s="207"/>
      <c r="S163" s="207"/>
      <c r="T163" s="20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2" t="s">
        <v>137</v>
      </c>
      <c r="AU163" s="202" t="s">
        <v>83</v>
      </c>
      <c r="AV163" s="14" t="s">
        <v>148</v>
      </c>
      <c r="AW163" s="14" t="s">
        <v>30</v>
      </c>
      <c r="AX163" s="14" t="s">
        <v>81</v>
      </c>
      <c r="AY163" s="202" t="s">
        <v>126</v>
      </c>
    </row>
    <row r="164" spans="1:65" s="2" customFormat="1" ht="16.5" customHeight="1">
      <c r="A164" s="37"/>
      <c r="B164" s="170"/>
      <c r="C164" s="171" t="s">
        <v>270</v>
      </c>
      <c r="D164" s="171" t="s">
        <v>129</v>
      </c>
      <c r="E164" s="172" t="s">
        <v>260</v>
      </c>
      <c r="F164" s="173" t="s">
        <v>261</v>
      </c>
      <c r="G164" s="174" t="s">
        <v>254</v>
      </c>
      <c r="H164" s="175">
        <v>84</v>
      </c>
      <c r="I164" s="176"/>
      <c r="J164" s="177">
        <f>ROUND(I164*H164,2)</f>
        <v>0</v>
      </c>
      <c r="K164" s="173" t="s">
        <v>133</v>
      </c>
      <c r="L164" s="38"/>
      <c r="M164" s="178" t="s">
        <v>1</v>
      </c>
      <c r="N164" s="179" t="s">
        <v>38</v>
      </c>
      <c r="O164" s="76"/>
      <c r="P164" s="180">
        <f>O164*H164</f>
        <v>0</v>
      </c>
      <c r="Q164" s="180">
        <v>0</v>
      </c>
      <c r="R164" s="180">
        <f>Q164*H164</f>
        <v>0</v>
      </c>
      <c r="S164" s="180">
        <v>0.115</v>
      </c>
      <c r="T164" s="181">
        <f>S164*H164</f>
        <v>9.66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148</v>
      </c>
      <c r="AT164" s="182" t="s">
        <v>129</v>
      </c>
      <c r="AU164" s="182" t="s">
        <v>83</v>
      </c>
      <c r="AY164" s="18" t="s">
        <v>126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81</v>
      </c>
      <c r="BK164" s="183">
        <f>ROUND(I164*H164,2)</f>
        <v>0</v>
      </c>
      <c r="BL164" s="18" t="s">
        <v>148</v>
      </c>
      <c r="BM164" s="182" t="s">
        <v>857</v>
      </c>
    </row>
    <row r="165" spans="1:47" s="2" customFormat="1" ht="12">
      <c r="A165" s="37"/>
      <c r="B165" s="38"/>
      <c r="C165" s="37"/>
      <c r="D165" s="184" t="s">
        <v>136</v>
      </c>
      <c r="E165" s="37"/>
      <c r="F165" s="185" t="s">
        <v>263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136</v>
      </c>
      <c r="AU165" s="18" t="s">
        <v>83</v>
      </c>
    </row>
    <row r="166" spans="1:51" s="13" customFormat="1" ht="12">
      <c r="A166" s="13"/>
      <c r="B166" s="189"/>
      <c r="C166" s="13"/>
      <c r="D166" s="184" t="s">
        <v>137</v>
      </c>
      <c r="E166" s="190" t="s">
        <v>1</v>
      </c>
      <c r="F166" s="191" t="s">
        <v>858</v>
      </c>
      <c r="G166" s="13"/>
      <c r="H166" s="192">
        <v>84</v>
      </c>
      <c r="I166" s="193"/>
      <c r="J166" s="13"/>
      <c r="K166" s="13"/>
      <c r="L166" s="189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137</v>
      </c>
      <c r="AU166" s="190" t="s">
        <v>83</v>
      </c>
      <c r="AV166" s="13" t="s">
        <v>83</v>
      </c>
      <c r="AW166" s="13" t="s">
        <v>30</v>
      </c>
      <c r="AX166" s="13" t="s">
        <v>81</v>
      </c>
      <c r="AY166" s="190" t="s">
        <v>126</v>
      </c>
    </row>
    <row r="167" spans="1:65" s="2" customFormat="1" ht="24.15" customHeight="1">
      <c r="A167" s="37"/>
      <c r="B167" s="170"/>
      <c r="C167" s="171" t="s">
        <v>277</v>
      </c>
      <c r="D167" s="171" t="s">
        <v>129</v>
      </c>
      <c r="E167" s="172" t="s">
        <v>859</v>
      </c>
      <c r="F167" s="173" t="s">
        <v>860</v>
      </c>
      <c r="G167" s="174" t="s">
        <v>209</v>
      </c>
      <c r="H167" s="175">
        <v>615</v>
      </c>
      <c r="I167" s="176"/>
      <c r="J167" s="177">
        <f>ROUND(I167*H167,2)</f>
        <v>0</v>
      </c>
      <c r="K167" s="173" t="s">
        <v>133</v>
      </c>
      <c r="L167" s="38"/>
      <c r="M167" s="178" t="s">
        <v>1</v>
      </c>
      <c r="N167" s="179" t="s">
        <v>38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148</v>
      </c>
      <c r="AT167" s="182" t="s">
        <v>129</v>
      </c>
      <c r="AU167" s="182" t="s">
        <v>83</v>
      </c>
      <c r="AY167" s="18" t="s">
        <v>126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81</v>
      </c>
      <c r="BK167" s="183">
        <f>ROUND(I167*H167,2)</f>
        <v>0</v>
      </c>
      <c r="BL167" s="18" t="s">
        <v>148</v>
      </c>
      <c r="BM167" s="182" t="s">
        <v>861</v>
      </c>
    </row>
    <row r="168" spans="1:47" s="2" customFormat="1" ht="12">
      <c r="A168" s="37"/>
      <c r="B168" s="38"/>
      <c r="C168" s="37"/>
      <c r="D168" s="184" t="s">
        <v>136</v>
      </c>
      <c r="E168" s="37"/>
      <c r="F168" s="185" t="s">
        <v>862</v>
      </c>
      <c r="G168" s="37"/>
      <c r="H168" s="37"/>
      <c r="I168" s="186"/>
      <c r="J168" s="37"/>
      <c r="K168" s="37"/>
      <c r="L168" s="38"/>
      <c r="M168" s="187"/>
      <c r="N168" s="188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136</v>
      </c>
      <c r="AU168" s="18" t="s">
        <v>83</v>
      </c>
    </row>
    <row r="169" spans="1:51" s="13" customFormat="1" ht="12">
      <c r="A169" s="13"/>
      <c r="B169" s="189"/>
      <c r="C169" s="13"/>
      <c r="D169" s="184" t="s">
        <v>137</v>
      </c>
      <c r="E169" s="190" t="s">
        <v>1</v>
      </c>
      <c r="F169" s="191" t="s">
        <v>863</v>
      </c>
      <c r="G169" s="13"/>
      <c r="H169" s="192">
        <v>615</v>
      </c>
      <c r="I169" s="193"/>
      <c r="J169" s="13"/>
      <c r="K169" s="13"/>
      <c r="L169" s="189"/>
      <c r="M169" s="194"/>
      <c r="N169" s="195"/>
      <c r="O169" s="195"/>
      <c r="P169" s="195"/>
      <c r="Q169" s="195"/>
      <c r="R169" s="195"/>
      <c r="S169" s="195"/>
      <c r="T169" s="19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0" t="s">
        <v>137</v>
      </c>
      <c r="AU169" s="190" t="s">
        <v>83</v>
      </c>
      <c r="AV169" s="13" t="s">
        <v>83</v>
      </c>
      <c r="AW169" s="13" t="s">
        <v>30</v>
      </c>
      <c r="AX169" s="13" t="s">
        <v>81</v>
      </c>
      <c r="AY169" s="190" t="s">
        <v>126</v>
      </c>
    </row>
    <row r="170" spans="1:65" s="2" customFormat="1" ht="33" customHeight="1">
      <c r="A170" s="37"/>
      <c r="B170" s="170"/>
      <c r="C170" s="171" t="s">
        <v>8</v>
      </c>
      <c r="D170" s="171" t="s">
        <v>129</v>
      </c>
      <c r="E170" s="172" t="s">
        <v>278</v>
      </c>
      <c r="F170" s="173" t="s">
        <v>279</v>
      </c>
      <c r="G170" s="174" t="s">
        <v>273</v>
      </c>
      <c r="H170" s="175">
        <v>725.8</v>
      </c>
      <c r="I170" s="176"/>
      <c r="J170" s="177">
        <f>ROUND(I170*H170,2)</f>
        <v>0</v>
      </c>
      <c r="K170" s="173" t="s">
        <v>133</v>
      </c>
      <c r="L170" s="38"/>
      <c r="M170" s="178" t="s">
        <v>1</v>
      </c>
      <c r="N170" s="179" t="s">
        <v>38</v>
      </c>
      <c r="O170" s="76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148</v>
      </c>
      <c r="AT170" s="182" t="s">
        <v>129</v>
      </c>
      <c r="AU170" s="182" t="s">
        <v>83</v>
      </c>
      <c r="AY170" s="18" t="s">
        <v>126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81</v>
      </c>
      <c r="BK170" s="183">
        <f>ROUND(I170*H170,2)</f>
        <v>0</v>
      </c>
      <c r="BL170" s="18" t="s">
        <v>148</v>
      </c>
      <c r="BM170" s="182" t="s">
        <v>864</v>
      </c>
    </row>
    <row r="171" spans="1:47" s="2" customFormat="1" ht="12">
      <c r="A171" s="37"/>
      <c r="B171" s="38"/>
      <c r="C171" s="37"/>
      <c r="D171" s="184" t="s">
        <v>136</v>
      </c>
      <c r="E171" s="37"/>
      <c r="F171" s="185" t="s">
        <v>281</v>
      </c>
      <c r="G171" s="37"/>
      <c r="H171" s="37"/>
      <c r="I171" s="186"/>
      <c r="J171" s="37"/>
      <c r="K171" s="37"/>
      <c r="L171" s="38"/>
      <c r="M171" s="187"/>
      <c r="N171" s="188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136</v>
      </c>
      <c r="AU171" s="18" t="s">
        <v>83</v>
      </c>
    </row>
    <row r="172" spans="1:51" s="13" customFormat="1" ht="12">
      <c r="A172" s="13"/>
      <c r="B172" s="189"/>
      <c r="C172" s="13"/>
      <c r="D172" s="184" t="s">
        <v>137</v>
      </c>
      <c r="E172" s="190" t="s">
        <v>1</v>
      </c>
      <c r="F172" s="191" t="s">
        <v>865</v>
      </c>
      <c r="G172" s="13"/>
      <c r="H172" s="192">
        <v>195</v>
      </c>
      <c r="I172" s="193"/>
      <c r="J172" s="13"/>
      <c r="K172" s="13"/>
      <c r="L172" s="189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137</v>
      </c>
      <c r="AU172" s="190" t="s">
        <v>83</v>
      </c>
      <c r="AV172" s="13" t="s">
        <v>83</v>
      </c>
      <c r="AW172" s="13" t="s">
        <v>30</v>
      </c>
      <c r="AX172" s="13" t="s">
        <v>73</v>
      </c>
      <c r="AY172" s="190" t="s">
        <v>126</v>
      </c>
    </row>
    <row r="173" spans="1:51" s="13" customFormat="1" ht="12">
      <c r="A173" s="13"/>
      <c r="B173" s="189"/>
      <c r="C173" s="13"/>
      <c r="D173" s="184" t="s">
        <v>137</v>
      </c>
      <c r="E173" s="190" t="s">
        <v>1</v>
      </c>
      <c r="F173" s="191" t="s">
        <v>866</v>
      </c>
      <c r="G173" s="13"/>
      <c r="H173" s="192">
        <v>530.8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137</v>
      </c>
      <c r="AU173" s="190" t="s">
        <v>83</v>
      </c>
      <c r="AV173" s="13" t="s">
        <v>83</v>
      </c>
      <c r="AW173" s="13" t="s">
        <v>30</v>
      </c>
      <c r="AX173" s="13" t="s">
        <v>73</v>
      </c>
      <c r="AY173" s="190" t="s">
        <v>126</v>
      </c>
    </row>
    <row r="174" spans="1:51" s="14" customFormat="1" ht="12">
      <c r="A174" s="14"/>
      <c r="B174" s="201"/>
      <c r="C174" s="14"/>
      <c r="D174" s="184" t="s">
        <v>137</v>
      </c>
      <c r="E174" s="202" t="s">
        <v>1</v>
      </c>
      <c r="F174" s="203" t="s">
        <v>259</v>
      </c>
      <c r="G174" s="14"/>
      <c r="H174" s="204">
        <v>725.8</v>
      </c>
      <c r="I174" s="205"/>
      <c r="J174" s="14"/>
      <c r="K174" s="14"/>
      <c r="L174" s="201"/>
      <c r="M174" s="206"/>
      <c r="N174" s="207"/>
      <c r="O174" s="207"/>
      <c r="P174" s="207"/>
      <c r="Q174" s="207"/>
      <c r="R174" s="207"/>
      <c r="S174" s="207"/>
      <c r="T174" s="20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02" t="s">
        <v>137</v>
      </c>
      <c r="AU174" s="202" t="s">
        <v>83</v>
      </c>
      <c r="AV174" s="14" t="s">
        <v>148</v>
      </c>
      <c r="AW174" s="14" t="s">
        <v>30</v>
      </c>
      <c r="AX174" s="14" t="s">
        <v>81</v>
      </c>
      <c r="AY174" s="202" t="s">
        <v>126</v>
      </c>
    </row>
    <row r="175" spans="1:65" s="2" customFormat="1" ht="24.15" customHeight="1">
      <c r="A175" s="37"/>
      <c r="B175" s="170"/>
      <c r="C175" s="171" t="s">
        <v>288</v>
      </c>
      <c r="D175" s="171" t="s">
        <v>129</v>
      </c>
      <c r="E175" s="172" t="s">
        <v>283</v>
      </c>
      <c r="F175" s="173" t="s">
        <v>284</v>
      </c>
      <c r="G175" s="174" t="s">
        <v>273</v>
      </c>
      <c r="H175" s="175">
        <v>16</v>
      </c>
      <c r="I175" s="176"/>
      <c r="J175" s="177">
        <f>ROUND(I175*H175,2)</f>
        <v>0</v>
      </c>
      <c r="K175" s="173" t="s">
        <v>133</v>
      </c>
      <c r="L175" s="38"/>
      <c r="M175" s="178" t="s">
        <v>1</v>
      </c>
      <c r="N175" s="179" t="s">
        <v>38</v>
      </c>
      <c r="O175" s="7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148</v>
      </c>
      <c r="AT175" s="182" t="s">
        <v>129</v>
      </c>
      <c r="AU175" s="182" t="s">
        <v>83</v>
      </c>
      <c r="AY175" s="18" t="s">
        <v>126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81</v>
      </c>
      <c r="BK175" s="183">
        <f>ROUND(I175*H175,2)</f>
        <v>0</v>
      </c>
      <c r="BL175" s="18" t="s">
        <v>148</v>
      </c>
      <c r="BM175" s="182" t="s">
        <v>867</v>
      </c>
    </row>
    <row r="176" spans="1:47" s="2" customFormat="1" ht="12">
      <c r="A176" s="37"/>
      <c r="B176" s="38"/>
      <c r="C176" s="37"/>
      <c r="D176" s="184" t="s">
        <v>136</v>
      </c>
      <c r="E176" s="37"/>
      <c r="F176" s="185" t="s">
        <v>286</v>
      </c>
      <c r="G176" s="37"/>
      <c r="H176" s="37"/>
      <c r="I176" s="186"/>
      <c r="J176" s="37"/>
      <c r="K176" s="37"/>
      <c r="L176" s="38"/>
      <c r="M176" s="187"/>
      <c r="N176" s="188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136</v>
      </c>
      <c r="AU176" s="18" t="s">
        <v>83</v>
      </c>
    </row>
    <row r="177" spans="1:51" s="13" customFormat="1" ht="12">
      <c r="A177" s="13"/>
      <c r="B177" s="189"/>
      <c r="C177" s="13"/>
      <c r="D177" s="184" t="s">
        <v>137</v>
      </c>
      <c r="E177" s="190" t="s">
        <v>1</v>
      </c>
      <c r="F177" s="191" t="s">
        <v>868</v>
      </c>
      <c r="G177" s="13"/>
      <c r="H177" s="192">
        <v>16</v>
      </c>
      <c r="I177" s="193"/>
      <c r="J177" s="13"/>
      <c r="K177" s="13"/>
      <c r="L177" s="189"/>
      <c r="M177" s="194"/>
      <c r="N177" s="195"/>
      <c r="O177" s="195"/>
      <c r="P177" s="195"/>
      <c r="Q177" s="195"/>
      <c r="R177" s="195"/>
      <c r="S177" s="195"/>
      <c r="T177" s="19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0" t="s">
        <v>137</v>
      </c>
      <c r="AU177" s="190" t="s">
        <v>83</v>
      </c>
      <c r="AV177" s="13" t="s">
        <v>83</v>
      </c>
      <c r="AW177" s="13" t="s">
        <v>30</v>
      </c>
      <c r="AX177" s="13" t="s">
        <v>81</v>
      </c>
      <c r="AY177" s="190" t="s">
        <v>126</v>
      </c>
    </row>
    <row r="178" spans="1:65" s="2" customFormat="1" ht="33" customHeight="1">
      <c r="A178" s="37"/>
      <c r="B178" s="170"/>
      <c r="C178" s="171" t="s">
        <v>294</v>
      </c>
      <c r="D178" s="171" t="s">
        <v>129</v>
      </c>
      <c r="E178" s="172" t="s">
        <v>289</v>
      </c>
      <c r="F178" s="173" t="s">
        <v>290</v>
      </c>
      <c r="G178" s="174" t="s">
        <v>273</v>
      </c>
      <c r="H178" s="175">
        <v>38.75</v>
      </c>
      <c r="I178" s="176"/>
      <c r="J178" s="177">
        <f>ROUND(I178*H178,2)</f>
        <v>0</v>
      </c>
      <c r="K178" s="173" t="s">
        <v>133</v>
      </c>
      <c r="L178" s="38"/>
      <c r="M178" s="178" t="s">
        <v>1</v>
      </c>
      <c r="N178" s="179" t="s">
        <v>38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148</v>
      </c>
      <c r="AT178" s="182" t="s">
        <v>129</v>
      </c>
      <c r="AU178" s="182" t="s">
        <v>83</v>
      </c>
      <c r="AY178" s="18" t="s">
        <v>126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81</v>
      </c>
      <c r="BK178" s="183">
        <f>ROUND(I178*H178,2)</f>
        <v>0</v>
      </c>
      <c r="BL178" s="18" t="s">
        <v>148</v>
      </c>
      <c r="BM178" s="182" t="s">
        <v>869</v>
      </c>
    </row>
    <row r="179" spans="1:47" s="2" customFormat="1" ht="12">
      <c r="A179" s="37"/>
      <c r="B179" s="38"/>
      <c r="C179" s="37"/>
      <c r="D179" s="184" t="s">
        <v>136</v>
      </c>
      <c r="E179" s="37"/>
      <c r="F179" s="185" t="s">
        <v>292</v>
      </c>
      <c r="G179" s="37"/>
      <c r="H179" s="37"/>
      <c r="I179" s="186"/>
      <c r="J179" s="37"/>
      <c r="K179" s="37"/>
      <c r="L179" s="38"/>
      <c r="M179" s="187"/>
      <c r="N179" s="188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136</v>
      </c>
      <c r="AU179" s="18" t="s">
        <v>83</v>
      </c>
    </row>
    <row r="180" spans="1:51" s="13" customFormat="1" ht="12">
      <c r="A180" s="13"/>
      <c r="B180" s="189"/>
      <c r="C180" s="13"/>
      <c r="D180" s="184" t="s">
        <v>137</v>
      </c>
      <c r="E180" s="190" t="s">
        <v>1</v>
      </c>
      <c r="F180" s="191" t="s">
        <v>870</v>
      </c>
      <c r="G180" s="13"/>
      <c r="H180" s="192">
        <v>38.75</v>
      </c>
      <c r="I180" s="193"/>
      <c r="J180" s="13"/>
      <c r="K180" s="13"/>
      <c r="L180" s="189"/>
      <c r="M180" s="194"/>
      <c r="N180" s="195"/>
      <c r="O180" s="195"/>
      <c r="P180" s="195"/>
      <c r="Q180" s="195"/>
      <c r="R180" s="195"/>
      <c r="S180" s="195"/>
      <c r="T180" s="19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0" t="s">
        <v>137</v>
      </c>
      <c r="AU180" s="190" t="s">
        <v>83</v>
      </c>
      <c r="AV180" s="13" t="s">
        <v>83</v>
      </c>
      <c r="AW180" s="13" t="s">
        <v>30</v>
      </c>
      <c r="AX180" s="13" t="s">
        <v>81</v>
      </c>
      <c r="AY180" s="190" t="s">
        <v>126</v>
      </c>
    </row>
    <row r="181" spans="1:65" s="2" customFormat="1" ht="33" customHeight="1">
      <c r="A181" s="37"/>
      <c r="B181" s="170"/>
      <c r="C181" s="171" t="s">
        <v>300</v>
      </c>
      <c r="D181" s="171" t="s">
        <v>129</v>
      </c>
      <c r="E181" s="172" t="s">
        <v>295</v>
      </c>
      <c r="F181" s="173" t="s">
        <v>296</v>
      </c>
      <c r="G181" s="174" t="s">
        <v>273</v>
      </c>
      <c r="H181" s="175">
        <v>33</v>
      </c>
      <c r="I181" s="176"/>
      <c r="J181" s="177">
        <f>ROUND(I181*H181,2)</f>
        <v>0</v>
      </c>
      <c r="K181" s="173" t="s">
        <v>133</v>
      </c>
      <c r="L181" s="38"/>
      <c r="M181" s="178" t="s">
        <v>1</v>
      </c>
      <c r="N181" s="179" t="s">
        <v>38</v>
      </c>
      <c r="O181" s="76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148</v>
      </c>
      <c r="AT181" s="182" t="s">
        <v>129</v>
      </c>
      <c r="AU181" s="182" t="s">
        <v>83</v>
      </c>
      <c r="AY181" s="18" t="s">
        <v>126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81</v>
      </c>
      <c r="BK181" s="183">
        <f>ROUND(I181*H181,2)</f>
        <v>0</v>
      </c>
      <c r="BL181" s="18" t="s">
        <v>148</v>
      </c>
      <c r="BM181" s="182" t="s">
        <v>871</v>
      </c>
    </row>
    <row r="182" spans="1:47" s="2" customFormat="1" ht="12">
      <c r="A182" s="37"/>
      <c r="B182" s="38"/>
      <c r="C182" s="37"/>
      <c r="D182" s="184" t="s">
        <v>136</v>
      </c>
      <c r="E182" s="37"/>
      <c r="F182" s="185" t="s">
        <v>298</v>
      </c>
      <c r="G182" s="37"/>
      <c r="H182" s="37"/>
      <c r="I182" s="186"/>
      <c r="J182" s="37"/>
      <c r="K182" s="37"/>
      <c r="L182" s="38"/>
      <c r="M182" s="187"/>
      <c r="N182" s="188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136</v>
      </c>
      <c r="AU182" s="18" t="s">
        <v>83</v>
      </c>
    </row>
    <row r="183" spans="1:51" s="13" customFormat="1" ht="12">
      <c r="A183" s="13"/>
      <c r="B183" s="189"/>
      <c r="C183" s="13"/>
      <c r="D183" s="184" t="s">
        <v>137</v>
      </c>
      <c r="E183" s="190" t="s">
        <v>1</v>
      </c>
      <c r="F183" s="191" t="s">
        <v>872</v>
      </c>
      <c r="G183" s="13"/>
      <c r="H183" s="192">
        <v>33</v>
      </c>
      <c r="I183" s="193"/>
      <c r="J183" s="13"/>
      <c r="K183" s="13"/>
      <c r="L183" s="189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137</v>
      </c>
      <c r="AU183" s="190" t="s">
        <v>83</v>
      </c>
      <c r="AV183" s="13" t="s">
        <v>83</v>
      </c>
      <c r="AW183" s="13" t="s">
        <v>30</v>
      </c>
      <c r="AX183" s="13" t="s">
        <v>81</v>
      </c>
      <c r="AY183" s="190" t="s">
        <v>126</v>
      </c>
    </row>
    <row r="184" spans="1:65" s="2" customFormat="1" ht="37.8" customHeight="1">
      <c r="A184" s="37"/>
      <c r="B184" s="170"/>
      <c r="C184" s="171" t="s">
        <v>307</v>
      </c>
      <c r="D184" s="171" t="s">
        <v>129</v>
      </c>
      <c r="E184" s="172" t="s">
        <v>301</v>
      </c>
      <c r="F184" s="173" t="s">
        <v>302</v>
      </c>
      <c r="G184" s="174" t="s">
        <v>273</v>
      </c>
      <c r="H184" s="175">
        <v>175</v>
      </c>
      <c r="I184" s="176"/>
      <c r="J184" s="177">
        <f>ROUND(I184*H184,2)</f>
        <v>0</v>
      </c>
      <c r="K184" s="173" t="s">
        <v>133</v>
      </c>
      <c r="L184" s="38"/>
      <c r="M184" s="178" t="s">
        <v>1</v>
      </c>
      <c r="N184" s="179" t="s">
        <v>38</v>
      </c>
      <c r="O184" s="76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148</v>
      </c>
      <c r="AT184" s="182" t="s">
        <v>129</v>
      </c>
      <c r="AU184" s="182" t="s">
        <v>83</v>
      </c>
      <c r="AY184" s="18" t="s">
        <v>126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81</v>
      </c>
      <c r="BK184" s="183">
        <f>ROUND(I184*H184,2)</f>
        <v>0</v>
      </c>
      <c r="BL184" s="18" t="s">
        <v>148</v>
      </c>
      <c r="BM184" s="182" t="s">
        <v>873</v>
      </c>
    </row>
    <row r="185" spans="1:47" s="2" customFormat="1" ht="12">
      <c r="A185" s="37"/>
      <c r="B185" s="38"/>
      <c r="C185" s="37"/>
      <c r="D185" s="184" t="s">
        <v>136</v>
      </c>
      <c r="E185" s="37"/>
      <c r="F185" s="185" t="s">
        <v>304</v>
      </c>
      <c r="G185" s="37"/>
      <c r="H185" s="37"/>
      <c r="I185" s="186"/>
      <c r="J185" s="37"/>
      <c r="K185" s="37"/>
      <c r="L185" s="38"/>
      <c r="M185" s="187"/>
      <c r="N185" s="188"/>
      <c r="O185" s="76"/>
      <c r="P185" s="76"/>
      <c r="Q185" s="76"/>
      <c r="R185" s="76"/>
      <c r="S185" s="76"/>
      <c r="T185" s="7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136</v>
      </c>
      <c r="AU185" s="18" t="s">
        <v>83</v>
      </c>
    </row>
    <row r="186" spans="1:51" s="13" customFormat="1" ht="12">
      <c r="A186" s="13"/>
      <c r="B186" s="189"/>
      <c r="C186" s="13"/>
      <c r="D186" s="184" t="s">
        <v>137</v>
      </c>
      <c r="E186" s="190" t="s">
        <v>1</v>
      </c>
      <c r="F186" s="191" t="s">
        <v>874</v>
      </c>
      <c r="G186" s="13"/>
      <c r="H186" s="192">
        <v>123</v>
      </c>
      <c r="I186" s="193"/>
      <c r="J186" s="13"/>
      <c r="K186" s="13"/>
      <c r="L186" s="189"/>
      <c r="M186" s="194"/>
      <c r="N186" s="195"/>
      <c r="O186" s="195"/>
      <c r="P186" s="195"/>
      <c r="Q186" s="195"/>
      <c r="R186" s="195"/>
      <c r="S186" s="195"/>
      <c r="T186" s="19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0" t="s">
        <v>137</v>
      </c>
      <c r="AU186" s="190" t="s">
        <v>83</v>
      </c>
      <c r="AV186" s="13" t="s">
        <v>83</v>
      </c>
      <c r="AW186" s="13" t="s">
        <v>30</v>
      </c>
      <c r="AX186" s="13" t="s">
        <v>73</v>
      </c>
      <c r="AY186" s="190" t="s">
        <v>126</v>
      </c>
    </row>
    <row r="187" spans="1:51" s="13" customFormat="1" ht="12">
      <c r="A187" s="13"/>
      <c r="B187" s="189"/>
      <c r="C187" s="13"/>
      <c r="D187" s="184" t="s">
        <v>137</v>
      </c>
      <c r="E187" s="190" t="s">
        <v>1</v>
      </c>
      <c r="F187" s="191" t="s">
        <v>875</v>
      </c>
      <c r="G187" s="13"/>
      <c r="H187" s="192">
        <v>52</v>
      </c>
      <c r="I187" s="193"/>
      <c r="J187" s="13"/>
      <c r="K187" s="13"/>
      <c r="L187" s="189"/>
      <c r="M187" s="194"/>
      <c r="N187" s="195"/>
      <c r="O187" s="195"/>
      <c r="P187" s="195"/>
      <c r="Q187" s="195"/>
      <c r="R187" s="195"/>
      <c r="S187" s="195"/>
      <c r="T187" s="19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0" t="s">
        <v>137</v>
      </c>
      <c r="AU187" s="190" t="s">
        <v>83</v>
      </c>
      <c r="AV187" s="13" t="s">
        <v>83</v>
      </c>
      <c r="AW187" s="13" t="s">
        <v>30</v>
      </c>
      <c r="AX187" s="13" t="s">
        <v>73</v>
      </c>
      <c r="AY187" s="190" t="s">
        <v>126</v>
      </c>
    </row>
    <row r="188" spans="1:51" s="14" customFormat="1" ht="12">
      <c r="A188" s="14"/>
      <c r="B188" s="201"/>
      <c r="C188" s="14"/>
      <c r="D188" s="184" t="s">
        <v>137</v>
      </c>
      <c r="E188" s="202" t="s">
        <v>1</v>
      </c>
      <c r="F188" s="203" t="s">
        <v>259</v>
      </c>
      <c r="G188" s="14"/>
      <c r="H188" s="204">
        <v>175</v>
      </c>
      <c r="I188" s="205"/>
      <c r="J188" s="14"/>
      <c r="K188" s="14"/>
      <c r="L188" s="201"/>
      <c r="M188" s="206"/>
      <c r="N188" s="207"/>
      <c r="O188" s="207"/>
      <c r="P188" s="207"/>
      <c r="Q188" s="207"/>
      <c r="R188" s="207"/>
      <c r="S188" s="207"/>
      <c r="T188" s="20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2" t="s">
        <v>137</v>
      </c>
      <c r="AU188" s="202" t="s">
        <v>83</v>
      </c>
      <c r="AV188" s="14" t="s">
        <v>148</v>
      </c>
      <c r="AW188" s="14" t="s">
        <v>30</v>
      </c>
      <c r="AX188" s="14" t="s">
        <v>81</v>
      </c>
      <c r="AY188" s="202" t="s">
        <v>126</v>
      </c>
    </row>
    <row r="189" spans="1:65" s="2" customFormat="1" ht="37.8" customHeight="1">
      <c r="A189" s="37"/>
      <c r="B189" s="170"/>
      <c r="C189" s="171" t="s">
        <v>317</v>
      </c>
      <c r="D189" s="171" t="s">
        <v>129</v>
      </c>
      <c r="E189" s="172" t="s">
        <v>308</v>
      </c>
      <c r="F189" s="173" t="s">
        <v>309</v>
      </c>
      <c r="G189" s="174" t="s">
        <v>273</v>
      </c>
      <c r="H189" s="175">
        <v>761.55</v>
      </c>
      <c r="I189" s="176"/>
      <c r="J189" s="177">
        <f>ROUND(I189*H189,2)</f>
        <v>0</v>
      </c>
      <c r="K189" s="173" t="s">
        <v>133</v>
      </c>
      <c r="L189" s="38"/>
      <c r="M189" s="178" t="s">
        <v>1</v>
      </c>
      <c r="N189" s="179" t="s">
        <v>38</v>
      </c>
      <c r="O189" s="76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148</v>
      </c>
      <c r="AT189" s="182" t="s">
        <v>129</v>
      </c>
      <c r="AU189" s="182" t="s">
        <v>83</v>
      </c>
      <c r="AY189" s="18" t="s">
        <v>126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81</v>
      </c>
      <c r="BK189" s="183">
        <f>ROUND(I189*H189,2)</f>
        <v>0</v>
      </c>
      <c r="BL189" s="18" t="s">
        <v>148</v>
      </c>
      <c r="BM189" s="182" t="s">
        <v>876</v>
      </c>
    </row>
    <row r="190" spans="1:47" s="2" customFormat="1" ht="12">
      <c r="A190" s="37"/>
      <c r="B190" s="38"/>
      <c r="C190" s="37"/>
      <c r="D190" s="184" t="s">
        <v>136</v>
      </c>
      <c r="E190" s="37"/>
      <c r="F190" s="185" t="s">
        <v>311</v>
      </c>
      <c r="G190" s="37"/>
      <c r="H190" s="37"/>
      <c r="I190" s="186"/>
      <c r="J190" s="37"/>
      <c r="K190" s="37"/>
      <c r="L190" s="38"/>
      <c r="M190" s="187"/>
      <c r="N190" s="188"/>
      <c r="O190" s="76"/>
      <c r="P190" s="76"/>
      <c r="Q190" s="76"/>
      <c r="R190" s="76"/>
      <c r="S190" s="76"/>
      <c r="T190" s="7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8" t="s">
        <v>136</v>
      </c>
      <c r="AU190" s="18" t="s">
        <v>83</v>
      </c>
    </row>
    <row r="191" spans="1:51" s="15" customFormat="1" ht="12">
      <c r="A191" s="15"/>
      <c r="B191" s="209"/>
      <c r="C191" s="15"/>
      <c r="D191" s="184" t="s">
        <v>137</v>
      </c>
      <c r="E191" s="210" t="s">
        <v>1</v>
      </c>
      <c r="F191" s="211" t="s">
        <v>312</v>
      </c>
      <c r="G191" s="15"/>
      <c r="H191" s="210" t="s">
        <v>1</v>
      </c>
      <c r="I191" s="212"/>
      <c r="J191" s="15"/>
      <c r="K191" s="15"/>
      <c r="L191" s="209"/>
      <c r="M191" s="213"/>
      <c r="N191" s="214"/>
      <c r="O191" s="214"/>
      <c r="P191" s="214"/>
      <c r="Q191" s="214"/>
      <c r="R191" s="214"/>
      <c r="S191" s="214"/>
      <c r="T191" s="2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10" t="s">
        <v>137</v>
      </c>
      <c r="AU191" s="210" t="s">
        <v>83</v>
      </c>
      <c r="AV191" s="15" t="s">
        <v>81</v>
      </c>
      <c r="AW191" s="15" t="s">
        <v>30</v>
      </c>
      <c r="AX191" s="15" t="s">
        <v>73</v>
      </c>
      <c r="AY191" s="210" t="s">
        <v>126</v>
      </c>
    </row>
    <row r="192" spans="1:51" s="13" customFormat="1" ht="12">
      <c r="A192" s="13"/>
      <c r="B192" s="189"/>
      <c r="C192" s="13"/>
      <c r="D192" s="184" t="s">
        <v>137</v>
      </c>
      <c r="E192" s="190" t="s">
        <v>1</v>
      </c>
      <c r="F192" s="191" t="s">
        <v>877</v>
      </c>
      <c r="G192" s="13"/>
      <c r="H192" s="192">
        <v>725.8</v>
      </c>
      <c r="I192" s="193"/>
      <c r="J192" s="13"/>
      <c r="K192" s="13"/>
      <c r="L192" s="189"/>
      <c r="M192" s="194"/>
      <c r="N192" s="195"/>
      <c r="O192" s="195"/>
      <c r="P192" s="195"/>
      <c r="Q192" s="195"/>
      <c r="R192" s="195"/>
      <c r="S192" s="195"/>
      <c r="T192" s="19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0" t="s">
        <v>137</v>
      </c>
      <c r="AU192" s="190" t="s">
        <v>83</v>
      </c>
      <c r="AV192" s="13" t="s">
        <v>83</v>
      </c>
      <c r="AW192" s="13" t="s">
        <v>30</v>
      </c>
      <c r="AX192" s="13" t="s">
        <v>73</v>
      </c>
      <c r="AY192" s="190" t="s">
        <v>126</v>
      </c>
    </row>
    <row r="193" spans="1:51" s="13" customFormat="1" ht="12">
      <c r="A193" s="13"/>
      <c r="B193" s="189"/>
      <c r="C193" s="13"/>
      <c r="D193" s="184" t="s">
        <v>137</v>
      </c>
      <c r="E193" s="190" t="s">
        <v>1</v>
      </c>
      <c r="F193" s="191" t="s">
        <v>878</v>
      </c>
      <c r="G193" s="13"/>
      <c r="H193" s="192">
        <v>16</v>
      </c>
      <c r="I193" s="193"/>
      <c r="J193" s="13"/>
      <c r="K193" s="13"/>
      <c r="L193" s="189"/>
      <c r="M193" s="194"/>
      <c r="N193" s="195"/>
      <c r="O193" s="195"/>
      <c r="P193" s="195"/>
      <c r="Q193" s="195"/>
      <c r="R193" s="195"/>
      <c r="S193" s="195"/>
      <c r="T193" s="19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0" t="s">
        <v>137</v>
      </c>
      <c r="AU193" s="190" t="s">
        <v>83</v>
      </c>
      <c r="AV193" s="13" t="s">
        <v>83</v>
      </c>
      <c r="AW193" s="13" t="s">
        <v>30</v>
      </c>
      <c r="AX193" s="13" t="s">
        <v>73</v>
      </c>
      <c r="AY193" s="190" t="s">
        <v>126</v>
      </c>
    </row>
    <row r="194" spans="1:51" s="13" customFormat="1" ht="12">
      <c r="A194" s="13"/>
      <c r="B194" s="189"/>
      <c r="C194" s="13"/>
      <c r="D194" s="184" t="s">
        <v>137</v>
      </c>
      <c r="E194" s="190" t="s">
        <v>1</v>
      </c>
      <c r="F194" s="191" t="s">
        <v>879</v>
      </c>
      <c r="G194" s="13"/>
      <c r="H194" s="192">
        <v>71.75</v>
      </c>
      <c r="I194" s="193"/>
      <c r="J194" s="13"/>
      <c r="K194" s="13"/>
      <c r="L194" s="189"/>
      <c r="M194" s="194"/>
      <c r="N194" s="195"/>
      <c r="O194" s="195"/>
      <c r="P194" s="195"/>
      <c r="Q194" s="195"/>
      <c r="R194" s="195"/>
      <c r="S194" s="195"/>
      <c r="T194" s="19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0" t="s">
        <v>137</v>
      </c>
      <c r="AU194" s="190" t="s">
        <v>83</v>
      </c>
      <c r="AV194" s="13" t="s">
        <v>83</v>
      </c>
      <c r="AW194" s="13" t="s">
        <v>30</v>
      </c>
      <c r="AX194" s="13" t="s">
        <v>73</v>
      </c>
      <c r="AY194" s="190" t="s">
        <v>126</v>
      </c>
    </row>
    <row r="195" spans="1:51" s="13" customFormat="1" ht="12">
      <c r="A195" s="13"/>
      <c r="B195" s="189"/>
      <c r="C195" s="13"/>
      <c r="D195" s="184" t="s">
        <v>137</v>
      </c>
      <c r="E195" s="190" t="s">
        <v>1</v>
      </c>
      <c r="F195" s="191" t="s">
        <v>880</v>
      </c>
      <c r="G195" s="13"/>
      <c r="H195" s="192">
        <v>-52</v>
      </c>
      <c r="I195" s="193"/>
      <c r="J195" s="13"/>
      <c r="K195" s="13"/>
      <c r="L195" s="189"/>
      <c r="M195" s="194"/>
      <c r="N195" s="195"/>
      <c r="O195" s="195"/>
      <c r="P195" s="195"/>
      <c r="Q195" s="195"/>
      <c r="R195" s="195"/>
      <c r="S195" s="195"/>
      <c r="T195" s="19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0" t="s">
        <v>137</v>
      </c>
      <c r="AU195" s="190" t="s">
        <v>83</v>
      </c>
      <c r="AV195" s="13" t="s">
        <v>83</v>
      </c>
      <c r="AW195" s="13" t="s">
        <v>30</v>
      </c>
      <c r="AX195" s="13" t="s">
        <v>73</v>
      </c>
      <c r="AY195" s="190" t="s">
        <v>126</v>
      </c>
    </row>
    <row r="196" spans="1:51" s="14" customFormat="1" ht="12">
      <c r="A196" s="14"/>
      <c r="B196" s="201"/>
      <c r="C196" s="14"/>
      <c r="D196" s="184" t="s">
        <v>137</v>
      </c>
      <c r="E196" s="202" t="s">
        <v>1</v>
      </c>
      <c r="F196" s="203" t="s">
        <v>259</v>
      </c>
      <c r="G196" s="14"/>
      <c r="H196" s="204">
        <v>761.55</v>
      </c>
      <c r="I196" s="205"/>
      <c r="J196" s="14"/>
      <c r="K196" s="14"/>
      <c r="L196" s="201"/>
      <c r="M196" s="206"/>
      <c r="N196" s="207"/>
      <c r="O196" s="207"/>
      <c r="P196" s="207"/>
      <c r="Q196" s="207"/>
      <c r="R196" s="207"/>
      <c r="S196" s="207"/>
      <c r="T196" s="20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2" t="s">
        <v>137</v>
      </c>
      <c r="AU196" s="202" t="s">
        <v>83</v>
      </c>
      <c r="AV196" s="14" t="s">
        <v>148</v>
      </c>
      <c r="AW196" s="14" t="s">
        <v>30</v>
      </c>
      <c r="AX196" s="14" t="s">
        <v>81</v>
      </c>
      <c r="AY196" s="202" t="s">
        <v>126</v>
      </c>
    </row>
    <row r="197" spans="1:65" s="2" customFormat="1" ht="37.8" customHeight="1">
      <c r="A197" s="37"/>
      <c r="B197" s="170"/>
      <c r="C197" s="171" t="s">
        <v>7</v>
      </c>
      <c r="D197" s="171" t="s">
        <v>129</v>
      </c>
      <c r="E197" s="172" t="s">
        <v>318</v>
      </c>
      <c r="F197" s="173" t="s">
        <v>319</v>
      </c>
      <c r="G197" s="174" t="s">
        <v>273</v>
      </c>
      <c r="H197" s="175">
        <v>7615.5</v>
      </c>
      <c r="I197" s="176"/>
      <c r="J197" s="177">
        <f>ROUND(I197*H197,2)</f>
        <v>0</v>
      </c>
      <c r="K197" s="173" t="s">
        <v>133</v>
      </c>
      <c r="L197" s="38"/>
      <c r="M197" s="178" t="s">
        <v>1</v>
      </c>
      <c r="N197" s="179" t="s">
        <v>38</v>
      </c>
      <c r="O197" s="76"/>
      <c r="P197" s="180">
        <f>O197*H197</f>
        <v>0</v>
      </c>
      <c r="Q197" s="180">
        <v>0</v>
      </c>
      <c r="R197" s="180">
        <f>Q197*H197</f>
        <v>0</v>
      </c>
      <c r="S197" s="180">
        <v>0</v>
      </c>
      <c r="T197" s="18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2" t="s">
        <v>148</v>
      </c>
      <c r="AT197" s="182" t="s">
        <v>129</v>
      </c>
      <c r="AU197" s="182" t="s">
        <v>83</v>
      </c>
      <c r="AY197" s="18" t="s">
        <v>126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8" t="s">
        <v>81</v>
      </c>
      <c r="BK197" s="183">
        <f>ROUND(I197*H197,2)</f>
        <v>0</v>
      </c>
      <c r="BL197" s="18" t="s">
        <v>148</v>
      </c>
      <c r="BM197" s="182" t="s">
        <v>881</v>
      </c>
    </row>
    <row r="198" spans="1:47" s="2" customFormat="1" ht="12">
      <c r="A198" s="37"/>
      <c r="B198" s="38"/>
      <c r="C198" s="37"/>
      <c r="D198" s="184" t="s">
        <v>136</v>
      </c>
      <c r="E198" s="37"/>
      <c r="F198" s="185" t="s">
        <v>321</v>
      </c>
      <c r="G198" s="37"/>
      <c r="H198" s="37"/>
      <c r="I198" s="186"/>
      <c r="J198" s="37"/>
      <c r="K198" s="37"/>
      <c r="L198" s="38"/>
      <c r="M198" s="187"/>
      <c r="N198" s="188"/>
      <c r="O198" s="76"/>
      <c r="P198" s="76"/>
      <c r="Q198" s="76"/>
      <c r="R198" s="76"/>
      <c r="S198" s="76"/>
      <c r="T198" s="7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8" t="s">
        <v>136</v>
      </c>
      <c r="AU198" s="18" t="s">
        <v>83</v>
      </c>
    </row>
    <row r="199" spans="1:51" s="13" customFormat="1" ht="12">
      <c r="A199" s="13"/>
      <c r="B199" s="189"/>
      <c r="C199" s="13"/>
      <c r="D199" s="184" t="s">
        <v>137</v>
      </c>
      <c r="E199" s="190" t="s">
        <v>1</v>
      </c>
      <c r="F199" s="191" t="s">
        <v>882</v>
      </c>
      <c r="G199" s="13"/>
      <c r="H199" s="192">
        <v>7615.5</v>
      </c>
      <c r="I199" s="193"/>
      <c r="J199" s="13"/>
      <c r="K199" s="13"/>
      <c r="L199" s="189"/>
      <c r="M199" s="194"/>
      <c r="N199" s="195"/>
      <c r="O199" s="195"/>
      <c r="P199" s="195"/>
      <c r="Q199" s="195"/>
      <c r="R199" s="195"/>
      <c r="S199" s="195"/>
      <c r="T199" s="19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0" t="s">
        <v>137</v>
      </c>
      <c r="AU199" s="190" t="s">
        <v>83</v>
      </c>
      <c r="AV199" s="13" t="s">
        <v>83</v>
      </c>
      <c r="AW199" s="13" t="s">
        <v>30</v>
      </c>
      <c r="AX199" s="13" t="s">
        <v>81</v>
      </c>
      <c r="AY199" s="190" t="s">
        <v>126</v>
      </c>
    </row>
    <row r="200" spans="1:65" s="2" customFormat="1" ht="24.15" customHeight="1">
      <c r="A200" s="37"/>
      <c r="B200" s="170"/>
      <c r="C200" s="171" t="s">
        <v>330</v>
      </c>
      <c r="D200" s="171" t="s">
        <v>129</v>
      </c>
      <c r="E200" s="172" t="s">
        <v>323</v>
      </c>
      <c r="F200" s="173" t="s">
        <v>324</v>
      </c>
      <c r="G200" s="174" t="s">
        <v>273</v>
      </c>
      <c r="H200" s="175">
        <v>55</v>
      </c>
      <c r="I200" s="176"/>
      <c r="J200" s="177">
        <f>ROUND(I200*H200,2)</f>
        <v>0</v>
      </c>
      <c r="K200" s="173" t="s">
        <v>133</v>
      </c>
      <c r="L200" s="38"/>
      <c r="M200" s="178" t="s">
        <v>1</v>
      </c>
      <c r="N200" s="179" t="s">
        <v>38</v>
      </c>
      <c r="O200" s="76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2" t="s">
        <v>148</v>
      </c>
      <c r="AT200" s="182" t="s">
        <v>129</v>
      </c>
      <c r="AU200" s="182" t="s">
        <v>83</v>
      </c>
      <c r="AY200" s="18" t="s">
        <v>126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8" t="s">
        <v>81</v>
      </c>
      <c r="BK200" s="183">
        <f>ROUND(I200*H200,2)</f>
        <v>0</v>
      </c>
      <c r="BL200" s="18" t="s">
        <v>148</v>
      </c>
      <c r="BM200" s="182" t="s">
        <v>883</v>
      </c>
    </row>
    <row r="201" spans="1:47" s="2" customFormat="1" ht="12">
      <c r="A201" s="37"/>
      <c r="B201" s="38"/>
      <c r="C201" s="37"/>
      <c r="D201" s="184" t="s">
        <v>136</v>
      </c>
      <c r="E201" s="37"/>
      <c r="F201" s="185" t="s">
        <v>326</v>
      </c>
      <c r="G201" s="37"/>
      <c r="H201" s="37"/>
      <c r="I201" s="186"/>
      <c r="J201" s="37"/>
      <c r="K201" s="37"/>
      <c r="L201" s="38"/>
      <c r="M201" s="187"/>
      <c r="N201" s="188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136</v>
      </c>
      <c r="AU201" s="18" t="s">
        <v>83</v>
      </c>
    </row>
    <row r="202" spans="1:51" s="13" customFormat="1" ht="12">
      <c r="A202" s="13"/>
      <c r="B202" s="189"/>
      <c r="C202" s="13"/>
      <c r="D202" s="184" t="s">
        <v>137</v>
      </c>
      <c r="E202" s="190" t="s">
        <v>1</v>
      </c>
      <c r="F202" s="191" t="s">
        <v>884</v>
      </c>
      <c r="G202" s="13"/>
      <c r="H202" s="192">
        <v>55</v>
      </c>
      <c r="I202" s="193"/>
      <c r="J202" s="13"/>
      <c r="K202" s="13"/>
      <c r="L202" s="189"/>
      <c r="M202" s="194"/>
      <c r="N202" s="195"/>
      <c r="O202" s="195"/>
      <c r="P202" s="195"/>
      <c r="Q202" s="195"/>
      <c r="R202" s="195"/>
      <c r="S202" s="195"/>
      <c r="T202" s="19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0" t="s">
        <v>137</v>
      </c>
      <c r="AU202" s="190" t="s">
        <v>83</v>
      </c>
      <c r="AV202" s="13" t="s">
        <v>83</v>
      </c>
      <c r="AW202" s="13" t="s">
        <v>30</v>
      </c>
      <c r="AX202" s="13" t="s">
        <v>81</v>
      </c>
      <c r="AY202" s="190" t="s">
        <v>126</v>
      </c>
    </row>
    <row r="203" spans="1:65" s="2" customFormat="1" ht="24.15" customHeight="1">
      <c r="A203" s="37"/>
      <c r="B203" s="170"/>
      <c r="C203" s="171" t="s">
        <v>336</v>
      </c>
      <c r="D203" s="171" t="s">
        <v>129</v>
      </c>
      <c r="E203" s="172" t="s">
        <v>331</v>
      </c>
      <c r="F203" s="173" t="s">
        <v>332</v>
      </c>
      <c r="G203" s="174" t="s">
        <v>273</v>
      </c>
      <c r="H203" s="175">
        <v>52</v>
      </c>
      <c r="I203" s="176"/>
      <c r="J203" s="177">
        <f>ROUND(I203*H203,2)</f>
        <v>0</v>
      </c>
      <c r="K203" s="173" t="s">
        <v>133</v>
      </c>
      <c r="L203" s="38"/>
      <c r="M203" s="178" t="s">
        <v>1</v>
      </c>
      <c r="N203" s="179" t="s">
        <v>38</v>
      </c>
      <c r="O203" s="76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2" t="s">
        <v>148</v>
      </c>
      <c r="AT203" s="182" t="s">
        <v>129</v>
      </c>
      <c r="AU203" s="182" t="s">
        <v>83</v>
      </c>
      <c r="AY203" s="18" t="s">
        <v>126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81</v>
      </c>
      <c r="BK203" s="183">
        <f>ROUND(I203*H203,2)</f>
        <v>0</v>
      </c>
      <c r="BL203" s="18" t="s">
        <v>148</v>
      </c>
      <c r="BM203" s="182" t="s">
        <v>885</v>
      </c>
    </row>
    <row r="204" spans="1:47" s="2" customFormat="1" ht="12">
      <c r="A204" s="37"/>
      <c r="B204" s="38"/>
      <c r="C204" s="37"/>
      <c r="D204" s="184" t="s">
        <v>136</v>
      </c>
      <c r="E204" s="37"/>
      <c r="F204" s="185" t="s">
        <v>334</v>
      </c>
      <c r="G204" s="37"/>
      <c r="H204" s="37"/>
      <c r="I204" s="186"/>
      <c r="J204" s="37"/>
      <c r="K204" s="37"/>
      <c r="L204" s="38"/>
      <c r="M204" s="187"/>
      <c r="N204" s="188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136</v>
      </c>
      <c r="AU204" s="18" t="s">
        <v>83</v>
      </c>
    </row>
    <row r="205" spans="1:51" s="13" customFormat="1" ht="12">
      <c r="A205" s="13"/>
      <c r="B205" s="189"/>
      <c r="C205" s="13"/>
      <c r="D205" s="184" t="s">
        <v>137</v>
      </c>
      <c r="E205" s="190" t="s">
        <v>1</v>
      </c>
      <c r="F205" s="191" t="s">
        <v>886</v>
      </c>
      <c r="G205" s="13"/>
      <c r="H205" s="192">
        <v>52</v>
      </c>
      <c r="I205" s="193"/>
      <c r="J205" s="13"/>
      <c r="K205" s="13"/>
      <c r="L205" s="189"/>
      <c r="M205" s="194"/>
      <c r="N205" s="195"/>
      <c r="O205" s="195"/>
      <c r="P205" s="195"/>
      <c r="Q205" s="195"/>
      <c r="R205" s="195"/>
      <c r="S205" s="195"/>
      <c r="T205" s="19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0" t="s">
        <v>137</v>
      </c>
      <c r="AU205" s="190" t="s">
        <v>83</v>
      </c>
      <c r="AV205" s="13" t="s">
        <v>83</v>
      </c>
      <c r="AW205" s="13" t="s">
        <v>30</v>
      </c>
      <c r="AX205" s="13" t="s">
        <v>81</v>
      </c>
      <c r="AY205" s="190" t="s">
        <v>126</v>
      </c>
    </row>
    <row r="206" spans="1:65" s="2" customFormat="1" ht="24.15" customHeight="1">
      <c r="A206" s="37"/>
      <c r="B206" s="170"/>
      <c r="C206" s="171" t="s">
        <v>342</v>
      </c>
      <c r="D206" s="171" t="s">
        <v>129</v>
      </c>
      <c r="E206" s="172" t="s">
        <v>337</v>
      </c>
      <c r="F206" s="173" t="s">
        <v>338</v>
      </c>
      <c r="G206" s="174" t="s">
        <v>273</v>
      </c>
      <c r="H206" s="175">
        <v>674.8</v>
      </c>
      <c r="I206" s="176"/>
      <c r="J206" s="177">
        <f>ROUND(I206*H206,2)</f>
        <v>0</v>
      </c>
      <c r="K206" s="173" t="s">
        <v>133</v>
      </c>
      <c r="L206" s="38"/>
      <c r="M206" s="178" t="s">
        <v>1</v>
      </c>
      <c r="N206" s="179" t="s">
        <v>38</v>
      </c>
      <c r="O206" s="76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2" t="s">
        <v>148</v>
      </c>
      <c r="AT206" s="182" t="s">
        <v>129</v>
      </c>
      <c r="AU206" s="182" t="s">
        <v>83</v>
      </c>
      <c r="AY206" s="18" t="s">
        <v>126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8" t="s">
        <v>81</v>
      </c>
      <c r="BK206" s="183">
        <f>ROUND(I206*H206,2)</f>
        <v>0</v>
      </c>
      <c r="BL206" s="18" t="s">
        <v>148</v>
      </c>
      <c r="BM206" s="182" t="s">
        <v>887</v>
      </c>
    </row>
    <row r="207" spans="1:47" s="2" customFormat="1" ht="12">
      <c r="A207" s="37"/>
      <c r="B207" s="38"/>
      <c r="C207" s="37"/>
      <c r="D207" s="184" t="s">
        <v>136</v>
      </c>
      <c r="E207" s="37"/>
      <c r="F207" s="185" t="s">
        <v>340</v>
      </c>
      <c r="G207" s="37"/>
      <c r="H207" s="37"/>
      <c r="I207" s="186"/>
      <c r="J207" s="37"/>
      <c r="K207" s="37"/>
      <c r="L207" s="38"/>
      <c r="M207" s="187"/>
      <c r="N207" s="188"/>
      <c r="O207" s="76"/>
      <c r="P207" s="76"/>
      <c r="Q207" s="76"/>
      <c r="R207" s="76"/>
      <c r="S207" s="76"/>
      <c r="T207" s="7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8" t="s">
        <v>136</v>
      </c>
      <c r="AU207" s="18" t="s">
        <v>83</v>
      </c>
    </row>
    <row r="208" spans="1:51" s="13" customFormat="1" ht="12">
      <c r="A208" s="13"/>
      <c r="B208" s="189"/>
      <c r="C208" s="13"/>
      <c r="D208" s="184" t="s">
        <v>137</v>
      </c>
      <c r="E208" s="190" t="s">
        <v>1</v>
      </c>
      <c r="F208" s="191" t="s">
        <v>888</v>
      </c>
      <c r="G208" s="13"/>
      <c r="H208" s="192">
        <v>674.8</v>
      </c>
      <c r="I208" s="193"/>
      <c r="J208" s="13"/>
      <c r="K208" s="13"/>
      <c r="L208" s="189"/>
      <c r="M208" s="194"/>
      <c r="N208" s="195"/>
      <c r="O208" s="195"/>
      <c r="P208" s="195"/>
      <c r="Q208" s="195"/>
      <c r="R208" s="195"/>
      <c r="S208" s="195"/>
      <c r="T208" s="19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0" t="s">
        <v>137</v>
      </c>
      <c r="AU208" s="190" t="s">
        <v>83</v>
      </c>
      <c r="AV208" s="13" t="s">
        <v>83</v>
      </c>
      <c r="AW208" s="13" t="s">
        <v>30</v>
      </c>
      <c r="AX208" s="13" t="s">
        <v>81</v>
      </c>
      <c r="AY208" s="190" t="s">
        <v>126</v>
      </c>
    </row>
    <row r="209" spans="1:65" s="2" customFormat="1" ht="16.5" customHeight="1">
      <c r="A209" s="37"/>
      <c r="B209" s="170"/>
      <c r="C209" s="216" t="s">
        <v>349</v>
      </c>
      <c r="D209" s="216" t="s">
        <v>343</v>
      </c>
      <c r="E209" s="217" t="s">
        <v>344</v>
      </c>
      <c r="F209" s="218" t="s">
        <v>345</v>
      </c>
      <c r="G209" s="219" t="s">
        <v>346</v>
      </c>
      <c r="H209" s="220">
        <v>1349.6</v>
      </c>
      <c r="I209" s="221"/>
      <c r="J209" s="222">
        <f>ROUND(I209*H209,2)</f>
        <v>0</v>
      </c>
      <c r="K209" s="218" t="s">
        <v>133</v>
      </c>
      <c r="L209" s="223"/>
      <c r="M209" s="224" t="s">
        <v>1</v>
      </c>
      <c r="N209" s="225" t="s">
        <v>38</v>
      </c>
      <c r="O209" s="76"/>
      <c r="P209" s="180">
        <f>O209*H209</f>
        <v>0</v>
      </c>
      <c r="Q209" s="180">
        <v>1</v>
      </c>
      <c r="R209" s="180">
        <f>Q209*H209</f>
        <v>1349.6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169</v>
      </c>
      <c r="AT209" s="182" t="s">
        <v>343</v>
      </c>
      <c r="AU209" s="182" t="s">
        <v>83</v>
      </c>
      <c r="AY209" s="18" t="s">
        <v>126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81</v>
      </c>
      <c r="BK209" s="183">
        <f>ROUND(I209*H209,2)</f>
        <v>0</v>
      </c>
      <c r="BL209" s="18" t="s">
        <v>148</v>
      </c>
      <c r="BM209" s="182" t="s">
        <v>889</v>
      </c>
    </row>
    <row r="210" spans="1:47" s="2" customFormat="1" ht="12">
      <c r="A210" s="37"/>
      <c r="B210" s="38"/>
      <c r="C210" s="37"/>
      <c r="D210" s="184" t="s">
        <v>136</v>
      </c>
      <c r="E210" s="37"/>
      <c r="F210" s="185" t="s">
        <v>345</v>
      </c>
      <c r="G210" s="37"/>
      <c r="H210" s="37"/>
      <c r="I210" s="186"/>
      <c r="J210" s="37"/>
      <c r="K210" s="37"/>
      <c r="L210" s="38"/>
      <c r="M210" s="187"/>
      <c r="N210" s="188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136</v>
      </c>
      <c r="AU210" s="18" t="s">
        <v>83</v>
      </c>
    </row>
    <row r="211" spans="1:51" s="13" customFormat="1" ht="12">
      <c r="A211" s="13"/>
      <c r="B211" s="189"/>
      <c r="C211" s="13"/>
      <c r="D211" s="184" t="s">
        <v>137</v>
      </c>
      <c r="E211" s="13"/>
      <c r="F211" s="191" t="s">
        <v>890</v>
      </c>
      <c r="G211" s="13"/>
      <c r="H211" s="192">
        <v>1349.6</v>
      </c>
      <c r="I211" s="193"/>
      <c r="J211" s="13"/>
      <c r="K211" s="13"/>
      <c r="L211" s="189"/>
      <c r="M211" s="194"/>
      <c r="N211" s="195"/>
      <c r="O211" s="195"/>
      <c r="P211" s="195"/>
      <c r="Q211" s="195"/>
      <c r="R211" s="195"/>
      <c r="S211" s="195"/>
      <c r="T211" s="19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0" t="s">
        <v>137</v>
      </c>
      <c r="AU211" s="190" t="s">
        <v>83</v>
      </c>
      <c r="AV211" s="13" t="s">
        <v>83</v>
      </c>
      <c r="AW211" s="13" t="s">
        <v>3</v>
      </c>
      <c r="AX211" s="13" t="s">
        <v>81</v>
      </c>
      <c r="AY211" s="190" t="s">
        <v>126</v>
      </c>
    </row>
    <row r="212" spans="1:65" s="2" customFormat="1" ht="33" customHeight="1">
      <c r="A212" s="37"/>
      <c r="B212" s="170"/>
      <c r="C212" s="171" t="s">
        <v>355</v>
      </c>
      <c r="D212" s="171" t="s">
        <v>129</v>
      </c>
      <c r="E212" s="172" t="s">
        <v>350</v>
      </c>
      <c r="F212" s="173" t="s">
        <v>351</v>
      </c>
      <c r="G212" s="174" t="s">
        <v>346</v>
      </c>
      <c r="H212" s="175">
        <v>1370.79</v>
      </c>
      <c r="I212" s="176"/>
      <c r="J212" s="177">
        <f>ROUND(I212*H212,2)</f>
        <v>0</v>
      </c>
      <c r="K212" s="173" t="s">
        <v>133</v>
      </c>
      <c r="L212" s="38"/>
      <c r="M212" s="178" t="s">
        <v>1</v>
      </c>
      <c r="N212" s="179" t="s">
        <v>38</v>
      </c>
      <c r="O212" s="76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148</v>
      </c>
      <c r="AT212" s="182" t="s">
        <v>129</v>
      </c>
      <c r="AU212" s="182" t="s">
        <v>83</v>
      </c>
      <c r="AY212" s="18" t="s">
        <v>126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81</v>
      </c>
      <c r="BK212" s="183">
        <f>ROUND(I212*H212,2)</f>
        <v>0</v>
      </c>
      <c r="BL212" s="18" t="s">
        <v>148</v>
      </c>
      <c r="BM212" s="182" t="s">
        <v>891</v>
      </c>
    </row>
    <row r="213" spans="1:47" s="2" customFormat="1" ht="12">
      <c r="A213" s="37"/>
      <c r="B213" s="38"/>
      <c r="C213" s="37"/>
      <c r="D213" s="184" t="s">
        <v>136</v>
      </c>
      <c r="E213" s="37"/>
      <c r="F213" s="185" t="s">
        <v>353</v>
      </c>
      <c r="G213" s="37"/>
      <c r="H213" s="37"/>
      <c r="I213" s="186"/>
      <c r="J213" s="37"/>
      <c r="K213" s="37"/>
      <c r="L213" s="38"/>
      <c r="M213" s="187"/>
      <c r="N213" s="188"/>
      <c r="O213" s="76"/>
      <c r="P213" s="76"/>
      <c r="Q213" s="76"/>
      <c r="R213" s="76"/>
      <c r="S213" s="76"/>
      <c r="T213" s="7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8" t="s">
        <v>136</v>
      </c>
      <c r="AU213" s="18" t="s">
        <v>83</v>
      </c>
    </row>
    <row r="214" spans="1:51" s="13" customFormat="1" ht="12">
      <c r="A214" s="13"/>
      <c r="B214" s="189"/>
      <c r="C214" s="13"/>
      <c r="D214" s="184" t="s">
        <v>137</v>
      </c>
      <c r="E214" s="13"/>
      <c r="F214" s="191" t="s">
        <v>892</v>
      </c>
      <c r="G214" s="13"/>
      <c r="H214" s="192">
        <v>1370.79</v>
      </c>
      <c r="I214" s="193"/>
      <c r="J214" s="13"/>
      <c r="K214" s="13"/>
      <c r="L214" s="189"/>
      <c r="M214" s="194"/>
      <c r="N214" s="195"/>
      <c r="O214" s="195"/>
      <c r="P214" s="195"/>
      <c r="Q214" s="195"/>
      <c r="R214" s="195"/>
      <c r="S214" s="195"/>
      <c r="T214" s="19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0" t="s">
        <v>137</v>
      </c>
      <c r="AU214" s="190" t="s">
        <v>83</v>
      </c>
      <c r="AV214" s="13" t="s">
        <v>83</v>
      </c>
      <c r="AW214" s="13" t="s">
        <v>3</v>
      </c>
      <c r="AX214" s="13" t="s">
        <v>81</v>
      </c>
      <c r="AY214" s="190" t="s">
        <v>126</v>
      </c>
    </row>
    <row r="215" spans="1:65" s="2" customFormat="1" ht="16.5" customHeight="1">
      <c r="A215" s="37"/>
      <c r="B215" s="170"/>
      <c r="C215" s="171" t="s">
        <v>360</v>
      </c>
      <c r="D215" s="171" t="s">
        <v>129</v>
      </c>
      <c r="E215" s="172" t="s">
        <v>356</v>
      </c>
      <c r="F215" s="173" t="s">
        <v>357</v>
      </c>
      <c r="G215" s="174" t="s">
        <v>273</v>
      </c>
      <c r="H215" s="175">
        <v>761.55</v>
      </c>
      <c r="I215" s="176"/>
      <c r="J215" s="177">
        <f>ROUND(I215*H215,2)</f>
        <v>0</v>
      </c>
      <c r="K215" s="173" t="s">
        <v>133</v>
      </c>
      <c r="L215" s="38"/>
      <c r="M215" s="178" t="s">
        <v>1</v>
      </c>
      <c r="N215" s="179" t="s">
        <v>38</v>
      </c>
      <c r="O215" s="76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2" t="s">
        <v>148</v>
      </c>
      <c r="AT215" s="182" t="s">
        <v>129</v>
      </c>
      <c r="AU215" s="182" t="s">
        <v>83</v>
      </c>
      <c r="AY215" s="18" t="s">
        <v>126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8" t="s">
        <v>81</v>
      </c>
      <c r="BK215" s="183">
        <f>ROUND(I215*H215,2)</f>
        <v>0</v>
      </c>
      <c r="BL215" s="18" t="s">
        <v>148</v>
      </c>
      <c r="BM215" s="182" t="s">
        <v>893</v>
      </c>
    </row>
    <row r="216" spans="1:47" s="2" customFormat="1" ht="12">
      <c r="A216" s="37"/>
      <c r="B216" s="38"/>
      <c r="C216" s="37"/>
      <c r="D216" s="184" t="s">
        <v>136</v>
      </c>
      <c r="E216" s="37"/>
      <c r="F216" s="185" t="s">
        <v>359</v>
      </c>
      <c r="G216" s="37"/>
      <c r="H216" s="37"/>
      <c r="I216" s="186"/>
      <c r="J216" s="37"/>
      <c r="K216" s="37"/>
      <c r="L216" s="38"/>
      <c r="M216" s="187"/>
      <c r="N216" s="188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136</v>
      </c>
      <c r="AU216" s="18" t="s">
        <v>83</v>
      </c>
    </row>
    <row r="217" spans="1:65" s="2" customFormat="1" ht="24.15" customHeight="1">
      <c r="A217" s="37"/>
      <c r="B217" s="170"/>
      <c r="C217" s="171" t="s">
        <v>366</v>
      </c>
      <c r="D217" s="171" t="s">
        <v>129</v>
      </c>
      <c r="E217" s="172" t="s">
        <v>372</v>
      </c>
      <c r="F217" s="173" t="s">
        <v>373</v>
      </c>
      <c r="G217" s="174" t="s">
        <v>273</v>
      </c>
      <c r="H217" s="175">
        <v>79.1</v>
      </c>
      <c r="I217" s="176"/>
      <c r="J217" s="177">
        <f>ROUND(I217*H217,2)</f>
        <v>0</v>
      </c>
      <c r="K217" s="173" t="s">
        <v>133</v>
      </c>
      <c r="L217" s="38"/>
      <c r="M217" s="178" t="s">
        <v>1</v>
      </c>
      <c r="N217" s="179" t="s">
        <v>38</v>
      </c>
      <c r="O217" s="76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148</v>
      </c>
      <c r="AT217" s="182" t="s">
        <v>129</v>
      </c>
      <c r="AU217" s="182" t="s">
        <v>83</v>
      </c>
      <c r="AY217" s="18" t="s">
        <v>126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81</v>
      </c>
      <c r="BK217" s="183">
        <f>ROUND(I217*H217,2)</f>
        <v>0</v>
      </c>
      <c r="BL217" s="18" t="s">
        <v>148</v>
      </c>
      <c r="BM217" s="182" t="s">
        <v>894</v>
      </c>
    </row>
    <row r="218" spans="1:47" s="2" customFormat="1" ht="12">
      <c r="A218" s="37"/>
      <c r="B218" s="38"/>
      <c r="C218" s="37"/>
      <c r="D218" s="184" t="s">
        <v>136</v>
      </c>
      <c r="E218" s="37"/>
      <c r="F218" s="185" t="s">
        <v>375</v>
      </c>
      <c r="G218" s="37"/>
      <c r="H218" s="37"/>
      <c r="I218" s="186"/>
      <c r="J218" s="37"/>
      <c r="K218" s="37"/>
      <c r="L218" s="38"/>
      <c r="M218" s="187"/>
      <c r="N218" s="188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136</v>
      </c>
      <c r="AU218" s="18" t="s">
        <v>83</v>
      </c>
    </row>
    <row r="219" spans="1:51" s="13" customFormat="1" ht="12">
      <c r="A219" s="13"/>
      <c r="B219" s="189"/>
      <c r="C219" s="13"/>
      <c r="D219" s="184" t="s">
        <v>137</v>
      </c>
      <c r="E219" s="190" t="s">
        <v>1</v>
      </c>
      <c r="F219" s="191" t="s">
        <v>895</v>
      </c>
      <c r="G219" s="13"/>
      <c r="H219" s="192">
        <v>46.1</v>
      </c>
      <c r="I219" s="193"/>
      <c r="J219" s="13"/>
      <c r="K219" s="13"/>
      <c r="L219" s="189"/>
      <c r="M219" s="194"/>
      <c r="N219" s="195"/>
      <c r="O219" s="195"/>
      <c r="P219" s="195"/>
      <c r="Q219" s="195"/>
      <c r="R219" s="195"/>
      <c r="S219" s="195"/>
      <c r="T219" s="19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0" t="s">
        <v>137</v>
      </c>
      <c r="AU219" s="190" t="s">
        <v>83</v>
      </c>
      <c r="AV219" s="13" t="s">
        <v>83</v>
      </c>
      <c r="AW219" s="13" t="s">
        <v>30</v>
      </c>
      <c r="AX219" s="13" t="s">
        <v>73</v>
      </c>
      <c r="AY219" s="190" t="s">
        <v>126</v>
      </c>
    </row>
    <row r="220" spans="1:51" s="13" customFormat="1" ht="12">
      <c r="A220" s="13"/>
      <c r="B220" s="189"/>
      <c r="C220" s="13"/>
      <c r="D220" s="184" t="s">
        <v>137</v>
      </c>
      <c r="E220" s="190" t="s">
        <v>1</v>
      </c>
      <c r="F220" s="191" t="s">
        <v>896</v>
      </c>
      <c r="G220" s="13"/>
      <c r="H220" s="192">
        <v>33</v>
      </c>
      <c r="I220" s="193"/>
      <c r="J220" s="13"/>
      <c r="K220" s="13"/>
      <c r="L220" s="189"/>
      <c r="M220" s="194"/>
      <c r="N220" s="195"/>
      <c r="O220" s="195"/>
      <c r="P220" s="195"/>
      <c r="Q220" s="195"/>
      <c r="R220" s="195"/>
      <c r="S220" s="195"/>
      <c r="T220" s="19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0" t="s">
        <v>137</v>
      </c>
      <c r="AU220" s="190" t="s">
        <v>83</v>
      </c>
      <c r="AV220" s="13" t="s">
        <v>83</v>
      </c>
      <c r="AW220" s="13" t="s">
        <v>30</v>
      </c>
      <c r="AX220" s="13" t="s">
        <v>73</v>
      </c>
      <c r="AY220" s="190" t="s">
        <v>126</v>
      </c>
    </row>
    <row r="221" spans="1:51" s="14" customFormat="1" ht="12">
      <c r="A221" s="14"/>
      <c r="B221" s="201"/>
      <c r="C221" s="14"/>
      <c r="D221" s="184" t="s">
        <v>137</v>
      </c>
      <c r="E221" s="202" t="s">
        <v>1</v>
      </c>
      <c r="F221" s="203" t="s">
        <v>259</v>
      </c>
      <c r="G221" s="14"/>
      <c r="H221" s="204">
        <v>79.1</v>
      </c>
      <c r="I221" s="205"/>
      <c r="J221" s="14"/>
      <c r="K221" s="14"/>
      <c r="L221" s="201"/>
      <c r="M221" s="206"/>
      <c r="N221" s="207"/>
      <c r="O221" s="207"/>
      <c r="P221" s="207"/>
      <c r="Q221" s="207"/>
      <c r="R221" s="207"/>
      <c r="S221" s="207"/>
      <c r="T221" s="20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2" t="s">
        <v>137</v>
      </c>
      <c r="AU221" s="202" t="s">
        <v>83</v>
      </c>
      <c r="AV221" s="14" t="s">
        <v>148</v>
      </c>
      <c r="AW221" s="14" t="s">
        <v>30</v>
      </c>
      <c r="AX221" s="14" t="s">
        <v>81</v>
      </c>
      <c r="AY221" s="202" t="s">
        <v>126</v>
      </c>
    </row>
    <row r="222" spans="1:65" s="2" customFormat="1" ht="16.5" customHeight="1">
      <c r="A222" s="37"/>
      <c r="B222" s="170"/>
      <c r="C222" s="216" t="s">
        <v>371</v>
      </c>
      <c r="D222" s="216" t="s">
        <v>343</v>
      </c>
      <c r="E222" s="217" t="s">
        <v>367</v>
      </c>
      <c r="F222" s="218" t="s">
        <v>368</v>
      </c>
      <c r="G222" s="219" t="s">
        <v>346</v>
      </c>
      <c r="H222" s="220">
        <v>158.2</v>
      </c>
      <c r="I222" s="221"/>
      <c r="J222" s="222">
        <f>ROUND(I222*H222,2)</f>
        <v>0</v>
      </c>
      <c r="K222" s="218" t="s">
        <v>133</v>
      </c>
      <c r="L222" s="223"/>
      <c r="M222" s="224" t="s">
        <v>1</v>
      </c>
      <c r="N222" s="225" t="s">
        <v>38</v>
      </c>
      <c r="O222" s="76"/>
      <c r="P222" s="180">
        <f>O222*H222</f>
        <v>0</v>
      </c>
      <c r="Q222" s="180">
        <v>1</v>
      </c>
      <c r="R222" s="180">
        <f>Q222*H222</f>
        <v>158.2</v>
      </c>
      <c r="S222" s="180">
        <v>0</v>
      </c>
      <c r="T222" s="18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169</v>
      </c>
      <c r="AT222" s="182" t="s">
        <v>343</v>
      </c>
      <c r="AU222" s="182" t="s">
        <v>83</v>
      </c>
      <c r="AY222" s="18" t="s">
        <v>126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81</v>
      </c>
      <c r="BK222" s="183">
        <f>ROUND(I222*H222,2)</f>
        <v>0</v>
      </c>
      <c r="BL222" s="18" t="s">
        <v>148</v>
      </c>
      <c r="BM222" s="182" t="s">
        <v>897</v>
      </c>
    </row>
    <row r="223" spans="1:47" s="2" customFormat="1" ht="12">
      <c r="A223" s="37"/>
      <c r="B223" s="38"/>
      <c r="C223" s="37"/>
      <c r="D223" s="184" t="s">
        <v>136</v>
      </c>
      <c r="E223" s="37"/>
      <c r="F223" s="185" t="s">
        <v>368</v>
      </c>
      <c r="G223" s="37"/>
      <c r="H223" s="37"/>
      <c r="I223" s="186"/>
      <c r="J223" s="37"/>
      <c r="K223" s="37"/>
      <c r="L223" s="38"/>
      <c r="M223" s="187"/>
      <c r="N223" s="188"/>
      <c r="O223" s="76"/>
      <c r="P223" s="76"/>
      <c r="Q223" s="76"/>
      <c r="R223" s="76"/>
      <c r="S223" s="76"/>
      <c r="T223" s="7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8" t="s">
        <v>136</v>
      </c>
      <c r="AU223" s="18" t="s">
        <v>83</v>
      </c>
    </row>
    <row r="224" spans="1:51" s="13" customFormat="1" ht="12">
      <c r="A224" s="13"/>
      <c r="B224" s="189"/>
      <c r="C224" s="13"/>
      <c r="D224" s="184" t="s">
        <v>137</v>
      </c>
      <c r="E224" s="13"/>
      <c r="F224" s="191" t="s">
        <v>898</v>
      </c>
      <c r="G224" s="13"/>
      <c r="H224" s="192">
        <v>158.2</v>
      </c>
      <c r="I224" s="193"/>
      <c r="J224" s="13"/>
      <c r="K224" s="13"/>
      <c r="L224" s="189"/>
      <c r="M224" s="194"/>
      <c r="N224" s="195"/>
      <c r="O224" s="195"/>
      <c r="P224" s="195"/>
      <c r="Q224" s="195"/>
      <c r="R224" s="195"/>
      <c r="S224" s="195"/>
      <c r="T224" s="19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0" t="s">
        <v>137</v>
      </c>
      <c r="AU224" s="190" t="s">
        <v>83</v>
      </c>
      <c r="AV224" s="13" t="s">
        <v>83</v>
      </c>
      <c r="AW224" s="13" t="s">
        <v>3</v>
      </c>
      <c r="AX224" s="13" t="s">
        <v>81</v>
      </c>
      <c r="AY224" s="190" t="s">
        <v>126</v>
      </c>
    </row>
    <row r="225" spans="1:65" s="2" customFormat="1" ht="33" customHeight="1">
      <c r="A225" s="37"/>
      <c r="B225" s="170"/>
      <c r="C225" s="171" t="s">
        <v>378</v>
      </c>
      <c r="D225" s="171" t="s">
        <v>129</v>
      </c>
      <c r="E225" s="172" t="s">
        <v>382</v>
      </c>
      <c r="F225" s="173" t="s">
        <v>383</v>
      </c>
      <c r="G225" s="174" t="s">
        <v>209</v>
      </c>
      <c r="H225" s="175">
        <v>550</v>
      </c>
      <c r="I225" s="176"/>
      <c r="J225" s="177">
        <f>ROUND(I225*H225,2)</f>
        <v>0</v>
      </c>
      <c r="K225" s="173" t="s">
        <v>133</v>
      </c>
      <c r="L225" s="38"/>
      <c r="M225" s="178" t="s">
        <v>1</v>
      </c>
      <c r="N225" s="179" t="s">
        <v>38</v>
      </c>
      <c r="O225" s="76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2" t="s">
        <v>148</v>
      </c>
      <c r="AT225" s="182" t="s">
        <v>129</v>
      </c>
      <c r="AU225" s="182" t="s">
        <v>83</v>
      </c>
      <c r="AY225" s="18" t="s">
        <v>126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8" t="s">
        <v>81</v>
      </c>
      <c r="BK225" s="183">
        <f>ROUND(I225*H225,2)</f>
        <v>0</v>
      </c>
      <c r="BL225" s="18" t="s">
        <v>148</v>
      </c>
      <c r="BM225" s="182" t="s">
        <v>899</v>
      </c>
    </row>
    <row r="226" spans="1:47" s="2" customFormat="1" ht="12">
      <c r="A226" s="37"/>
      <c r="B226" s="38"/>
      <c r="C226" s="37"/>
      <c r="D226" s="184" t="s">
        <v>136</v>
      </c>
      <c r="E226" s="37"/>
      <c r="F226" s="185" t="s">
        <v>385</v>
      </c>
      <c r="G226" s="37"/>
      <c r="H226" s="37"/>
      <c r="I226" s="186"/>
      <c r="J226" s="37"/>
      <c r="K226" s="37"/>
      <c r="L226" s="38"/>
      <c r="M226" s="187"/>
      <c r="N226" s="188"/>
      <c r="O226" s="76"/>
      <c r="P226" s="76"/>
      <c r="Q226" s="76"/>
      <c r="R226" s="76"/>
      <c r="S226" s="76"/>
      <c r="T226" s="7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8" t="s">
        <v>136</v>
      </c>
      <c r="AU226" s="18" t="s">
        <v>83</v>
      </c>
    </row>
    <row r="227" spans="1:51" s="13" customFormat="1" ht="12">
      <c r="A227" s="13"/>
      <c r="B227" s="189"/>
      <c r="C227" s="13"/>
      <c r="D227" s="184" t="s">
        <v>137</v>
      </c>
      <c r="E227" s="190" t="s">
        <v>1</v>
      </c>
      <c r="F227" s="191" t="s">
        <v>900</v>
      </c>
      <c r="G227" s="13"/>
      <c r="H227" s="192">
        <v>550</v>
      </c>
      <c r="I227" s="193"/>
      <c r="J227" s="13"/>
      <c r="K227" s="13"/>
      <c r="L227" s="189"/>
      <c r="M227" s="194"/>
      <c r="N227" s="195"/>
      <c r="O227" s="195"/>
      <c r="P227" s="195"/>
      <c r="Q227" s="195"/>
      <c r="R227" s="195"/>
      <c r="S227" s="195"/>
      <c r="T227" s="19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0" t="s">
        <v>137</v>
      </c>
      <c r="AU227" s="190" t="s">
        <v>83</v>
      </c>
      <c r="AV227" s="13" t="s">
        <v>83</v>
      </c>
      <c r="AW227" s="13" t="s">
        <v>30</v>
      </c>
      <c r="AX227" s="13" t="s">
        <v>81</v>
      </c>
      <c r="AY227" s="190" t="s">
        <v>126</v>
      </c>
    </row>
    <row r="228" spans="1:65" s="2" customFormat="1" ht="24.15" customHeight="1">
      <c r="A228" s="37"/>
      <c r="B228" s="170"/>
      <c r="C228" s="171" t="s">
        <v>381</v>
      </c>
      <c r="D228" s="171" t="s">
        <v>129</v>
      </c>
      <c r="E228" s="172" t="s">
        <v>388</v>
      </c>
      <c r="F228" s="173" t="s">
        <v>389</v>
      </c>
      <c r="G228" s="174" t="s">
        <v>209</v>
      </c>
      <c r="H228" s="175">
        <v>550</v>
      </c>
      <c r="I228" s="176"/>
      <c r="J228" s="177">
        <f>ROUND(I228*H228,2)</f>
        <v>0</v>
      </c>
      <c r="K228" s="173" t="s">
        <v>133</v>
      </c>
      <c r="L228" s="38"/>
      <c r="M228" s="178" t="s">
        <v>1</v>
      </c>
      <c r="N228" s="179" t="s">
        <v>38</v>
      </c>
      <c r="O228" s="76"/>
      <c r="P228" s="180">
        <f>O228*H228</f>
        <v>0</v>
      </c>
      <c r="Q228" s="180">
        <v>0</v>
      </c>
      <c r="R228" s="180">
        <f>Q228*H228</f>
        <v>0</v>
      </c>
      <c r="S228" s="180">
        <v>0</v>
      </c>
      <c r="T228" s="18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2" t="s">
        <v>148</v>
      </c>
      <c r="AT228" s="182" t="s">
        <v>129</v>
      </c>
      <c r="AU228" s="182" t="s">
        <v>83</v>
      </c>
      <c r="AY228" s="18" t="s">
        <v>126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8" t="s">
        <v>81</v>
      </c>
      <c r="BK228" s="183">
        <f>ROUND(I228*H228,2)</f>
        <v>0</v>
      </c>
      <c r="BL228" s="18" t="s">
        <v>148</v>
      </c>
      <c r="BM228" s="182" t="s">
        <v>901</v>
      </c>
    </row>
    <row r="229" spans="1:47" s="2" customFormat="1" ht="12">
      <c r="A229" s="37"/>
      <c r="B229" s="38"/>
      <c r="C229" s="37"/>
      <c r="D229" s="184" t="s">
        <v>136</v>
      </c>
      <c r="E229" s="37"/>
      <c r="F229" s="185" t="s">
        <v>391</v>
      </c>
      <c r="G229" s="37"/>
      <c r="H229" s="37"/>
      <c r="I229" s="186"/>
      <c r="J229" s="37"/>
      <c r="K229" s="37"/>
      <c r="L229" s="38"/>
      <c r="M229" s="187"/>
      <c r="N229" s="188"/>
      <c r="O229" s="76"/>
      <c r="P229" s="76"/>
      <c r="Q229" s="76"/>
      <c r="R229" s="76"/>
      <c r="S229" s="76"/>
      <c r="T229" s="7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8" t="s">
        <v>136</v>
      </c>
      <c r="AU229" s="18" t="s">
        <v>83</v>
      </c>
    </row>
    <row r="230" spans="1:65" s="2" customFormat="1" ht="16.5" customHeight="1">
      <c r="A230" s="37"/>
      <c r="B230" s="170"/>
      <c r="C230" s="216" t="s">
        <v>387</v>
      </c>
      <c r="D230" s="216" t="s">
        <v>343</v>
      </c>
      <c r="E230" s="217" t="s">
        <v>393</v>
      </c>
      <c r="F230" s="218" t="s">
        <v>394</v>
      </c>
      <c r="G230" s="219" t="s">
        <v>395</v>
      </c>
      <c r="H230" s="220">
        <v>11</v>
      </c>
      <c r="I230" s="221"/>
      <c r="J230" s="222">
        <f>ROUND(I230*H230,2)</f>
        <v>0</v>
      </c>
      <c r="K230" s="218" t="s">
        <v>133</v>
      </c>
      <c r="L230" s="223"/>
      <c r="M230" s="224" t="s">
        <v>1</v>
      </c>
      <c r="N230" s="225" t="s">
        <v>38</v>
      </c>
      <c r="O230" s="76"/>
      <c r="P230" s="180">
        <f>O230*H230</f>
        <v>0</v>
      </c>
      <c r="Q230" s="180">
        <v>0.001</v>
      </c>
      <c r="R230" s="180">
        <f>Q230*H230</f>
        <v>0.011</v>
      </c>
      <c r="S230" s="180">
        <v>0</v>
      </c>
      <c r="T230" s="18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2" t="s">
        <v>169</v>
      </c>
      <c r="AT230" s="182" t="s">
        <v>343</v>
      </c>
      <c r="AU230" s="182" t="s">
        <v>83</v>
      </c>
      <c r="AY230" s="18" t="s">
        <v>126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81</v>
      </c>
      <c r="BK230" s="183">
        <f>ROUND(I230*H230,2)</f>
        <v>0</v>
      </c>
      <c r="BL230" s="18" t="s">
        <v>148</v>
      </c>
      <c r="BM230" s="182" t="s">
        <v>902</v>
      </c>
    </row>
    <row r="231" spans="1:47" s="2" customFormat="1" ht="12">
      <c r="A231" s="37"/>
      <c r="B231" s="38"/>
      <c r="C231" s="37"/>
      <c r="D231" s="184" t="s">
        <v>136</v>
      </c>
      <c r="E231" s="37"/>
      <c r="F231" s="185" t="s">
        <v>394</v>
      </c>
      <c r="G231" s="37"/>
      <c r="H231" s="37"/>
      <c r="I231" s="186"/>
      <c r="J231" s="37"/>
      <c r="K231" s="37"/>
      <c r="L231" s="38"/>
      <c r="M231" s="187"/>
      <c r="N231" s="188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136</v>
      </c>
      <c r="AU231" s="18" t="s">
        <v>83</v>
      </c>
    </row>
    <row r="232" spans="1:51" s="13" customFormat="1" ht="12">
      <c r="A232" s="13"/>
      <c r="B232" s="189"/>
      <c r="C232" s="13"/>
      <c r="D232" s="184" t="s">
        <v>137</v>
      </c>
      <c r="E232" s="13"/>
      <c r="F232" s="191" t="s">
        <v>903</v>
      </c>
      <c r="G232" s="13"/>
      <c r="H232" s="192">
        <v>11</v>
      </c>
      <c r="I232" s="193"/>
      <c r="J232" s="13"/>
      <c r="K232" s="13"/>
      <c r="L232" s="189"/>
      <c r="M232" s="194"/>
      <c r="N232" s="195"/>
      <c r="O232" s="195"/>
      <c r="P232" s="195"/>
      <c r="Q232" s="195"/>
      <c r="R232" s="195"/>
      <c r="S232" s="195"/>
      <c r="T232" s="19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0" t="s">
        <v>137</v>
      </c>
      <c r="AU232" s="190" t="s">
        <v>83</v>
      </c>
      <c r="AV232" s="13" t="s">
        <v>83</v>
      </c>
      <c r="AW232" s="13" t="s">
        <v>3</v>
      </c>
      <c r="AX232" s="13" t="s">
        <v>81</v>
      </c>
      <c r="AY232" s="190" t="s">
        <v>126</v>
      </c>
    </row>
    <row r="233" spans="1:65" s="2" customFormat="1" ht="24.15" customHeight="1">
      <c r="A233" s="37"/>
      <c r="B233" s="170"/>
      <c r="C233" s="171" t="s">
        <v>392</v>
      </c>
      <c r="D233" s="171" t="s">
        <v>129</v>
      </c>
      <c r="E233" s="172" t="s">
        <v>399</v>
      </c>
      <c r="F233" s="173" t="s">
        <v>400</v>
      </c>
      <c r="G233" s="174" t="s">
        <v>209</v>
      </c>
      <c r="H233" s="175">
        <v>550</v>
      </c>
      <c r="I233" s="176"/>
      <c r="J233" s="177">
        <f>ROUND(I233*H233,2)</f>
        <v>0</v>
      </c>
      <c r="K233" s="173" t="s">
        <v>133</v>
      </c>
      <c r="L233" s="38"/>
      <c r="M233" s="178" t="s">
        <v>1</v>
      </c>
      <c r="N233" s="179" t="s">
        <v>38</v>
      </c>
      <c r="O233" s="76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2" t="s">
        <v>148</v>
      </c>
      <c r="AT233" s="182" t="s">
        <v>129</v>
      </c>
      <c r="AU233" s="182" t="s">
        <v>83</v>
      </c>
      <c r="AY233" s="18" t="s">
        <v>126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8" t="s">
        <v>81</v>
      </c>
      <c r="BK233" s="183">
        <f>ROUND(I233*H233,2)</f>
        <v>0</v>
      </c>
      <c r="BL233" s="18" t="s">
        <v>148</v>
      </c>
      <c r="BM233" s="182" t="s">
        <v>904</v>
      </c>
    </row>
    <row r="234" spans="1:47" s="2" customFormat="1" ht="12">
      <c r="A234" s="37"/>
      <c r="B234" s="38"/>
      <c r="C234" s="37"/>
      <c r="D234" s="184" t="s">
        <v>136</v>
      </c>
      <c r="E234" s="37"/>
      <c r="F234" s="185" t="s">
        <v>402</v>
      </c>
      <c r="G234" s="37"/>
      <c r="H234" s="37"/>
      <c r="I234" s="186"/>
      <c r="J234" s="37"/>
      <c r="K234" s="37"/>
      <c r="L234" s="38"/>
      <c r="M234" s="187"/>
      <c r="N234" s="188"/>
      <c r="O234" s="76"/>
      <c r="P234" s="76"/>
      <c r="Q234" s="76"/>
      <c r="R234" s="76"/>
      <c r="S234" s="76"/>
      <c r="T234" s="7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8" t="s">
        <v>136</v>
      </c>
      <c r="AU234" s="18" t="s">
        <v>83</v>
      </c>
    </row>
    <row r="235" spans="1:51" s="13" customFormat="1" ht="12">
      <c r="A235" s="13"/>
      <c r="B235" s="189"/>
      <c r="C235" s="13"/>
      <c r="D235" s="184" t="s">
        <v>137</v>
      </c>
      <c r="E235" s="190" t="s">
        <v>1</v>
      </c>
      <c r="F235" s="191" t="s">
        <v>905</v>
      </c>
      <c r="G235" s="13"/>
      <c r="H235" s="192">
        <v>550</v>
      </c>
      <c r="I235" s="193"/>
      <c r="J235" s="13"/>
      <c r="K235" s="13"/>
      <c r="L235" s="189"/>
      <c r="M235" s="194"/>
      <c r="N235" s="195"/>
      <c r="O235" s="195"/>
      <c r="P235" s="195"/>
      <c r="Q235" s="195"/>
      <c r="R235" s="195"/>
      <c r="S235" s="195"/>
      <c r="T235" s="19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0" t="s">
        <v>137</v>
      </c>
      <c r="AU235" s="190" t="s">
        <v>83</v>
      </c>
      <c r="AV235" s="13" t="s">
        <v>83</v>
      </c>
      <c r="AW235" s="13" t="s">
        <v>30</v>
      </c>
      <c r="AX235" s="13" t="s">
        <v>81</v>
      </c>
      <c r="AY235" s="190" t="s">
        <v>126</v>
      </c>
    </row>
    <row r="236" spans="1:65" s="2" customFormat="1" ht="24.15" customHeight="1">
      <c r="A236" s="37"/>
      <c r="B236" s="170"/>
      <c r="C236" s="171" t="s">
        <v>398</v>
      </c>
      <c r="D236" s="171" t="s">
        <v>129</v>
      </c>
      <c r="E236" s="172" t="s">
        <v>405</v>
      </c>
      <c r="F236" s="173" t="s">
        <v>406</v>
      </c>
      <c r="G236" s="174" t="s">
        <v>209</v>
      </c>
      <c r="H236" s="175">
        <v>1687</v>
      </c>
      <c r="I236" s="176"/>
      <c r="J236" s="177">
        <f>ROUND(I236*H236,2)</f>
        <v>0</v>
      </c>
      <c r="K236" s="173" t="s">
        <v>133</v>
      </c>
      <c r="L236" s="38"/>
      <c r="M236" s="178" t="s">
        <v>1</v>
      </c>
      <c r="N236" s="179" t="s">
        <v>38</v>
      </c>
      <c r="O236" s="76"/>
      <c r="P236" s="180">
        <f>O236*H236</f>
        <v>0</v>
      </c>
      <c r="Q236" s="180">
        <v>0</v>
      </c>
      <c r="R236" s="180">
        <f>Q236*H236</f>
        <v>0</v>
      </c>
      <c r="S236" s="180">
        <v>0</v>
      </c>
      <c r="T236" s="18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2" t="s">
        <v>148</v>
      </c>
      <c r="AT236" s="182" t="s">
        <v>129</v>
      </c>
      <c r="AU236" s="182" t="s">
        <v>83</v>
      </c>
      <c r="AY236" s="18" t="s">
        <v>126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18" t="s">
        <v>81</v>
      </c>
      <c r="BK236" s="183">
        <f>ROUND(I236*H236,2)</f>
        <v>0</v>
      </c>
      <c r="BL236" s="18" t="s">
        <v>148</v>
      </c>
      <c r="BM236" s="182" t="s">
        <v>906</v>
      </c>
    </row>
    <row r="237" spans="1:47" s="2" customFormat="1" ht="12">
      <c r="A237" s="37"/>
      <c r="B237" s="38"/>
      <c r="C237" s="37"/>
      <c r="D237" s="184" t="s">
        <v>136</v>
      </c>
      <c r="E237" s="37"/>
      <c r="F237" s="185" t="s">
        <v>408</v>
      </c>
      <c r="G237" s="37"/>
      <c r="H237" s="37"/>
      <c r="I237" s="186"/>
      <c r="J237" s="37"/>
      <c r="K237" s="37"/>
      <c r="L237" s="38"/>
      <c r="M237" s="187"/>
      <c r="N237" s="188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136</v>
      </c>
      <c r="AU237" s="18" t="s">
        <v>83</v>
      </c>
    </row>
    <row r="238" spans="1:51" s="13" customFormat="1" ht="12">
      <c r="A238" s="13"/>
      <c r="B238" s="189"/>
      <c r="C238" s="13"/>
      <c r="D238" s="184" t="s">
        <v>137</v>
      </c>
      <c r="E238" s="190" t="s">
        <v>1</v>
      </c>
      <c r="F238" s="191" t="s">
        <v>907</v>
      </c>
      <c r="G238" s="13"/>
      <c r="H238" s="192">
        <v>1687</v>
      </c>
      <c r="I238" s="193"/>
      <c r="J238" s="13"/>
      <c r="K238" s="13"/>
      <c r="L238" s="189"/>
      <c r="M238" s="194"/>
      <c r="N238" s="195"/>
      <c r="O238" s="195"/>
      <c r="P238" s="195"/>
      <c r="Q238" s="195"/>
      <c r="R238" s="195"/>
      <c r="S238" s="195"/>
      <c r="T238" s="19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0" t="s">
        <v>137</v>
      </c>
      <c r="AU238" s="190" t="s">
        <v>83</v>
      </c>
      <c r="AV238" s="13" t="s">
        <v>83</v>
      </c>
      <c r="AW238" s="13" t="s">
        <v>30</v>
      </c>
      <c r="AX238" s="13" t="s">
        <v>81</v>
      </c>
      <c r="AY238" s="190" t="s">
        <v>126</v>
      </c>
    </row>
    <row r="239" spans="1:65" s="2" customFormat="1" ht="16.5" customHeight="1">
      <c r="A239" s="37"/>
      <c r="B239" s="170"/>
      <c r="C239" s="171" t="s">
        <v>404</v>
      </c>
      <c r="D239" s="171" t="s">
        <v>129</v>
      </c>
      <c r="E239" s="172" t="s">
        <v>411</v>
      </c>
      <c r="F239" s="173" t="s">
        <v>412</v>
      </c>
      <c r="G239" s="174" t="s">
        <v>273</v>
      </c>
      <c r="H239" s="175">
        <v>49.5</v>
      </c>
      <c r="I239" s="176"/>
      <c r="J239" s="177">
        <f>ROUND(I239*H239,2)</f>
        <v>0</v>
      </c>
      <c r="K239" s="173" t="s">
        <v>133</v>
      </c>
      <c r="L239" s="38"/>
      <c r="M239" s="178" t="s">
        <v>1</v>
      </c>
      <c r="N239" s="179" t="s">
        <v>38</v>
      </c>
      <c r="O239" s="76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2" t="s">
        <v>148</v>
      </c>
      <c r="AT239" s="182" t="s">
        <v>129</v>
      </c>
      <c r="AU239" s="182" t="s">
        <v>83</v>
      </c>
      <c r="AY239" s="18" t="s">
        <v>126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81</v>
      </c>
      <c r="BK239" s="183">
        <f>ROUND(I239*H239,2)</f>
        <v>0</v>
      </c>
      <c r="BL239" s="18" t="s">
        <v>148</v>
      </c>
      <c r="BM239" s="182" t="s">
        <v>908</v>
      </c>
    </row>
    <row r="240" spans="1:47" s="2" customFormat="1" ht="12">
      <c r="A240" s="37"/>
      <c r="B240" s="38"/>
      <c r="C240" s="37"/>
      <c r="D240" s="184" t="s">
        <v>136</v>
      </c>
      <c r="E240" s="37"/>
      <c r="F240" s="185" t="s">
        <v>414</v>
      </c>
      <c r="G240" s="37"/>
      <c r="H240" s="37"/>
      <c r="I240" s="186"/>
      <c r="J240" s="37"/>
      <c r="K240" s="37"/>
      <c r="L240" s="38"/>
      <c r="M240" s="187"/>
      <c r="N240" s="188"/>
      <c r="O240" s="76"/>
      <c r="P240" s="76"/>
      <c r="Q240" s="76"/>
      <c r="R240" s="76"/>
      <c r="S240" s="76"/>
      <c r="T240" s="7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8" t="s">
        <v>136</v>
      </c>
      <c r="AU240" s="18" t="s">
        <v>83</v>
      </c>
    </row>
    <row r="241" spans="1:51" s="13" customFormat="1" ht="12">
      <c r="A241" s="13"/>
      <c r="B241" s="189"/>
      <c r="C241" s="13"/>
      <c r="D241" s="184" t="s">
        <v>137</v>
      </c>
      <c r="E241" s="190" t="s">
        <v>1</v>
      </c>
      <c r="F241" s="191" t="s">
        <v>909</v>
      </c>
      <c r="G241" s="13"/>
      <c r="H241" s="192">
        <v>49.5</v>
      </c>
      <c r="I241" s="193"/>
      <c r="J241" s="13"/>
      <c r="K241" s="13"/>
      <c r="L241" s="189"/>
      <c r="M241" s="194"/>
      <c r="N241" s="195"/>
      <c r="O241" s="195"/>
      <c r="P241" s="195"/>
      <c r="Q241" s="195"/>
      <c r="R241" s="195"/>
      <c r="S241" s="195"/>
      <c r="T241" s="19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0" t="s">
        <v>137</v>
      </c>
      <c r="AU241" s="190" t="s">
        <v>83</v>
      </c>
      <c r="AV241" s="13" t="s">
        <v>83</v>
      </c>
      <c r="AW241" s="13" t="s">
        <v>30</v>
      </c>
      <c r="AX241" s="13" t="s">
        <v>81</v>
      </c>
      <c r="AY241" s="190" t="s">
        <v>126</v>
      </c>
    </row>
    <row r="242" spans="1:65" s="2" customFormat="1" ht="21.75" customHeight="1">
      <c r="A242" s="37"/>
      <c r="B242" s="170"/>
      <c r="C242" s="171" t="s">
        <v>410</v>
      </c>
      <c r="D242" s="171" t="s">
        <v>129</v>
      </c>
      <c r="E242" s="172" t="s">
        <v>417</v>
      </c>
      <c r="F242" s="173" t="s">
        <v>418</v>
      </c>
      <c r="G242" s="174" t="s">
        <v>273</v>
      </c>
      <c r="H242" s="175">
        <v>49.5</v>
      </c>
      <c r="I242" s="176"/>
      <c r="J242" s="177">
        <f>ROUND(I242*H242,2)</f>
        <v>0</v>
      </c>
      <c r="K242" s="173" t="s">
        <v>133</v>
      </c>
      <c r="L242" s="38"/>
      <c r="M242" s="178" t="s">
        <v>1</v>
      </c>
      <c r="N242" s="179" t="s">
        <v>38</v>
      </c>
      <c r="O242" s="76"/>
      <c r="P242" s="180">
        <f>O242*H242</f>
        <v>0</v>
      </c>
      <c r="Q242" s="180">
        <v>0</v>
      </c>
      <c r="R242" s="180">
        <f>Q242*H242</f>
        <v>0</v>
      </c>
      <c r="S242" s="180">
        <v>0</v>
      </c>
      <c r="T242" s="18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2" t="s">
        <v>148</v>
      </c>
      <c r="AT242" s="182" t="s">
        <v>129</v>
      </c>
      <c r="AU242" s="182" t="s">
        <v>83</v>
      </c>
      <c r="AY242" s="18" t="s">
        <v>126</v>
      </c>
      <c r="BE242" s="183">
        <f>IF(N242="základní",J242,0)</f>
        <v>0</v>
      </c>
      <c r="BF242" s="183">
        <f>IF(N242="snížená",J242,0)</f>
        <v>0</v>
      </c>
      <c r="BG242" s="183">
        <f>IF(N242="zákl. přenesená",J242,0)</f>
        <v>0</v>
      </c>
      <c r="BH242" s="183">
        <f>IF(N242="sníž. přenesená",J242,0)</f>
        <v>0</v>
      </c>
      <c r="BI242" s="183">
        <f>IF(N242="nulová",J242,0)</f>
        <v>0</v>
      </c>
      <c r="BJ242" s="18" t="s">
        <v>81</v>
      </c>
      <c r="BK242" s="183">
        <f>ROUND(I242*H242,2)</f>
        <v>0</v>
      </c>
      <c r="BL242" s="18" t="s">
        <v>148</v>
      </c>
      <c r="BM242" s="182" t="s">
        <v>910</v>
      </c>
    </row>
    <row r="243" spans="1:47" s="2" customFormat="1" ht="12">
      <c r="A243" s="37"/>
      <c r="B243" s="38"/>
      <c r="C243" s="37"/>
      <c r="D243" s="184" t="s">
        <v>136</v>
      </c>
      <c r="E243" s="37"/>
      <c r="F243" s="185" t="s">
        <v>420</v>
      </c>
      <c r="G243" s="37"/>
      <c r="H243" s="37"/>
      <c r="I243" s="186"/>
      <c r="J243" s="37"/>
      <c r="K243" s="37"/>
      <c r="L243" s="38"/>
      <c r="M243" s="187"/>
      <c r="N243" s="188"/>
      <c r="O243" s="76"/>
      <c r="P243" s="76"/>
      <c r="Q243" s="76"/>
      <c r="R243" s="76"/>
      <c r="S243" s="76"/>
      <c r="T243" s="7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8" t="s">
        <v>136</v>
      </c>
      <c r="AU243" s="18" t="s">
        <v>83</v>
      </c>
    </row>
    <row r="244" spans="1:65" s="2" customFormat="1" ht="24.15" customHeight="1">
      <c r="A244" s="37"/>
      <c r="B244" s="170"/>
      <c r="C244" s="171" t="s">
        <v>416</v>
      </c>
      <c r="D244" s="171" t="s">
        <v>129</v>
      </c>
      <c r="E244" s="172" t="s">
        <v>422</v>
      </c>
      <c r="F244" s="173" t="s">
        <v>423</v>
      </c>
      <c r="G244" s="174" t="s">
        <v>273</v>
      </c>
      <c r="H244" s="175">
        <v>792</v>
      </c>
      <c r="I244" s="176"/>
      <c r="J244" s="177">
        <f>ROUND(I244*H244,2)</f>
        <v>0</v>
      </c>
      <c r="K244" s="173" t="s">
        <v>133</v>
      </c>
      <c r="L244" s="38"/>
      <c r="M244" s="178" t="s">
        <v>1</v>
      </c>
      <c r="N244" s="179" t="s">
        <v>38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148</v>
      </c>
      <c r="AT244" s="182" t="s">
        <v>129</v>
      </c>
      <c r="AU244" s="182" t="s">
        <v>83</v>
      </c>
      <c r="AY244" s="18" t="s">
        <v>126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81</v>
      </c>
      <c r="BK244" s="183">
        <f>ROUND(I244*H244,2)</f>
        <v>0</v>
      </c>
      <c r="BL244" s="18" t="s">
        <v>148</v>
      </c>
      <c r="BM244" s="182" t="s">
        <v>911</v>
      </c>
    </row>
    <row r="245" spans="1:47" s="2" customFormat="1" ht="12">
      <c r="A245" s="37"/>
      <c r="B245" s="38"/>
      <c r="C245" s="37"/>
      <c r="D245" s="184" t="s">
        <v>136</v>
      </c>
      <c r="E245" s="37"/>
      <c r="F245" s="185" t="s">
        <v>425</v>
      </c>
      <c r="G245" s="37"/>
      <c r="H245" s="37"/>
      <c r="I245" s="186"/>
      <c r="J245" s="37"/>
      <c r="K245" s="37"/>
      <c r="L245" s="38"/>
      <c r="M245" s="187"/>
      <c r="N245" s="188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136</v>
      </c>
      <c r="AU245" s="18" t="s">
        <v>83</v>
      </c>
    </row>
    <row r="246" spans="1:51" s="13" customFormat="1" ht="12">
      <c r="A246" s="13"/>
      <c r="B246" s="189"/>
      <c r="C246" s="13"/>
      <c r="D246" s="184" t="s">
        <v>137</v>
      </c>
      <c r="E246" s="190" t="s">
        <v>1</v>
      </c>
      <c r="F246" s="191" t="s">
        <v>912</v>
      </c>
      <c r="G246" s="13"/>
      <c r="H246" s="192">
        <v>198</v>
      </c>
      <c r="I246" s="193"/>
      <c r="J246" s="13"/>
      <c r="K246" s="13"/>
      <c r="L246" s="189"/>
      <c r="M246" s="194"/>
      <c r="N246" s="195"/>
      <c r="O246" s="195"/>
      <c r="P246" s="195"/>
      <c r="Q246" s="195"/>
      <c r="R246" s="195"/>
      <c r="S246" s="195"/>
      <c r="T246" s="19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0" t="s">
        <v>137</v>
      </c>
      <c r="AU246" s="190" t="s">
        <v>83</v>
      </c>
      <c r="AV246" s="13" t="s">
        <v>83</v>
      </c>
      <c r="AW246" s="13" t="s">
        <v>30</v>
      </c>
      <c r="AX246" s="13" t="s">
        <v>81</v>
      </c>
      <c r="AY246" s="190" t="s">
        <v>126</v>
      </c>
    </row>
    <row r="247" spans="1:51" s="13" customFormat="1" ht="12">
      <c r="A247" s="13"/>
      <c r="B247" s="189"/>
      <c r="C247" s="13"/>
      <c r="D247" s="184" t="s">
        <v>137</v>
      </c>
      <c r="E247" s="13"/>
      <c r="F247" s="191" t="s">
        <v>913</v>
      </c>
      <c r="G247" s="13"/>
      <c r="H247" s="192">
        <v>792</v>
      </c>
      <c r="I247" s="193"/>
      <c r="J247" s="13"/>
      <c r="K247" s="13"/>
      <c r="L247" s="189"/>
      <c r="M247" s="194"/>
      <c r="N247" s="195"/>
      <c r="O247" s="195"/>
      <c r="P247" s="195"/>
      <c r="Q247" s="195"/>
      <c r="R247" s="195"/>
      <c r="S247" s="195"/>
      <c r="T247" s="19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0" t="s">
        <v>137</v>
      </c>
      <c r="AU247" s="190" t="s">
        <v>83</v>
      </c>
      <c r="AV247" s="13" t="s">
        <v>83</v>
      </c>
      <c r="AW247" s="13" t="s">
        <v>3</v>
      </c>
      <c r="AX247" s="13" t="s">
        <v>81</v>
      </c>
      <c r="AY247" s="190" t="s">
        <v>126</v>
      </c>
    </row>
    <row r="248" spans="1:63" s="12" customFormat="1" ht="22.8" customHeight="1">
      <c r="A248" s="12"/>
      <c r="B248" s="157"/>
      <c r="C248" s="12"/>
      <c r="D248" s="158" t="s">
        <v>72</v>
      </c>
      <c r="E248" s="168" t="s">
        <v>83</v>
      </c>
      <c r="F248" s="168" t="s">
        <v>428</v>
      </c>
      <c r="G248" s="12"/>
      <c r="H248" s="12"/>
      <c r="I248" s="160"/>
      <c r="J248" s="169">
        <f>BK248</f>
        <v>0</v>
      </c>
      <c r="K248" s="12"/>
      <c r="L248" s="157"/>
      <c r="M248" s="162"/>
      <c r="N248" s="163"/>
      <c r="O248" s="163"/>
      <c r="P248" s="164">
        <f>SUM(P249:P257)</f>
        <v>0</v>
      </c>
      <c r="Q248" s="163"/>
      <c r="R248" s="164">
        <f>SUM(R249:R257)</f>
        <v>42.621125000000006</v>
      </c>
      <c r="S248" s="163"/>
      <c r="T248" s="165">
        <f>SUM(T249:T257)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8" t="s">
        <v>81</v>
      </c>
      <c r="AT248" s="166" t="s">
        <v>72</v>
      </c>
      <c r="AU248" s="166" t="s">
        <v>81</v>
      </c>
      <c r="AY248" s="158" t="s">
        <v>126</v>
      </c>
      <c r="BK248" s="167">
        <f>SUM(BK249:BK257)</f>
        <v>0</v>
      </c>
    </row>
    <row r="249" spans="1:65" s="2" customFormat="1" ht="33" customHeight="1">
      <c r="A249" s="37"/>
      <c r="B249" s="170"/>
      <c r="C249" s="171" t="s">
        <v>421</v>
      </c>
      <c r="D249" s="171" t="s">
        <v>129</v>
      </c>
      <c r="E249" s="172" t="s">
        <v>430</v>
      </c>
      <c r="F249" s="173" t="s">
        <v>431</v>
      </c>
      <c r="G249" s="174" t="s">
        <v>209</v>
      </c>
      <c r="H249" s="175">
        <v>310</v>
      </c>
      <c r="I249" s="176"/>
      <c r="J249" s="177">
        <f>ROUND(I249*H249,2)</f>
        <v>0</v>
      </c>
      <c r="K249" s="173" t="s">
        <v>133</v>
      </c>
      <c r="L249" s="38"/>
      <c r="M249" s="178" t="s">
        <v>1</v>
      </c>
      <c r="N249" s="179" t="s">
        <v>38</v>
      </c>
      <c r="O249" s="76"/>
      <c r="P249" s="180">
        <f>O249*H249</f>
        <v>0</v>
      </c>
      <c r="Q249" s="180">
        <v>0.00031</v>
      </c>
      <c r="R249" s="180">
        <f>Q249*H249</f>
        <v>0.0961</v>
      </c>
      <c r="S249" s="180">
        <v>0</v>
      </c>
      <c r="T249" s="18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2" t="s">
        <v>148</v>
      </c>
      <c r="AT249" s="182" t="s">
        <v>129</v>
      </c>
      <c r="AU249" s="182" t="s">
        <v>83</v>
      </c>
      <c r="AY249" s="18" t="s">
        <v>126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18" t="s">
        <v>81</v>
      </c>
      <c r="BK249" s="183">
        <f>ROUND(I249*H249,2)</f>
        <v>0</v>
      </c>
      <c r="BL249" s="18" t="s">
        <v>148</v>
      </c>
      <c r="BM249" s="182" t="s">
        <v>914</v>
      </c>
    </row>
    <row r="250" spans="1:47" s="2" customFormat="1" ht="12">
      <c r="A250" s="37"/>
      <c r="B250" s="38"/>
      <c r="C250" s="37"/>
      <c r="D250" s="184" t="s">
        <v>136</v>
      </c>
      <c r="E250" s="37"/>
      <c r="F250" s="185" t="s">
        <v>433</v>
      </c>
      <c r="G250" s="37"/>
      <c r="H250" s="37"/>
      <c r="I250" s="186"/>
      <c r="J250" s="37"/>
      <c r="K250" s="37"/>
      <c r="L250" s="38"/>
      <c r="M250" s="187"/>
      <c r="N250" s="188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136</v>
      </c>
      <c r="AU250" s="18" t="s">
        <v>83</v>
      </c>
    </row>
    <row r="251" spans="1:51" s="13" customFormat="1" ht="12">
      <c r="A251" s="13"/>
      <c r="B251" s="189"/>
      <c r="C251" s="13"/>
      <c r="D251" s="184" t="s">
        <v>137</v>
      </c>
      <c r="E251" s="190" t="s">
        <v>1</v>
      </c>
      <c r="F251" s="191" t="s">
        <v>915</v>
      </c>
      <c r="G251" s="13"/>
      <c r="H251" s="192">
        <v>310</v>
      </c>
      <c r="I251" s="193"/>
      <c r="J251" s="13"/>
      <c r="K251" s="13"/>
      <c r="L251" s="189"/>
      <c r="M251" s="194"/>
      <c r="N251" s="195"/>
      <c r="O251" s="195"/>
      <c r="P251" s="195"/>
      <c r="Q251" s="195"/>
      <c r="R251" s="195"/>
      <c r="S251" s="195"/>
      <c r="T251" s="19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0" t="s">
        <v>137</v>
      </c>
      <c r="AU251" s="190" t="s">
        <v>83</v>
      </c>
      <c r="AV251" s="13" t="s">
        <v>83</v>
      </c>
      <c r="AW251" s="13" t="s">
        <v>30</v>
      </c>
      <c r="AX251" s="13" t="s">
        <v>81</v>
      </c>
      <c r="AY251" s="190" t="s">
        <v>126</v>
      </c>
    </row>
    <row r="252" spans="1:65" s="2" customFormat="1" ht="24.15" customHeight="1">
      <c r="A252" s="37"/>
      <c r="B252" s="170"/>
      <c r="C252" s="216" t="s">
        <v>429</v>
      </c>
      <c r="D252" s="216" t="s">
        <v>343</v>
      </c>
      <c r="E252" s="217" t="s">
        <v>436</v>
      </c>
      <c r="F252" s="218" t="s">
        <v>437</v>
      </c>
      <c r="G252" s="219" t="s">
        <v>209</v>
      </c>
      <c r="H252" s="220">
        <v>356.5</v>
      </c>
      <c r="I252" s="221"/>
      <c r="J252" s="222">
        <f>ROUND(I252*H252,2)</f>
        <v>0</v>
      </c>
      <c r="K252" s="218" t="s">
        <v>133</v>
      </c>
      <c r="L252" s="223"/>
      <c r="M252" s="224" t="s">
        <v>1</v>
      </c>
      <c r="N252" s="225" t="s">
        <v>38</v>
      </c>
      <c r="O252" s="76"/>
      <c r="P252" s="180">
        <f>O252*H252</f>
        <v>0</v>
      </c>
      <c r="Q252" s="180">
        <v>0.00025</v>
      </c>
      <c r="R252" s="180">
        <f>Q252*H252</f>
        <v>0.089125</v>
      </c>
      <c r="S252" s="180">
        <v>0</v>
      </c>
      <c r="T252" s="18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2" t="s">
        <v>169</v>
      </c>
      <c r="AT252" s="182" t="s">
        <v>343</v>
      </c>
      <c r="AU252" s="182" t="s">
        <v>83</v>
      </c>
      <c r="AY252" s="18" t="s">
        <v>126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8" t="s">
        <v>81</v>
      </c>
      <c r="BK252" s="183">
        <f>ROUND(I252*H252,2)</f>
        <v>0</v>
      </c>
      <c r="BL252" s="18" t="s">
        <v>148</v>
      </c>
      <c r="BM252" s="182" t="s">
        <v>916</v>
      </c>
    </row>
    <row r="253" spans="1:47" s="2" customFormat="1" ht="12">
      <c r="A253" s="37"/>
      <c r="B253" s="38"/>
      <c r="C253" s="37"/>
      <c r="D253" s="184" t="s">
        <v>136</v>
      </c>
      <c r="E253" s="37"/>
      <c r="F253" s="185" t="s">
        <v>437</v>
      </c>
      <c r="G253" s="37"/>
      <c r="H253" s="37"/>
      <c r="I253" s="186"/>
      <c r="J253" s="37"/>
      <c r="K253" s="37"/>
      <c r="L253" s="38"/>
      <c r="M253" s="187"/>
      <c r="N253" s="188"/>
      <c r="O253" s="76"/>
      <c r="P253" s="76"/>
      <c r="Q253" s="76"/>
      <c r="R253" s="76"/>
      <c r="S253" s="76"/>
      <c r="T253" s="7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8" t="s">
        <v>136</v>
      </c>
      <c r="AU253" s="18" t="s">
        <v>83</v>
      </c>
    </row>
    <row r="254" spans="1:51" s="13" customFormat="1" ht="12">
      <c r="A254" s="13"/>
      <c r="B254" s="189"/>
      <c r="C254" s="13"/>
      <c r="D254" s="184" t="s">
        <v>137</v>
      </c>
      <c r="E254" s="13"/>
      <c r="F254" s="191" t="s">
        <v>917</v>
      </c>
      <c r="G254" s="13"/>
      <c r="H254" s="192">
        <v>356.5</v>
      </c>
      <c r="I254" s="193"/>
      <c r="J254" s="13"/>
      <c r="K254" s="13"/>
      <c r="L254" s="189"/>
      <c r="M254" s="194"/>
      <c r="N254" s="195"/>
      <c r="O254" s="195"/>
      <c r="P254" s="195"/>
      <c r="Q254" s="195"/>
      <c r="R254" s="195"/>
      <c r="S254" s="195"/>
      <c r="T254" s="19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0" t="s">
        <v>137</v>
      </c>
      <c r="AU254" s="190" t="s">
        <v>83</v>
      </c>
      <c r="AV254" s="13" t="s">
        <v>83</v>
      </c>
      <c r="AW254" s="13" t="s">
        <v>3</v>
      </c>
      <c r="AX254" s="13" t="s">
        <v>81</v>
      </c>
      <c r="AY254" s="190" t="s">
        <v>126</v>
      </c>
    </row>
    <row r="255" spans="1:65" s="2" customFormat="1" ht="37.8" customHeight="1">
      <c r="A255" s="37"/>
      <c r="B255" s="170"/>
      <c r="C255" s="171" t="s">
        <v>435</v>
      </c>
      <c r="D255" s="171" t="s">
        <v>129</v>
      </c>
      <c r="E255" s="172" t="s">
        <v>441</v>
      </c>
      <c r="F255" s="173" t="s">
        <v>442</v>
      </c>
      <c r="G255" s="174" t="s">
        <v>254</v>
      </c>
      <c r="H255" s="175">
        <v>155</v>
      </c>
      <c r="I255" s="176"/>
      <c r="J255" s="177">
        <f>ROUND(I255*H255,2)</f>
        <v>0</v>
      </c>
      <c r="K255" s="173" t="s">
        <v>133</v>
      </c>
      <c r="L255" s="38"/>
      <c r="M255" s="178" t="s">
        <v>1</v>
      </c>
      <c r="N255" s="179" t="s">
        <v>38</v>
      </c>
      <c r="O255" s="76"/>
      <c r="P255" s="180">
        <f>O255*H255</f>
        <v>0</v>
      </c>
      <c r="Q255" s="180">
        <v>0.27378</v>
      </c>
      <c r="R255" s="180">
        <f>Q255*H255</f>
        <v>42.435900000000004</v>
      </c>
      <c r="S255" s="180">
        <v>0</v>
      </c>
      <c r="T255" s="18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148</v>
      </c>
      <c r="AT255" s="182" t="s">
        <v>129</v>
      </c>
      <c r="AU255" s="182" t="s">
        <v>83</v>
      </c>
      <c r="AY255" s="18" t="s">
        <v>126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81</v>
      </c>
      <c r="BK255" s="183">
        <f>ROUND(I255*H255,2)</f>
        <v>0</v>
      </c>
      <c r="BL255" s="18" t="s">
        <v>148</v>
      </c>
      <c r="BM255" s="182" t="s">
        <v>918</v>
      </c>
    </row>
    <row r="256" spans="1:47" s="2" customFormat="1" ht="12">
      <c r="A256" s="37"/>
      <c r="B256" s="38"/>
      <c r="C256" s="37"/>
      <c r="D256" s="184" t="s">
        <v>136</v>
      </c>
      <c r="E256" s="37"/>
      <c r="F256" s="185" t="s">
        <v>444</v>
      </c>
      <c r="G256" s="37"/>
      <c r="H256" s="37"/>
      <c r="I256" s="186"/>
      <c r="J256" s="37"/>
      <c r="K256" s="37"/>
      <c r="L256" s="38"/>
      <c r="M256" s="187"/>
      <c r="N256" s="188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136</v>
      </c>
      <c r="AU256" s="18" t="s">
        <v>83</v>
      </c>
    </row>
    <row r="257" spans="1:51" s="13" customFormat="1" ht="12">
      <c r="A257" s="13"/>
      <c r="B257" s="189"/>
      <c r="C257" s="13"/>
      <c r="D257" s="184" t="s">
        <v>137</v>
      </c>
      <c r="E257" s="190" t="s">
        <v>1</v>
      </c>
      <c r="F257" s="191" t="s">
        <v>919</v>
      </c>
      <c r="G257" s="13"/>
      <c r="H257" s="192">
        <v>155</v>
      </c>
      <c r="I257" s="193"/>
      <c r="J257" s="13"/>
      <c r="K257" s="13"/>
      <c r="L257" s="189"/>
      <c r="M257" s="194"/>
      <c r="N257" s="195"/>
      <c r="O257" s="195"/>
      <c r="P257" s="195"/>
      <c r="Q257" s="195"/>
      <c r="R257" s="195"/>
      <c r="S257" s="195"/>
      <c r="T257" s="19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0" t="s">
        <v>137</v>
      </c>
      <c r="AU257" s="190" t="s">
        <v>83</v>
      </c>
      <c r="AV257" s="13" t="s">
        <v>83</v>
      </c>
      <c r="AW257" s="13" t="s">
        <v>30</v>
      </c>
      <c r="AX257" s="13" t="s">
        <v>81</v>
      </c>
      <c r="AY257" s="190" t="s">
        <v>126</v>
      </c>
    </row>
    <row r="258" spans="1:63" s="12" customFormat="1" ht="22.8" customHeight="1">
      <c r="A258" s="12"/>
      <c r="B258" s="157"/>
      <c r="C258" s="12"/>
      <c r="D258" s="158" t="s">
        <v>72</v>
      </c>
      <c r="E258" s="168" t="s">
        <v>143</v>
      </c>
      <c r="F258" s="168" t="s">
        <v>446</v>
      </c>
      <c r="G258" s="12"/>
      <c r="H258" s="12"/>
      <c r="I258" s="160"/>
      <c r="J258" s="169">
        <f>BK258</f>
        <v>0</v>
      </c>
      <c r="K258" s="12"/>
      <c r="L258" s="157"/>
      <c r="M258" s="162"/>
      <c r="N258" s="163"/>
      <c r="O258" s="163"/>
      <c r="P258" s="164">
        <f>SUM(P259:P264)</f>
        <v>0</v>
      </c>
      <c r="Q258" s="163"/>
      <c r="R258" s="164">
        <f>SUM(R259:R264)</f>
        <v>1.5682550000000002</v>
      </c>
      <c r="S258" s="163"/>
      <c r="T258" s="165">
        <f>SUM(T259:T264)</f>
        <v>5.720000000000001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58" t="s">
        <v>81</v>
      </c>
      <c r="AT258" s="166" t="s">
        <v>72</v>
      </c>
      <c r="AU258" s="166" t="s">
        <v>81</v>
      </c>
      <c r="AY258" s="158" t="s">
        <v>126</v>
      </c>
      <c r="BK258" s="167">
        <f>SUM(BK259:BK264)</f>
        <v>0</v>
      </c>
    </row>
    <row r="259" spans="1:65" s="2" customFormat="1" ht="24.15" customHeight="1">
      <c r="A259" s="37"/>
      <c r="B259" s="170"/>
      <c r="C259" s="171" t="s">
        <v>440</v>
      </c>
      <c r="D259" s="171" t="s">
        <v>129</v>
      </c>
      <c r="E259" s="172" t="s">
        <v>920</v>
      </c>
      <c r="F259" s="173" t="s">
        <v>921</v>
      </c>
      <c r="G259" s="174" t="s">
        <v>254</v>
      </c>
      <c r="H259" s="175">
        <v>6.5</v>
      </c>
      <c r="I259" s="176"/>
      <c r="J259" s="177">
        <f>ROUND(I259*H259,2)</f>
        <v>0</v>
      </c>
      <c r="K259" s="173" t="s">
        <v>133</v>
      </c>
      <c r="L259" s="38"/>
      <c r="M259" s="178" t="s">
        <v>1</v>
      </c>
      <c r="N259" s="179" t="s">
        <v>38</v>
      </c>
      <c r="O259" s="76"/>
      <c r="P259" s="180">
        <f>O259*H259</f>
        <v>0</v>
      </c>
      <c r="Q259" s="180">
        <v>0.24127</v>
      </c>
      <c r="R259" s="180">
        <f>Q259*H259</f>
        <v>1.5682550000000002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148</v>
      </c>
      <c r="AT259" s="182" t="s">
        <v>129</v>
      </c>
      <c r="AU259" s="182" t="s">
        <v>83</v>
      </c>
      <c r="AY259" s="18" t="s">
        <v>126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81</v>
      </c>
      <c r="BK259" s="183">
        <f>ROUND(I259*H259,2)</f>
        <v>0</v>
      </c>
      <c r="BL259" s="18" t="s">
        <v>148</v>
      </c>
      <c r="BM259" s="182" t="s">
        <v>922</v>
      </c>
    </row>
    <row r="260" spans="1:47" s="2" customFormat="1" ht="12">
      <c r="A260" s="37"/>
      <c r="B260" s="38"/>
      <c r="C260" s="37"/>
      <c r="D260" s="184" t="s">
        <v>136</v>
      </c>
      <c r="E260" s="37"/>
      <c r="F260" s="185" t="s">
        <v>923</v>
      </c>
      <c r="G260" s="37"/>
      <c r="H260" s="37"/>
      <c r="I260" s="186"/>
      <c r="J260" s="37"/>
      <c r="K260" s="37"/>
      <c r="L260" s="38"/>
      <c r="M260" s="187"/>
      <c r="N260" s="188"/>
      <c r="O260" s="76"/>
      <c r="P260" s="76"/>
      <c r="Q260" s="76"/>
      <c r="R260" s="76"/>
      <c r="S260" s="76"/>
      <c r="T260" s="7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8" t="s">
        <v>136</v>
      </c>
      <c r="AU260" s="18" t="s">
        <v>83</v>
      </c>
    </row>
    <row r="261" spans="1:51" s="13" customFormat="1" ht="12">
      <c r="A261" s="13"/>
      <c r="B261" s="189"/>
      <c r="C261" s="13"/>
      <c r="D261" s="184" t="s">
        <v>137</v>
      </c>
      <c r="E261" s="190" t="s">
        <v>1</v>
      </c>
      <c r="F261" s="191" t="s">
        <v>924</v>
      </c>
      <c r="G261" s="13"/>
      <c r="H261" s="192">
        <v>6.5</v>
      </c>
      <c r="I261" s="193"/>
      <c r="J261" s="13"/>
      <c r="K261" s="13"/>
      <c r="L261" s="189"/>
      <c r="M261" s="194"/>
      <c r="N261" s="195"/>
      <c r="O261" s="195"/>
      <c r="P261" s="195"/>
      <c r="Q261" s="195"/>
      <c r="R261" s="195"/>
      <c r="S261" s="195"/>
      <c r="T261" s="19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0" t="s">
        <v>137</v>
      </c>
      <c r="AU261" s="190" t="s">
        <v>83</v>
      </c>
      <c r="AV261" s="13" t="s">
        <v>83</v>
      </c>
      <c r="AW261" s="13" t="s">
        <v>30</v>
      </c>
      <c r="AX261" s="13" t="s">
        <v>81</v>
      </c>
      <c r="AY261" s="190" t="s">
        <v>126</v>
      </c>
    </row>
    <row r="262" spans="1:65" s="2" customFormat="1" ht="24.15" customHeight="1">
      <c r="A262" s="37"/>
      <c r="B262" s="170"/>
      <c r="C262" s="171" t="s">
        <v>447</v>
      </c>
      <c r="D262" s="171" t="s">
        <v>129</v>
      </c>
      <c r="E262" s="172" t="s">
        <v>448</v>
      </c>
      <c r="F262" s="173" t="s">
        <v>449</v>
      </c>
      <c r="G262" s="174" t="s">
        <v>273</v>
      </c>
      <c r="H262" s="175">
        <v>2.6</v>
      </c>
      <c r="I262" s="176"/>
      <c r="J262" s="177">
        <f>ROUND(I262*H262,2)</f>
        <v>0</v>
      </c>
      <c r="K262" s="173" t="s">
        <v>133</v>
      </c>
      <c r="L262" s="38"/>
      <c r="M262" s="178" t="s">
        <v>1</v>
      </c>
      <c r="N262" s="179" t="s">
        <v>38</v>
      </c>
      <c r="O262" s="76"/>
      <c r="P262" s="180">
        <f>O262*H262</f>
        <v>0</v>
      </c>
      <c r="Q262" s="180">
        <v>0</v>
      </c>
      <c r="R262" s="180">
        <f>Q262*H262</f>
        <v>0</v>
      </c>
      <c r="S262" s="180">
        <v>2.2</v>
      </c>
      <c r="T262" s="181">
        <f>S262*H262</f>
        <v>5.720000000000001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148</v>
      </c>
      <c r="AT262" s="182" t="s">
        <v>129</v>
      </c>
      <c r="AU262" s="182" t="s">
        <v>83</v>
      </c>
      <c r="AY262" s="18" t="s">
        <v>126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81</v>
      </c>
      <c r="BK262" s="183">
        <f>ROUND(I262*H262,2)</f>
        <v>0</v>
      </c>
      <c r="BL262" s="18" t="s">
        <v>148</v>
      </c>
      <c r="BM262" s="182" t="s">
        <v>925</v>
      </c>
    </row>
    <row r="263" spans="1:47" s="2" customFormat="1" ht="12">
      <c r="A263" s="37"/>
      <c r="B263" s="38"/>
      <c r="C263" s="37"/>
      <c r="D263" s="184" t="s">
        <v>136</v>
      </c>
      <c r="E263" s="37"/>
      <c r="F263" s="185" t="s">
        <v>451</v>
      </c>
      <c r="G263" s="37"/>
      <c r="H263" s="37"/>
      <c r="I263" s="186"/>
      <c r="J263" s="37"/>
      <c r="K263" s="37"/>
      <c r="L263" s="38"/>
      <c r="M263" s="187"/>
      <c r="N263" s="188"/>
      <c r="O263" s="76"/>
      <c r="P263" s="76"/>
      <c r="Q263" s="76"/>
      <c r="R263" s="76"/>
      <c r="S263" s="76"/>
      <c r="T263" s="7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136</v>
      </c>
      <c r="AU263" s="18" t="s">
        <v>83</v>
      </c>
    </row>
    <row r="264" spans="1:51" s="13" customFormat="1" ht="12">
      <c r="A264" s="13"/>
      <c r="B264" s="189"/>
      <c r="C264" s="13"/>
      <c r="D264" s="184" t="s">
        <v>137</v>
      </c>
      <c r="E264" s="190" t="s">
        <v>1</v>
      </c>
      <c r="F264" s="191" t="s">
        <v>926</v>
      </c>
      <c r="G264" s="13"/>
      <c r="H264" s="192">
        <v>2.6</v>
      </c>
      <c r="I264" s="193"/>
      <c r="J264" s="13"/>
      <c r="K264" s="13"/>
      <c r="L264" s="189"/>
      <c r="M264" s="194"/>
      <c r="N264" s="195"/>
      <c r="O264" s="195"/>
      <c r="P264" s="195"/>
      <c r="Q264" s="195"/>
      <c r="R264" s="195"/>
      <c r="S264" s="195"/>
      <c r="T264" s="19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0" t="s">
        <v>137</v>
      </c>
      <c r="AU264" s="190" t="s">
        <v>83</v>
      </c>
      <c r="AV264" s="13" t="s">
        <v>83</v>
      </c>
      <c r="AW264" s="13" t="s">
        <v>30</v>
      </c>
      <c r="AX264" s="13" t="s">
        <v>81</v>
      </c>
      <c r="AY264" s="190" t="s">
        <v>126</v>
      </c>
    </row>
    <row r="265" spans="1:63" s="12" customFormat="1" ht="22.8" customHeight="1">
      <c r="A265" s="12"/>
      <c r="B265" s="157"/>
      <c r="C265" s="12"/>
      <c r="D265" s="158" t="s">
        <v>72</v>
      </c>
      <c r="E265" s="168" t="s">
        <v>125</v>
      </c>
      <c r="F265" s="168" t="s">
        <v>453</v>
      </c>
      <c r="G265" s="12"/>
      <c r="H265" s="12"/>
      <c r="I265" s="160"/>
      <c r="J265" s="169">
        <f>BK265</f>
        <v>0</v>
      </c>
      <c r="K265" s="12"/>
      <c r="L265" s="157"/>
      <c r="M265" s="162"/>
      <c r="N265" s="163"/>
      <c r="O265" s="163"/>
      <c r="P265" s="164">
        <f>SUM(P266:P313)</f>
        <v>0</v>
      </c>
      <c r="Q265" s="163"/>
      <c r="R265" s="164">
        <f>SUM(R266:R313)</f>
        <v>927.8809200000001</v>
      </c>
      <c r="S265" s="163"/>
      <c r="T265" s="165">
        <f>SUM(T266:T313)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8" t="s">
        <v>81</v>
      </c>
      <c r="AT265" s="166" t="s">
        <v>72</v>
      </c>
      <c r="AU265" s="166" t="s">
        <v>81</v>
      </c>
      <c r="AY265" s="158" t="s">
        <v>126</v>
      </c>
      <c r="BK265" s="167">
        <f>SUM(BK266:BK313)</f>
        <v>0</v>
      </c>
    </row>
    <row r="266" spans="1:65" s="2" customFormat="1" ht="24.15" customHeight="1">
      <c r="A266" s="37"/>
      <c r="B266" s="170"/>
      <c r="C266" s="171" t="s">
        <v>454</v>
      </c>
      <c r="D266" s="171" t="s">
        <v>129</v>
      </c>
      <c r="E266" s="172" t="s">
        <v>455</v>
      </c>
      <c r="F266" s="173" t="s">
        <v>456</v>
      </c>
      <c r="G266" s="174" t="s">
        <v>209</v>
      </c>
      <c r="H266" s="175">
        <v>844</v>
      </c>
      <c r="I266" s="176"/>
      <c r="J266" s="177">
        <f>ROUND(I266*H266,2)</f>
        <v>0</v>
      </c>
      <c r="K266" s="173" t="s">
        <v>133</v>
      </c>
      <c r="L266" s="38"/>
      <c r="M266" s="178" t="s">
        <v>1</v>
      </c>
      <c r="N266" s="179" t="s">
        <v>38</v>
      </c>
      <c r="O266" s="76"/>
      <c r="P266" s="180">
        <f>O266*H266</f>
        <v>0</v>
      </c>
      <c r="Q266" s="180">
        <v>0.345</v>
      </c>
      <c r="R266" s="180">
        <f>Q266*H266</f>
        <v>291.17999999999995</v>
      </c>
      <c r="S266" s="180">
        <v>0</v>
      </c>
      <c r="T266" s="18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2" t="s">
        <v>148</v>
      </c>
      <c r="AT266" s="182" t="s">
        <v>129</v>
      </c>
      <c r="AU266" s="182" t="s">
        <v>83</v>
      </c>
      <c r="AY266" s="18" t="s">
        <v>126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18" t="s">
        <v>81</v>
      </c>
      <c r="BK266" s="183">
        <f>ROUND(I266*H266,2)</f>
        <v>0</v>
      </c>
      <c r="BL266" s="18" t="s">
        <v>148</v>
      </c>
      <c r="BM266" s="182" t="s">
        <v>927</v>
      </c>
    </row>
    <row r="267" spans="1:47" s="2" customFormat="1" ht="12">
      <c r="A267" s="37"/>
      <c r="B267" s="38"/>
      <c r="C267" s="37"/>
      <c r="D267" s="184" t="s">
        <v>136</v>
      </c>
      <c r="E267" s="37"/>
      <c r="F267" s="185" t="s">
        <v>458</v>
      </c>
      <c r="G267" s="37"/>
      <c r="H267" s="37"/>
      <c r="I267" s="186"/>
      <c r="J267" s="37"/>
      <c r="K267" s="37"/>
      <c r="L267" s="38"/>
      <c r="M267" s="187"/>
      <c r="N267" s="188"/>
      <c r="O267" s="76"/>
      <c r="P267" s="76"/>
      <c r="Q267" s="76"/>
      <c r="R267" s="76"/>
      <c r="S267" s="76"/>
      <c r="T267" s="7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8" t="s">
        <v>136</v>
      </c>
      <c r="AU267" s="18" t="s">
        <v>83</v>
      </c>
    </row>
    <row r="268" spans="1:51" s="15" customFormat="1" ht="12">
      <c r="A268" s="15"/>
      <c r="B268" s="209"/>
      <c r="C268" s="15"/>
      <c r="D268" s="184" t="s">
        <v>137</v>
      </c>
      <c r="E268" s="210" t="s">
        <v>1</v>
      </c>
      <c r="F268" s="211" t="s">
        <v>459</v>
      </c>
      <c r="G268" s="15"/>
      <c r="H268" s="210" t="s">
        <v>1</v>
      </c>
      <c r="I268" s="212"/>
      <c r="J268" s="15"/>
      <c r="K268" s="15"/>
      <c r="L268" s="209"/>
      <c r="M268" s="213"/>
      <c r="N268" s="214"/>
      <c r="O268" s="214"/>
      <c r="P268" s="214"/>
      <c r="Q268" s="214"/>
      <c r="R268" s="214"/>
      <c r="S268" s="214"/>
      <c r="T268" s="2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10" t="s">
        <v>137</v>
      </c>
      <c r="AU268" s="210" t="s">
        <v>83</v>
      </c>
      <c r="AV268" s="15" t="s">
        <v>81</v>
      </c>
      <c r="AW268" s="15" t="s">
        <v>30</v>
      </c>
      <c r="AX268" s="15" t="s">
        <v>73</v>
      </c>
      <c r="AY268" s="210" t="s">
        <v>126</v>
      </c>
    </row>
    <row r="269" spans="1:51" s="13" customFormat="1" ht="12">
      <c r="A269" s="13"/>
      <c r="B269" s="189"/>
      <c r="C269" s="13"/>
      <c r="D269" s="184" t="s">
        <v>137</v>
      </c>
      <c r="E269" s="190" t="s">
        <v>1</v>
      </c>
      <c r="F269" s="191" t="s">
        <v>928</v>
      </c>
      <c r="G269" s="13"/>
      <c r="H269" s="192">
        <v>360</v>
      </c>
      <c r="I269" s="193"/>
      <c r="J269" s="13"/>
      <c r="K269" s="13"/>
      <c r="L269" s="189"/>
      <c r="M269" s="194"/>
      <c r="N269" s="195"/>
      <c r="O269" s="195"/>
      <c r="P269" s="195"/>
      <c r="Q269" s="195"/>
      <c r="R269" s="195"/>
      <c r="S269" s="195"/>
      <c r="T269" s="19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0" t="s">
        <v>137</v>
      </c>
      <c r="AU269" s="190" t="s">
        <v>83</v>
      </c>
      <c r="AV269" s="13" t="s">
        <v>83</v>
      </c>
      <c r="AW269" s="13" t="s">
        <v>30</v>
      </c>
      <c r="AX269" s="13" t="s">
        <v>73</v>
      </c>
      <c r="AY269" s="190" t="s">
        <v>126</v>
      </c>
    </row>
    <row r="270" spans="1:51" s="13" customFormat="1" ht="12">
      <c r="A270" s="13"/>
      <c r="B270" s="189"/>
      <c r="C270" s="13"/>
      <c r="D270" s="184" t="s">
        <v>137</v>
      </c>
      <c r="E270" s="190" t="s">
        <v>1</v>
      </c>
      <c r="F270" s="191" t="s">
        <v>929</v>
      </c>
      <c r="G270" s="13"/>
      <c r="H270" s="192">
        <v>484</v>
      </c>
      <c r="I270" s="193"/>
      <c r="J270" s="13"/>
      <c r="K270" s="13"/>
      <c r="L270" s="189"/>
      <c r="M270" s="194"/>
      <c r="N270" s="195"/>
      <c r="O270" s="195"/>
      <c r="P270" s="195"/>
      <c r="Q270" s="195"/>
      <c r="R270" s="195"/>
      <c r="S270" s="195"/>
      <c r="T270" s="19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0" t="s">
        <v>137</v>
      </c>
      <c r="AU270" s="190" t="s">
        <v>83</v>
      </c>
      <c r="AV270" s="13" t="s">
        <v>83</v>
      </c>
      <c r="AW270" s="13" t="s">
        <v>30</v>
      </c>
      <c r="AX270" s="13" t="s">
        <v>73</v>
      </c>
      <c r="AY270" s="190" t="s">
        <v>126</v>
      </c>
    </row>
    <row r="271" spans="1:51" s="14" customFormat="1" ht="12">
      <c r="A271" s="14"/>
      <c r="B271" s="201"/>
      <c r="C271" s="14"/>
      <c r="D271" s="184" t="s">
        <v>137</v>
      </c>
      <c r="E271" s="202" t="s">
        <v>1</v>
      </c>
      <c r="F271" s="203" t="s">
        <v>259</v>
      </c>
      <c r="G271" s="14"/>
      <c r="H271" s="204">
        <v>844</v>
      </c>
      <c r="I271" s="205"/>
      <c r="J271" s="14"/>
      <c r="K271" s="14"/>
      <c r="L271" s="201"/>
      <c r="M271" s="206"/>
      <c r="N271" s="207"/>
      <c r="O271" s="207"/>
      <c r="P271" s="207"/>
      <c r="Q271" s="207"/>
      <c r="R271" s="207"/>
      <c r="S271" s="207"/>
      <c r="T271" s="20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2" t="s">
        <v>137</v>
      </c>
      <c r="AU271" s="202" t="s">
        <v>83</v>
      </c>
      <c r="AV271" s="14" t="s">
        <v>148</v>
      </c>
      <c r="AW271" s="14" t="s">
        <v>30</v>
      </c>
      <c r="AX271" s="14" t="s">
        <v>81</v>
      </c>
      <c r="AY271" s="202" t="s">
        <v>126</v>
      </c>
    </row>
    <row r="272" spans="1:65" s="2" customFormat="1" ht="24.15" customHeight="1">
      <c r="A272" s="37"/>
      <c r="B272" s="170"/>
      <c r="C272" s="171" t="s">
        <v>462</v>
      </c>
      <c r="D272" s="171" t="s">
        <v>129</v>
      </c>
      <c r="E272" s="172" t="s">
        <v>463</v>
      </c>
      <c r="F272" s="173" t="s">
        <v>464</v>
      </c>
      <c r="G272" s="174" t="s">
        <v>209</v>
      </c>
      <c r="H272" s="175">
        <v>1080</v>
      </c>
      <c r="I272" s="176"/>
      <c r="J272" s="177">
        <f>ROUND(I272*H272,2)</f>
        <v>0</v>
      </c>
      <c r="K272" s="173" t="s">
        <v>133</v>
      </c>
      <c r="L272" s="38"/>
      <c r="M272" s="178" t="s">
        <v>1</v>
      </c>
      <c r="N272" s="179" t="s">
        <v>38</v>
      </c>
      <c r="O272" s="76"/>
      <c r="P272" s="180">
        <f>O272*H272</f>
        <v>0</v>
      </c>
      <c r="Q272" s="180">
        <v>0.46</v>
      </c>
      <c r="R272" s="180">
        <f>Q272*H272</f>
        <v>496.8</v>
      </c>
      <c r="S272" s="180">
        <v>0</v>
      </c>
      <c r="T272" s="18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2" t="s">
        <v>148</v>
      </c>
      <c r="AT272" s="182" t="s">
        <v>129</v>
      </c>
      <c r="AU272" s="182" t="s">
        <v>83</v>
      </c>
      <c r="AY272" s="18" t="s">
        <v>126</v>
      </c>
      <c r="BE272" s="183">
        <f>IF(N272="základní",J272,0)</f>
        <v>0</v>
      </c>
      <c r="BF272" s="183">
        <f>IF(N272="snížená",J272,0)</f>
        <v>0</v>
      </c>
      <c r="BG272" s="183">
        <f>IF(N272="zákl. přenesená",J272,0)</f>
        <v>0</v>
      </c>
      <c r="BH272" s="183">
        <f>IF(N272="sníž. přenesená",J272,0)</f>
        <v>0</v>
      </c>
      <c r="BI272" s="183">
        <f>IF(N272="nulová",J272,0)</f>
        <v>0</v>
      </c>
      <c r="BJ272" s="18" t="s">
        <v>81</v>
      </c>
      <c r="BK272" s="183">
        <f>ROUND(I272*H272,2)</f>
        <v>0</v>
      </c>
      <c r="BL272" s="18" t="s">
        <v>148</v>
      </c>
      <c r="BM272" s="182" t="s">
        <v>930</v>
      </c>
    </row>
    <row r="273" spans="1:47" s="2" customFormat="1" ht="12">
      <c r="A273" s="37"/>
      <c r="B273" s="38"/>
      <c r="C273" s="37"/>
      <c r="D273" s="184" t="s">
        <v>136</v>
      </c>
      <c r="E273" s="37"/>
      <c r="F273" s="185" t="s">
        <v>466</v>
      </c>
      <c r="G273" s="37"/>
      <c r="H273" s="37"/>
      <c r="I273" s="186"/>
      <c r="J273" s="37"/>
      <c r="K273" s="37"/>
      <c r="L273" s="38"/>
      <c r="M273" s="187"/>
      <c r="N273" s="188"/>
      <c r="O273" s="76"/>
      <c r="P273" s="76"/>
      <c r="Q273" s="76"/>
      <c r="R273" s="76"/>
      <c r="S273" s="76"/>
      <c r="T273" s="7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8" t="s">
        <v>136</v>
      </c>
      <c r="AU273" s="18" t="s">
        <v>83</v>
      </c>
    </row>
    <row r="274" spans="1:51" s="15" customFormat="1" ht="12">
      <c r="A274" s="15"/>
      <c r="B274" s="209"/>
      <c r="C274" s="15"/>
      <c r="D274" s="184" t="s">
        <v>137</v>
      </c>
      <c r="E274" s="210" t="s">
        <v>1</v>
      </c>
      <c r="F274" s="211" t="s">
        <v>467</v>
      </c>
      <c r="G274" s="15"/>
      <c r="H274" s="210" t="s">
        <v>1</v>
      </c>
      <c r="I274" s="212"/>
      <c r="J274" s="15"/>
      <c r="K274" s="15"/>
      <c r="L274" s="209"/>
      <c r="M274" s="213"/>
      <c r="N274" s="214"/>
      <c r="O274" s="214"/>
      <c r="P274" s="214"/>
      <c r="Q274" s="214"/>
      <c r="R274" s="214"/>
      <c r="S274" s="214"/>
      <c r="T274" s="2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10" t="s">
        <v>137</v>
      </c>
      <c r="AU274" s="210" t="s">
        <v>83</v>
      </c>
      <c r="AV274" s="15" t="s">
        <v>81</v>
      </c>
      <c r="AW274" s="15" t="s">
        <v>30</v>
      </c>
      <c r="AX274" s="15" t="s">
        <v>73</v>
      </c>
      <c r="AY274" s="210" t="s">
        <v>126</v>
      </c>
    </row>
    <row r="275" spans="1:51" s="13" customFormat="1" ht="12">
      <c r="A275" s="13"/>
      <c r="B275" s="189"/>
      <c r="C275" s="13"/>
      <c r="D275" s="184" t="s">
        <v>137</v>
      </c>
      <c r="E275" s="190" t="s">
        <v>1</v>
      </c>
      <c r="F275" s="191" t="s">
        <v>931</v>
      </c>
      <c r="G275" s="13"/>
      <c r="H275" s="192">
        <v>1080</v>
      </c>
      <c r="I275" s="193"/>
      <c r="J275" s="13"/>
      <c r="K275" s="13"/>
      <c r="L275" s="189"/>
      <c r="M275" s="194"/>
      <c r="N275" s="195"/>
      <c r="O275" s="195"/>
      <c r="P275" s="195"/>
      <c r="Q275" s="195"/>
      <c r="R275" s="195"/>
      <c r="S275" s="195"/>
      <c r="T275" s="19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0" t="s">
        <v>137</v>
      </c>
      <c r="AU275" s="190" t="s">
        <v>83</v>
      </c>
      <c r="AV275" s="13" t="s">
        <v>83</v>
      </c>
      <c r="AW275" s="13" t="s">
        <v>30</v>
      </c>
      <c r="AX275" s="13" t="s">
        <v>81</v>
      </c>
      <c r="AY275" s="190" t="s">
        <v>126</v>
      </c>
    </row>
    <row r="276" spans="1:65" s="2" customFormat="1" ht="33" customHeight="1">
      <c r="A276" s="37"/>
      <c r="B276" s="170"/>
      <c r="C276" s="171" t="s">
        <v>469</v>
      </c>
      <c r="D276" s="171" t="s">
        <v>129</v>
      </c>
      <c r="E276" s="172" t="s">
        <v>470</v>
      </c>
      <c r="F276" s="173" t="s">
        <v>471</v>
      </c>
      <c r="G276" s="174" t="s">
        <v>209</v>
      </c>
      <c r="H276" s="175">
        <v>1125</v>
      </c>
      <c r="I276" s="176"/>
      <c r="J276" s="177">
        <f>ROUND(I276*H276,2)</f>
        <v>0</v>
      </c>
      <c r="K276" s="173" t="s">
        <v>133</v>
      </c>
      <c r="L276" s="38"/>
      <c r="M276" s="178" t="s">
        <v>1</v>
      </c>
      <c r="N276" s="179" t="s">
        <v>38</v>
      </c>
      <c r="O276" s="76"/>
      <c r="P276" s="180">
        <f>O276*H276</f>
        <v>0</v>
      </c>
      <c r="Q276" s="180">
        <v>0</v>
      </c>
      <c r="R276" s="180">
        <f>Q276*H276</f>
        <v>0</v>
      </c>
      <c r="S276" s="180">
        <v>0</v>
      </c>
      <c r="T276" s="18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2" t="s">
        <v>148</v>
      </c>
      <c r="AT276" s="182" t="s">
        <v>129</v>
      </c>
      <c r="AU276" s="182" t="s">
        <v>83</v>
      </c>
      <c r="AY276" s="18" t="s">
        <v>126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18" t="s">
        <v>81</v>
      </c>
      <c r="BK276" s="183">
        <f>ROUND(I276*H276,2)</f>
        <v>0</v>
      </c>
      <c r="BL276" s="18" t="s">
        <v>148</v>
      </c>
      <c r="BM276" s="182" t="s">
        <v>932</v>
      </c>
    </row>
    <row r="277" spans="1:47" s="2" customFormat="1" ht="12">
      <c r="A277" s="37"/>
      <c r="B277" s="38"/>
      <c r="C277" s="37"/>
      <c r="D277" s="184" t="s">
        <v>136</v>
      </c>
      <c r="E277" s="37"/>
      <c r="F277" s="185" t="s">
        <v>473</v>
      </c>
      <c r="G277" s="37"/>
      <c r="H277" s="37"/>
      <c r="I277" s="186"/>
      <c r="J277" s="37"/>
      <c r="K277" s="37"/>
      <c r="L277" s="38"/>
      <c r="M277" s="187"/>
      <c r="N277" s="188"/>
      <c r="O277" s="76"/>
      <c r="P277" s="76"/>
      <c r="Q277" s="76"/>
      <c r="R277" s="76"/>
      <c r="S277" s="76"/>
      <c r="T277" s="7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8" t="s">
        <v>136</v>
      </c>
      <c r="AU277" s="18" t="s">
        <v>83</v>
      </c>
    </row>
    <row r="278" spans="1:65" s="2" customFormat="1" ht="24.15" customHeight="1">
      <c r="A278" s="37"/>
      <c r="B278" s="170"/>
      <c r="C278" s="171" t="s">
        <v>474</v>
      </c>
      <c r="D278" s="171" t="s">
        <v>129</v>
      </c>
      <c r="E278" s="172" t="s">
        <v>481</v>
      </c>
      <c r="F278" s="173" t="s">
        <v>482</v>
      </c>
      <c r="G278" s="174" t="s">
        <v>209</v>
      </c>
      <c r="H278" s="175">
        <v>1125</v>
      </c>
      <c r="I278" s="176"/>
      <c r="J278" s="177">
        <f>ROUND(I278*H278,2)</f>
        <v>0</v>
      </c>
      <c r="K278" s="173" t="s">
        <v>133</v>
      </c>
      <c r="L278" s="38"/>
      <c r="M278" s="178" t="s">
        <v>1</v>
      </c>
      <c r="N278" s="179" t="s">
        <v>38</v>
      </c>
      <c r="O278" s="76"/>
      <c r="P278" s="180">
        <f>O278*H278</f>
        <v>0</v>
      </c>
      <c r="Q278" s="180">
        <v>0</v>
      </c>
      <c r="R278" s="180">
        <f>Q278*H278</f>
        <v>0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148</v>
      </c>
      <c r="AT278" s="182" t="s">
        <v>129</v>
      </c>
      <c r="AU278" s="182" t="s">
        <v>83</v>
      </c>
      <c r="AY278" s="18" t="s">
        <v>126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8" t="s">
        <v>81</v>
      </c>
      <c r="BK278" s="183">
        <f>ROUND(I278*H278,2)</f>
        <v>0</v>
      </c>
      <c r="BL278" s="18" t="s">
        <v>148</v>
      </c>
      <c r="BM278" s="182" t="s">
        <v>933</v>
      </c>
    </row>
    <row r="279" spans="1:47" s="2" customFormat="1" ht="12">
      <c r="A279" s="37"/>
      <c r="B279" s="38"/>
      <c r="C279" s="37"/>
      <c r="D279" s="184" t="s">
        <v>136</v>
      </c>
      <c r="E279" s="37"/>
      <c r="F279" s="185" t="s">
        <v>484</v>
      </c>
      <c r="G279" s="37"/>
      <c r="H279" s="37"/>
      <c r="I279" s="186"/>
      <c r="J279" s="37"/>
      <c r="K279" s="37"/>
      <c r="L279" s="38"/>
      <c r="M279" s="187"/>
      <c r="N279" s="188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136</v>
      </c>
      <c r="AU279" s="18" t="s">
        <v>83</v>
      </c>
    </row>
    <row r="280" spans="1:51" s="13" customFormat="1" ht="12">
      <c r="A280" s="13"/>
      <c r="B280" s="189"/>
      <c r="C280" s="13"/>
      <c r="D280" s="184" t="s">
        <v>137</v>
      </c>
      <c r="E280" s="190" t="s">
        <v>1</v>
      </c>
      <c r="F280" s="191" t="s">
        <v>934</v>
      </c>
      <c r="G280" s="13"/>
      <c r="H280" s="192">
        <v>1125</v>
      </c>
      <c r="I280" s="193"/>
      <c r="J280" s="13"/>
      <c r="K280" s="13"/>
      <c r="L280" s="189"/>
      <c r="M280" s="194"/>
      <c r="N280" s="195"/>
      <c r="O280" s="195"/>
      <c r="P280" s="195"/>
      <c r="Q280" s="195"/>
      <c r="R280" s="195"/>
      <c r="S280" s="195"/>
      <c r="T280" s="19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0" t="s">
        <v>137</v>
      </c>
      <c r="AU280" s="190" t="s">
        <v>83</v>
      </c>
      <c r="AV280" s="13" t="s">
        <v>83</v>
      </c>
      <c r="AW280" s="13" t="s">
        <v>30</v>
      </c>
      <c r="AX280" s="13" t="s">
        <v>81</v>
      </c>
      <c r="AY280" s="190" t="s">
        <v>126</v>
      </c>
    </row>
    <row r="281" spans="1:65" s="2" customFormat="1" ht="24.15" customHeight="1">
      <c r="A281" s="37"/>
      <c r="B281" s="170"/>
      <c r="C281" s="171" t="s">
        <v>480</v>
      </c>
      <c r="D281" s="171" t="s">
        <v>129</v>
      </c>
      <c r="E281" s="172" t="s">
        <v>487</v>
      </c>
      <c r="F281" s="173" t="s">
        <v>488</v>
      </c>
      <c r="G281" s="174" t="s">
        <v>209</v>
      </c>
      <c r="H281" s="175">
        <v>1125</v>
      </c>
      <c r="I281" s="176"/>
      <c r="J281" s="177">
        <f>ROUND(I281*H281,2)</f>
        <v>0</v>
      </c>
      <c r="K281" s="173" t="s">
        <v>133</v>
      </c>
      <c r="L281" s="38"/>
      <c r="M281" s="178" t="s">
        <v>1</v>
      </c>
      <c r="N281" s="179" t="s">
        <v>38</v>
      </c>
      <c r="O281" s="76"/>
      <c r="P281" s="180">
        <f>O281*H281</f>
        <v>0</v>
      </c>
      <c r="Q281" s="180">
        <v>0.00524</v>
      </c>
      <c r="R281" s="180">
        <f>Q281*H281</f>
        <v>5.895</v>
      </c>
      <c r="S281" s="180">
        <v>0</v>
      </c>
      <c r="T281" s="18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2" t="s">
        <v>148</v>
      </c>
      <c r="AT281" s="182" t="s">
        <v>129</v>
      </c>
      <c r="AU281" s="182" t="s">
        <v>83</v>
      </c>
      <c r="AY281" s="18" t="s">
        <v>126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8" t="s">
        <v>81</v>
      </c>
      <c r="BK281" s="183">
        <f>ROUND(I281*H281,2)</f>
        <v>0</v>
      </c>
      <c r="BL281" s="18" t="s">
        <v>148</v>
      </c>
      <c r="BM281" s="182" t="s">
        <v>935</v>
      </c>
    </row>
    <row r="282" spans="1:47" s="2" customFormat="1" ht="12">
      <c r="A282" s="37"/>
      <c r="B282" s="38"/>
      <c r="C282" s="37"/>
      <c r="D282" s="184" t="s">
        <v>136</v>
      </c>
      <c r="E282" s="37"/>
      <c r="F282" s="185" t="s">
        <v>490</v>
      </c>
      <c r="G282" s="37"/>
      <c r="H282" s="37"/>
      <c r="I282" s="186"/>
      <c r="J282" s="37"/>
      <c r="K282" s="37"/>
      <c r="L282" s="38"/>
      <c r="M282" s="187"/>
      <c r="N282" s="188"/>
      <c r="O282" s="76"/>
      <c r="P282" s="76"/>
      <c r="Q282" s="76"/>
      <c r="R282" s="76"/>
      <c r="S282" s="76"/>
      <c r="T282" s="7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8" t="s">
        <v>136</v>
      </c>
      <c r="AU282" s="18" t="s">
        <v>83</v>
      </c>
    </row>
    <row r="283" spans="1:51" s="13" customFormat="1" ht="12">
      <c r="A283" s="13"/>
      <c r="B283" s="189"/>
      <c r="C283" s="13"/>
      <c r="D283" s="184" t="s">
        <v>137</v>
      </c>
      <c r="E283" s="190" t="s">
        <v>1</v>
      </c>
      <c r="F283" s="191" t="s">
        <v>936</v>
      </c>
      <c r="G283" s="13"/>
      <c r="H283" s="192">
        <v>1125</v>
      </c>
      <c r="I283" s="193"/>
      <c r="J283" s="13"/>
      <c r="K283" s="13"/>
      <c r="L283" s="189"/>
      <c r="M283" s="194"/>
      <c r="N283" s="195"/>
      <c r="O283" s="195"/>
      <c r="P283" s="195"/>
      <c r="Q283" s="195"/>
      <c r="R283" s="195"/>
      <c r="S283" s="195"/>
      <c r="T283" s="19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0" t="s">
        <v>137</v>
      </c>
      <c r="AU283" s="190" t="s">
        <v>83</v>
      </c>
      <c r="AV283" s="13" t="s">
        <v>83</v>
      </c>
      <c r="AW283" s="13" t="s">
        <v>30</v>
      </c>
      <c r="AX283" s="13" t="s">
        <v>81</v>
      </c>
      <c r="AY283" s="190" t="s">
        <v>126</v>
      </c>
    </row>
    <row r="284" spans="1:65" s="2" customFormat="1" ht="24.15" customHeight="1">
      <c r="A284" s="37"/>
      <c r="B284" s="170"/>
      <c r="C284" s="171" t="s">
        <v>486</v>
      </c>
      <c r="D284" s="171" t="s">
        <v>129</v>
      </c>
      <c r="E284" s="172" t="s">
        <v>493</v>
      </c>
      <c r="F284" s="173" t="s">
        <v>494</v>
      </c>
      <c r="G284" s="174" t="s">
        <v>209</v>
      </c>
      <c r="H284" s="175">
        <v>1125</v>
      </c>
      <c r="I284" s="176"/>
      <c r="J284" s="177">
        <f>ROUND(I284*H284,2)</f>
        <v>0</v>
      </c>
      <c r="K284" s="173" t="s">
        <v>133</v>
      </c>
      <c r="L284" s="38"/>
      <c r="M284" s="178" t="s">
        <v>1</v>
      </c>
      <c r="N284" s="179" t="s">
        <v>38</v>
      </c>
      <c r="O284" s="76"/>
      <c r="P284" s="180">
        <f>O284*H284</f>
        <v>0</v>
      </c>
      <c r="Q284" s="180">
        <v>0</v>
      </c>
      <c r="R284" s="180">
        <f>Q284*H284</f>
        <v>0</v>
      </c>
      <c r="S284" s="180">
        <v>0</v>
      </c>
      <c r="T284" s="18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2" t="s">
        <v>148</v>
      </c>
      <c r="AT284" s="182" t="s">
        <v>129</v>
      </c>
      <c r="AU284" s="182" t="s">
        <v>83</v>
      </c>
      <c r="AY284" s="18" t="s">
        <v>126</v>
      </c>
      <c r="BE284" s="183">
        <f>IF(N284="základní",J284,0)</f>
        <v>0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18" t="s">
        <v>81</v>
      </c>
      <c r="BK284" s="183">
        <f>ROUND(I284*H284,2)</f>
        <v>0</v>
      </c>
      <c r="BL284" s="18" t="s">
        <v>148</v>
      </c>
      <c r="BM284" s="182" t="s">
        <v>937</v>
      </c>
    </row>
    <row r="285" spans="1:47" s="2" customFormat="1" ht="12">
      <c r="A285" s="37"/>
      <c r="B285" s="38"/>
      <c r="C285" s="37"/>
      <c r="D285" s="184" t="s">
        <v>136</v>
      </c>
      <c r="E285" s="37"/>
      <c r="F285" s="185" t="s">
        <v>496</v>
      </c>
      <c r="G285" s="37"/>
      <c r="H285" s="37"/>
      <c r="I285" s="186"/>
      <c r="J285" s="37"/>
      <c r="K285" s="37"/>
      <c r="L285" s="38"/>
      <c r="M285" s="187"/>
      <c r="N285" s="188"/>
      <c r="O285" s="76"/>
      <c r="P285" s="76"/>
      <c r="Q285" s="76"/>
      <c r="R285" s="76"/>
      <c r="S285" s="76"/>
      <c r="T285" s="7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136</v>
      </c>
      <c r="AU285" s="18" t="s">
        <v>83</v>
      </c>
    </row>
    <row r="286" spans="1:65" s="2" customFormat="1" ht="24.15" customHeight="1">
      <c r="A286" s="37"/>
      <c r="B286" s="170"/>
      <c r="C286" s="171" t="s">
        <v>492</v>
      </c>
      <c r="D286" s="171" t="s">
        <v>129</v>
      </c>
      <c r="E286" s="172" t="s">
        <v>498</v>
      </c>
      <c r="F286" s="173" t="s">
        <v>499</v>
      </c>
      <c r="G286" s="174" t="s">
        <v>209</v>
      </c>
      <c r="H286" s="175">
        <v>1130</v>
      </c>
      <c r="I286" s="176"/>
      <c r="J286" s="177">
        <f>ROUND(I286*H286,2)</f>
        <v>0</v>
      </c>
      <c r="K286" s="173" t="s">
        <v>133</v>
      </c>
      <c r="L286" s="38"/>
      <c r="M286" s="178" t="s">
        <v>1</v>
      </c>
      <c r="N286" s="179" t="s">
        <v>38</v>
      </c>
      <c r="O286" s="76"/>
      <c r="P286" s="180">
        <f>O286*H286</f>
        <v>0</v>
      </c>
      <c r="Q286" s="180">
        <v>0</v>
      </c>
      <c r="R286" s="180">
        <f>Q286*H286</f>
        <v>0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148</v>
      </c>
      <c r="AT286" s="182" t="s">
        <v>129</v>
      </c>
      <c r="AU286" s="182" t="s">
        <v>83</v>
      </c>
      <c r="AY286" s="18" t="s">
        <v>126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81</v>
      </c>
      <c r="BK286" s="183">
        <f>ROUND(I286*H286,2)</f>
        <v>0</v>
      </c>
      <c r="BL286" s="18" t="s">
        <v>148</v>
      </c>
      <c r="BM286" s="182" t="s">
        <v>938</v>
      </c>
    </row>
    <row r="287" spans="1:47" s="2" customFormat="1" ht="12">
      <c r="A287" s="37"/>
      <c r="B287" s="38"/>
      <c r="C287" s="37"/>
      <c r="D287" s="184" t="s">
        <v>136</v>
      </c>
      <c r="E287" s="37"/>
      <c r="F287" s="185" t="s">
        <v>501</v>
      </c>
      <c r="G287" s="37"/>
      <c r="H287" s="37"/>
      <c r="I287" s="186"/>
      <c r="J287" s="37"/>
      <c r="K287" s="37"/>
      <c r="L287" s="38"/>
      <c r="M287" s="187"/>
      <c r="N287" s="188"/>
      <c r="O287" s="76"/>
      <c r="P287" s="76"/>
      <c r="Q287" s="76"/>
      <c r="R287" s="76"/>
      <c r="S287" s="76"/>
      <c r="T287" s="7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8" t="s">
        <v>136</v>
      </c>
      <c r="AU287" s="18" t="s">
        <v>83</v>
      </c>
    </row>
    <row r="288" spans="1:65" s="2" customFormat="1" ht="33" customHeight="1">
      <c r="A288" s="37"/>
      <c r="B288" s="170"/>
      <c r="C288" s="171" t="s">
        <v>497</v>
      </c>
      <c r="D288" s="171" t="s">
        <v>129</v>
      </c>
      <c r="E288" s="172" t="s">
        <v>503</v>
      </c>
      <c r="F288" s="173" t="s">
        <v>504</v>
      </c>
      <c r="G288" s="174" t="s">
        <v>209</v>
      </c>
      <c r="H288" s="175">
        <v>1130</v>
      </c>
      <c r="I288" s="176"/>
      <c r="J288" s="177">
        <f>ROUND(I288*H288,2)</f>
        <v>0</v>
      </c>
      <c r="K288" s="173" t="s">
        <v>133</v>
      </c>
      <c r="L288" s="38"/>
      <c r="M288" s="178" t="s">
        <v>1</v>
      </c>
      <c r="N288" s="179" t="s">
        <v>38</v>
      </c>
      <c r="O288" s="76"/>
      <c r="P288" s="180">
        <f>O288*H288</f>
        <v>0</v>
      </c>
      <c r="Q288" s="180">
        <v>0</v>
      </c>
      <c r="R288" s="180">
        <f>Q288*H288</f>
        <v>0</v>
      </c>
      <c r="S288" s="180">
        <v>0</v>
      </c>
      <c r="T288" s="18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2" t="s">
        <v>148</v>
      </c>
      <c r="AT288" s="182" t="s">
        <v>129</v>
      </c>
      <c r="AU288" s="182" t="s">
        <v>83</v>
      </c>
      <c r="AY288" s="18" t="s">
        <v>126</v>
      </c>
      <c r="BE288" s="183">
        <f>IF(N288="základní",J288,0)</f>
        <v>0</v>
      </c>
      <c r="BF288" s="183">
        <f>IF(N288="snížená",J288,0)</f>
        <v>0</v>
      </c>
      <c r="BG288" s="183">
        <f>IF(N288="zákl. přenesená",J288,0)</f>
        <v>0</v>
      </c>
      <c r="BH288" s="183">
        <f>IF(N288="sníž. přenesená",J288,0)</f>
        <v>0</v>
      </c>
      <c r="BI288" s="183">
        <f>IF(N288="nulová",J288,0)</f>
        <v>0</v>
      </c>
      <c r="BJ288" s="18" t="s">
        <v>81</v>
      </c>
      <c r="BK288" s="183">
        <f>ROUND(I288*H288,2)</f>
        <v>0</v>
      </c>
      <c r="BL288" s="18" t="s">
        <v>148</v>
      </c>
      <c r="BM288" s="182" t="s">
        <v>939</v>
      </c>
    </row>
    <row r="289" spans="1:47" s="2" customFormat="1" ht="12">
      <c r="A289" s="37"/>
      <c r="B289" s="38"/>
      <c r="C289" s="37"/>
      <c r="D289" s="184" t="s">
        <v>136</v>
      </c>
      <c r="E289" s="37"/>
      <c r="F289" s="185" t="s">
        <v>506</v>
      </c>
      <c r="G289" s="37"/>
      <c r="H289" s="37"/>
      <c r="I289" s="186"/>
      <c r="J289" s="37"/>
      <c r="K289" s="37"/>
      <c r="L289" s="38"/>
      <c r="M289" s="187"/>
      <c r="N289" s="188"/>
      <c r="O289" s="76"/>
      <c r="P289" s="76"/>
      <c r="Q289" s="76"/>
      <c r="R289" s="76"/>
      <c r="S289" s="76"/>
      <c r="T289" s="7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8" t="s">
        <v>136</v>
      </c>
      <c r="AU289" s="18" t="s">
        <v>83</v>
      </c>
    </row>
    <row r="290" spans="1:65" s="2" customFormat="1" ht="33" customHeight="1">
      <c r="A290" s="37"/>
      <c r="B290" s="170"/>
      <c r="C290" s="171" t="s">
        <v>502</v>
      </c>
      <c r="D290" s="171" t="s">
        <v>129</v>
      </c>
      <c r="E290" s="172" t="s">
        <v>508</v>
      </c>
      <c r="F290" s="173" t="s">
        <v>509</v>
      </c>
      <c r="G290" s="174" t="s">
        <v>209</v>
      </c>
      <c r="H290" s="175">
        <v>345</v>
      </c>
      <c r="I290" s="176"/>
      <c r="J290" s="177">
        <f>ROUND(I290*H290,2)</f>
        <v>0</v>
      </c>
      <c r="K290" s="173" t="s">
        <v>133</v>
      </c>
      <c r="L290" s="38"/>
      <c r="M290" s="178" t="s">
        <v>1</v>
      </c>
      <c r="N290" s="179" t="s">
        <v>38</v>
      </c>
      <c r="O290" s="76"/>
      <c r="P290" s="180">
        <f>O290*H290</f>
        <v>0</v>
      </c>
      <c r="Q290" s="180">
        <v>0.08922</v>
      </c>
      <c r="R290" s="180">
        <f>Q290*H290</f>
        <v>30.7809</v>
      </c>
      <c r="S290" s="180">
        <v>0</v>
      </c>
      <c r="T290" s="18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2" t="s">
        <v>148</v>
      </c>
      <c r="AT290" s="182" t="s">
        <v>129</v>
      </c>
      <c r="AU290" s="182" t="s">
        <v>83</v>
      </c>
      <c r="AY290" s="18" t="s">
        <v>126</v>
      </c>
      <c r="BE290" s="183">
        <f>IF(N290="základní",J290,0)</f>
        <v>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18" t="s">
        <v>81</v>
      </c>
      <c r="BK290" s="183">
        <f>ROUND(I290*H290,2)</f>
        <v>0</v>
      </c>
      <c r="BL290" s="18" t="s">
        <v>148</v>
      </c>
      <c r="BM290" s="182" t="s">
        <v>940</v>
      </c>
    </row>
    <row r="291" spans="1:47" s="2" customFormat="1" ht="12">
      <c r="A291" s="37"/>
      <c r="B291" s="38"/>
      <c r="C291" s="37"/>
      <c r="D291" s="184" t="s">
        <v>136</v>
      </c>
      <c r="E291" s="37"/>
      <c r="F291" s="185" t="s">
        <v>511</v>
      </c>
      <c r="G291" s="37"/>
      <c r="H291" s="37"/>
      <c r="I291" s="186"/>
      <c r="J291" s="37"/>
      <c r="K291" s="37"/>
      <c r="L291" s="38"/>
      <c r="M291" s="187"/>
      <c r="N291" s="188"/>
      <c r="O291" s="76"/>
      <c r="P291" s="76"/>
      <c r="Q291" s="76"/>
      <c r="R291" s="76"/>
      <c r="S291" s="76"/>
      <c r="T291" s="7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8" t="s">
        <v>136</v>
      </c>
      <c r="AU291" s="18" t="s">
        <v>83</v>
      </c>
    </row>
    <row r="292" spans="1:51" s="13" customFormat="1" ht="12">
      <c r="A292" s="13"/>
      <c r="B292" s="189"/>
      <c r="C292" s="13"/>
      <c r="D292" s="184" t="s">
        <v>137</v>
      </c>
      <c r="E292" s="190" t="s">
        <v>1</v>
      </c>
      <c r="F292" s="191" t="s">
        <v>941</v>
      </c>
      <c r="G292" s="13"/>
      <c r="H292" s="192">
        <v>345</v>
      </c>
      <c r="I292" s="193"/>
      <c r="J292" s="13"/>
      <c r="K292" s="13"/>
      <c r="L292" s="189"/>
      <c r="M292" s="194"/>
      <c r="N292" s="195"/>
      <c r="O292" s="195"/>
      <c r="P292" s="195"/>
      <c r="Q292" s="195"/>
      <c r="R292" s="195"/>
      <c r="S292" s="195"/>
      <c r="T292" s="19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0" t="s">
        <v>137</v>
      </c>
      <c r="AU292" s="190" t="s">
        <v>83</v>
      </c>
      <c r="AV292" s="13" t="s">
        <v>83</v>
      </c>
      <c r="AW292" s="13" t="s">
        <v>30</v>
      </c>
      <c r="AX292" s="13" t="s">
        <v>81</v>
      </c>
      <c r="AY292" s="190" t="s">
        <v>126</v>
      </c>
    </row>
    <row r="293" spans="1:65" s="2" customFormat="1" ht="21.75" customHeight="1">
      <c r="A293" s="37"/>
      <c r="B293" s="170"/>
      <c r="C293" s="216" t="s">
        <v>507</v>
      </c>
      <c r="D293" s="216" t="s">
        <v>343</v>
      </c>
      <c r="E293" s="217" t="s">
        <v>942</v>
      </c>
      <c r="F293" s="218" t="s">
        <v>943</v>
      </c>
      <c r="G293" s="219" t="s">
        <v>209</v>
      </c>
      <c r="H293" s="220">
        <v>346.8</v>
      </c>
      <c r="I293" s="221"/>
      <c r="J293" s="222">
        <f>ROUND(I293*H293,2)</f>
        <v>0</v>
      </c>
      <c r="K293" s="218" t="s">
        <v>133</v>
      </c>
      <c r="L293" s="223"/>
      <c r="M293" s="224" t="s">
        <v>1</v>
      </c>
      <c r="N293" s="225" t="s">
        <v>38</v>
      </c>
      <c r="O293" s="76"/>
      <c r="P293" s="180">
        <f>O293*H293</f>
        <v>0</v>
      </c>
      <c r="Q293" s="180">
        <v>0.131</v>
      </c>
      <c r="R293" s="180">
        <f>Q293*H293</f>
        <v>45.430800000000005</v>
      </c>
      <c r="S293" s="180">
        <v>0</v>
      </c>
      <c r="T293" s="18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2" t="s">
        <v>169</v>
      </c>
      <c r="AT293" s="182" t="s">
        <v>343</v>
      </c>
      <c r="AU293" s="182" t="s">
        <v>83</v>
      </c>
      <c r="AY293" s="18" t="s">
        <v>126</v>
      </c>
      <c r="BE293" s="183">
        <f>IF(N293="základní",J293,0)</f>
        <v>0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18" t="s">
        <v>81</v>
      </c>
      <c r="BK293" s="183">
        <f>ROUND(I293*H293,2)</f>
        <v>0</v>
      </c>
      <c r="BL293" s="18" t="s">
        <v>148</v>
      </c>
      <c r="BM293" s="182" t="s">
        <v>944</v>
      </c>
    </row>
    <row r="294" spans="1:47" s="2" customFormat="1" ht="12">
      <c r="A294" s="37"/>
      <c r="B294" s="38"/>
      <c r="C294" s="37"/>
      <c r="D294" s="184" t="s">
        <v>136</v>
      </c>
      <c r="E294" s="37"/>
      <c r="F294" s="185" t="s">
        <v>943</v>
      </c>
      <c r="G294" s="37"/>
      <c r="H294" s="37"/>
      <c r="I294" s="186"/>
      <c r="J294" s="37"/>
      <c r="K294" s="37"/>
      <c r="L294" s="38"/>
      <c r="M294" s="187"/>
      <c r="N294" s="188"/>
      <c r="O294" s="76"/>
      <c r="P294" s="76"/>
      <c r="Q294" s="76"/>
      <c r="R294" s="76"/>
      <c r="S294" s="76"/>
      <c r="T294" s="7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8" t="s">
        <v>136</v>
      </c>
      <c r="AU294" s="18" t="s">
        <v>83</v>
      </c>
    </row>
    <row r="295" spans="1:51" s="13" customFormat="1" ht="12">
      <c r="A295" s="13"/>
      <c r="B295" s="189"/>
      <c r="C295" s="13"/>
      <c r="D295" s="184" t="s">
        <v>137</v>
      </c>
      <c r="E295" s="13"/>
      <c r="F295" s="191" t="s">
        <v>945</v>
      </c>
      <c r="G295" s="13"/>
      <c r="H295" s="192">
        <v>346.8</v>
      </c>
      <c r="I295" s="193"/>
      <c r="J295" s="13"/>
      <c r="K295" s="13"/>
      <c r="L295" s="189"/>
      <c r="M295" s="194"/>
      <c r="N295" s="195"/>
      <c r="O295" s="195"/>
      <c r="P295" s="195"/>
      <c r="Q295" s="195"/>
      <c r="R295" s="195"/>
      <c r="S295" s="195"/>
      <c r="T295" s="19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0" t="s">
        <v>137</v>
      </c>
      <c r="AU295" s="190" t="s">
        <v>83</v>
      </c>
      <c r="AV295" s="13" t="s">
        <v>83</v>
      </c>
      <c r="AW295" s="13" t="s">
        <v>3</v>
      </c>
      <c r="AX295" s="13" t="s">
        <v>81</v>
      </c>
      <c r="AY295" s="190" t="s">
        <v>126</v>
      </c>
    </row>
    <row r="296" spans="1:65" s="2" customFormat="1" ht="24.15" customHeight="1">
      <c r="A296" s="37"/>
      <c r="B296" s="170"/>
      <c r="C296" s="216" t="s">
        <v>513</v>
      </c>
      <c r="D296" s="216" t="s">
        <v>343</v>
      </c>
      <c r="E296" s="217" t="s">
        <v>519</v>
      </c>
      <c r="F296" s="218" t="s">
        <v>520</v>
      </c>
      <c r="G296" s="219" t="s">
        <v>209</v>
      </c>
      <c r="H296" s="220">
        <v>5.1</v>
      </c>
      <c r="I296" s="221"/>
      <c r="J296" s="222">
        <f>ROUND(I296*H296,2)</f>
        <v>0</v>
      </c>
      <c r="K296" s="218" t="s">
        <v>133</v>
      </c>
      <c r="L296" s="223"/>
      <c r="M296" s="224" t="s">
        <v>1</v>
      </c>
      <c r="N296" s="225" t="s">
        <v>38</v>
      </c>
      <c r="O296" s="76"/>
      <c r="P296" s="180">
        <f>O296*H296</f>
        <v>0</v>
      </c>
      <c r="Q296" s="180">
        <v>0.131</v>
      </c>
      <c r="R296" s="180">
        <f>Q296*H296</f>
        <v>0.6681</v>
      </c>
      <c r="S296" s="180">
        <v>0</v>
      </c>
      <c r="T296" s="18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2" t="s">
        <v>169</v>
      </c>
      <c r="AT296" s="182" t="s">
        <v>343</v>
      </c>
      <c r="AU296" s="182" t="s">
        <v>83</v>
      </c>
      <c r="AY296" s="18" t="s">
        <v>126</v>
      </c>
      <c r="BE296" s="183">
        <f>IF(N296="základní",J296,0)</f>
        <v>0</v>
      </c>
      <c r="BF296" s="183">
        <f>IF(N296="snížená",J296,0)</f>
        <v>0</v>
      </c>
      <c r="BG296" s="183">
        <f>IF(N296="zákl. přenesená",J296,0)</f>
        <v>0</v>
      </c>
      <c r="BH296" s="183">
        <f>IF(N296="sníž. přenesená",J296,0)</f>
        <v>0</v>
      </c>
      <c r="BI296" s="183">
        <f>IF(N296="nulová",J296,0)</f>
        <v>0</v>
      </c>
      <c r="BJ296" s="18" t="s">
        <v>81</v>
      </c>
      <c r="BK296" s="183">
        <f>ROUND(I296*H296,2)</f>
        <v>0</v>
      </c>
      <c r="BL296" s="18" t="s">
        <v>148</v>
      </c>
      <c r="BM296" s="182" t="s">
        <v>946</v>
      </c>
    </row>
    <row r="297" spans="1:47" s="2" customFormat="1" ht="12">
      <c r="A297" s="37"/>
      <c r="B297" s="38"/>
      <c r="C297" s="37"/>
      <c r="D297" s="184" t="s">
        <v>136</v>
      </c>
      <c r="E297" s="37"/>
      <c r="F297" s="185" t="s">
        <v>520</v>
      </c>
      <c r="G297" s="37"/>
      <c r="H297" s="37"/>
      <c r="I297" s="186"/>
      <c r="J297" s="37"/>
      <c r="K297" s="37"/>
      <c r="L297" s="38"/>
      <c r="M297" s="187"/>
      <c r="N297" s="188"/>
      <c r="O297" s="76"/>
      <c r="P297" s="76"/>
      <c r="Q297" s="76"/>
      <c r="R297" s="76"/>
      <c r="S297" s="76"/>
      <c r="T297" s="7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8" t="s">
        <v>136</v>
      </c>
      <c r="AU297" s="18" t="s">
        <v>83</v>
      </c>
    </row>
    <row r="298" spans="1:51" s="13" customFormat="1" ht="12">
      <c r="A298" s="13"/>
      <c r="B298" s="189"/>
      <c r="C298" s="13"/>
      <c r="D298" s="184" t="s">
        <v>137</v>
      </c>
      <c r="E298" s="13"/>
      <c r="F298" s="191" t="s">
        <v>947</v>
      </c>
      <c r="G298" s="13"/>
      <c r="H298" s="192">
        <v>5.1</v>
      </c>
      <c r="I298" s="193"/>
      <c r="J298" s="13"/>
      <c r="K298" s="13"/>
      <c r="L298" s="189"/>
      <c r="M298" s="194"/>
      <c r="N298" s="195"/>
      <c r="O298" s="195"/>
      <c r="P298" s="195"/>
      <c r="Q298" s="195"/>
      <c r="R298" s="195"/>
      <c r="S298" s="195"/>
      <c r="T298" s="19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0" t="s">
        <v>137</v>
      </c>
      <c r="AU298" s="190" t="s">
        <v>83</v>
      </c>
      <c r="AV298" s="13" t="s">
        <v>83</v>
      </c>
      <c r="AW298" s="13" t="s">
        <v>3</v>
      </c>
      <c r="AX298" s="13" t="s">
        <v>81</v>
      </c>
      <c r="AY298" s="190" t="s">
        <v>126</v>
      </c>
    </row>
    <row r="299" spans="1:65" s="2" customFormat="1" ht="24.15" customHeight="1">
      <c r="A299" s="37"/>
      <c r="B299" s="170"/>
      <c r="C299" s="171" t="s">
        <v>518</v>
      </c>
      <c r="D299" s="171" t="s">
        <v>129</v>
      </c>
      <c r="E299" s="172" t="s">
        <v>524</v>
      </c>
      <c r="F299" s="173" t="s">
        <v>525</v>
      </c>
      <c r="G299" s="174" t="s">
        <v>209</v>
      </c>
      <c r="H299" s="175">
        <v>23</v>
      </c>
      <c r="I299" s="176"/>
      <c r="J299" s="177">
        <f>ROUND(I299*H299,2)</f>
        <v>0</v>
      </c>
      <c r="K299" s="173" t="s">
        <v>133</v>
      </c>
      <c r="L299" s="38"/>
      <c r="M299" s="178" t="s">
        <v>1</v>
      </c>
      <c r="N299" s="179" t="s">
        <v>38</v>
      </c>
      <c r="O299" s="76"/>
      <c r="P299" s="180">
        <f>O299*H299</f>
        <v>0</v>
      </c>
      <c r="Q299" s="180">
        <v>0.11162</v>
      </c>
      <c r="R299" s="180">
        <f>Q299*H299</f>
        <v>2.56726</v>
      </c>
      <c r="S299" s="180">
        <v>0</v>
      </c>
      <c r="T299" s="18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2" t="s">
        <v>148</v>
      </c>
      <c r="AT299" s="182" t="s">
        <v>129</v>
      </c>
      <c r="AU299" s="182" t="s">
        <v>83</v>
      </c>
      <c r="AY299" s="18" t="s">
        <v>126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18" t="s">
        <v>81</v>
      </c>
      <c r="BK299" s="183">
        <f>ROUND(I299*H299,2)</f>
        <v>0</v>
      </c>
      <c r="BL299" s="18" t="s">
        <v>148</v>
      </c>
      <c r="BM299" s="182" t="s">
        <v>948</v>
      </c>
    </row>
    <row r="300" spans="1:47" s="2" customFormat="1" ht="12">
      <c r="A300" s="37"/>
      <c r="B300" s="38"/>
      <c r="C300" s="37"/>
      <c r="D300" s="184" t="s">
        <v>136</v>
      </c>
      <c r="E300" s="37"/>
      <c r="F300" s="185" t="s">
        <v>527</v>
      </c>
      <c r="G300" s="37"/>
      <c r="H300" s="37"/>
      <c r="I300" s="186"/>
      <c r="J300" s="37"/>
      <c r="K300" s="37"/>
      <c r="L300" s="38"/>
      <c r="M300" s="187"/>
      <c r="N300" s="188"/>
      <c r="O300" s="76"/>
      <c r="P300" s="76"/>
      <c r="Q300" s="76"/>
      <c r="R300" s="76"/>
      <c r="S300" s="76"/>
      <c r="T300" s="7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8" t="s">
        <v>136</v>
      </c>
      <c r="AU300" s="18" t="s">
        <v>83</v>
      </c>
    </row>
    <row r="301" spans="1:51" s="13" customFormat="1" ht="12">
      <c r="A301" s="13"/>
      <c r="B301" s="189"/>
      <c r="C301" s="13"/>
      <c r="D301" s="184" t="s">
        <v>137</v>
      </c>
      <c r="E301" s="190" t="s">
        <v>1</v>
      </c>
      <c r="F301" s="191" t="s">
        <v>949</v>
      </c>
      <c r="G301" s="13"/>
      <c r="H301" s="192">
        <v>23</v>
      </c>
      <c r="I301" s="193"/>
      <c r="J301" s="13"/>
      <c r="K301" s="13"/>
      <c r="L301" s="189"/>
      <c r="M301" s="194"/>
      <c r="N301" s="195"/>
      <c r="O301" s="195"/>
      <c r="P301" s="195"/>
      <c r="Q301" s="195"/>
      <c r="R301" s="195"/>
      <c r="S301" s="195"/>
      <c r="T301" s="19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0" t="s">
        <v>137</v>
      </c>
      <c r="AU301" s="190" t="s">
        <v>83</v>
      </c>
      <c r="AV301" s="13" t="s">
        <v>83</v>
      </c>
      <c r="AW301" s="13" t="s">
        <v>30</v>
      </c>
      <c r="AX301" s="13" t="s">
        <v>81</v>
      </c>
      <c r="AY301" s="190" t="s">
        <v>126</v>
      </c>
    </row>
    <row r="302" spans="1:65" s="2" customFormat="1" ht="21.75" customHeight="1">
      <c r="A302" s="37"/>
      <c r="B302" s="170"/>
      <c r="C302" s="216" t="s">
        <v>523</v>
      </c>
      <c r="D302" s="216" t="s">
        <v>343</v>
      </c>
      <c r="E302" s="217" t="s">
        <v>950</v>
      </c>
      <c r="F302" s="218" t="s">
        <v>951</v>
      </c>
      <c r="G302" s="219" t="s">
        <v>209</v>
      </c>
      <c r="H302" s="220">
        <v>17.34</v>
      </c>
      <c r="I302" s="221"/>
      <c r="J302" s="222">
        <f>ROUND(I302*H302,2)</f>
        <v>0</v>
      </c>
      <c r="K302" s="218" t="s">
        <v>133</v>
      </c>
      <c r="L302" s="223"/>
      <c r="M302" s="224" t="s">
        <v>1</v>
      </c>
      <c r="N302" s="225" t="s">
        <v>38</v>
      </c>
      <c r="O302" s="76"/>
      <c r="P302" s="180">
        <f>O302*H302</f>
        <v>0</v>
      </c>
      <c r="Q302" s="180">
        <v>0.15</v>
      </c>
      <c r="R302" s="180">
        <f>Q302*H302</f>
        <v>2.601</v>
      </c>
      <c r="S302" s="180">
        <v>0</v>
      </c>
      <c r="T302" s="18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2" t="s">
        <v>169</v>
      </c>
      <c r="AT302" s="182" t="s">
        <v>343</v>
      </c>
      <c r="AU302" s="182" t="s">
        <v>83</v>
      </c>
      <c r="AY302" s="18" t="s">
        <v>126</v>
      </c>
      <c r="BE302" s="183">
        <f>IF(N302="základní",J302,0)</f>
        <v>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18" t="s">
        <v>81</v>
      </c>
      <c r="BK302" s="183">
        <f>ROUND(I302*H302,2)</f>
        <v>0</v>
      </c>
      <c r="BL302" s="18" t="s">
        <v>148</v>
      </c>
      <c r="BM302" s="182" t="s">
        <v>952</v>
      </c>
    </row>
    <row r="303" spans="1:47" s="2" customFormat="1" ht="12">
      <c r="A303" s="37"/>
      <c r="B303" s="38"/>
      <c r="C303" s="37"/>
      <c r="D303" s="184" t="s">
        <v>136</v>
      </c>
      <c r="E303" s="37"/>
      <c r="F303" s="185" t="s">
        <v>951</v>
      </c>
      <c r="G303" s="37"/>
      <c r="H303" s="37"/>
      <c r="I303" s="186"/>
      <c r="J303" s="37"/>
      <c r="K303" s="37"/>
      <c r="L303" s="38"/>
      <c r="M303" s="187"/>
      <c r="N303" s="188"/>
      <c r="O303" s="76"/>
      <c r="P303" s="76"/>
      <c r="Q303" s="76"/>
      <c r="R303" s="76"/>
      <c r="S303" s="76"/>
      <c r="T303" s="7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8" t="s">
        <v>136</v>
      </c>
      <c r="AU303" s="18" t="s">
        <v>83</v>
      </c>
    </row>
    <row r="304" spans="1:51" s="13" customFormat="1" ht="12">
      <c r="A304" s="13"/>
      <c r="B304" s="189"/>
      <c r="C304" s="13"/>
      <c r="D304" s="184" t="s">
        <v>137</v>
      </c>
      <c r="E304" s="13"/>
      <c r="F304" s="191" t="s">
        <v>953</v>
      </c>
      <c r="G304" s="13"/>
      <c r="H304" s="192">
        <v>17.34</v>
      </c>
      <c r="I304" s="193"/>
      <c r="J304" s="13"/>
      <c r="K304" s="13"/>
      <c r="L304" s="189"/>
      <c r="M304" s="194"/>
      <c r="N304" s="195"/>
      <c r="O304" s="195"/>
      <c r="P304" s="195"/>
      <c r="Q304" s="195"/>
      <c r="R304" s="195"/>
      <c r="S304" s="195"/>
      <c r="T304" s="19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0" t="s">
        <v>137</v>
      </c>
      <c r="AU304" s="190" t="s">
        <v>83</v>
      </c>
      <c r="AV304" s="13" t="s">
        <v>83</v>
      </c>
      <c r="AW304" s="13" t="s">
        <v>3</v>
      </c>
      <c r="AX304" s="13" t="s">
        <v>81</v>
      </c>
      <c r="AY304" s="190" t="s">
        <v>126</v>
      </c>
    </row>
    <row r="305" spans="1:65" s="2" customFormat="1" ht="24.15" customHeight="1">
      <c r="A305" s="37"/>
      <c r="B305" s="170"/>
      <c r="C305" s="216" t="s">
        <v>529</v>
      </c>
      <c r="D305" s="216" t="s">
        <v>343</v>
      </c>
      <c r="E305" s="217" t="s">
        <v>535</v>
      </c>
      <c r="F305" s="218" t="s">
        <v>536</v>
      </c>
      <c r="G305" s="219" t="s">
        <v>209</v>
      </c>
      <c r="H305" s="220">
        <v>6.18</v>
      </c>
      <c r="I305" s="221"/>
      <c r="J305" s="222">
        <f>ROUND(I305*H305,2)</f>
        <v>0</v>
      </c>
      <c r="K305" s="218" t="s">
        <v>133</v>
      </c>
      <c r="L305" s="223"/>
      <c r="M305" s="224" t="s">
        <v>1</v>
      </c>
      <c r="N305" s="225" t="s">
        <v>38</v>
      </c>
      <c r="O305" s="76"/>
      <c r="P305" s="180">
        <f>O305*H305</f>
        <v>0</v>
      </c>
      <c r="Q305" s="180">
        <v>0.175</v>
      </c>
      <c r="R305" s="180">
        <f>Q305*H305</f>
        <v>1.0815</v>
      </c>
      <c r="S305" s="180">
        <v>0</v>
      </c>
      <c r="T305" s="18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2" t="s">
        <v>169</v>
      </c>
      <c r="AT305" s="182" t="s">
        <v>343</v>
      </c>
      <c r="AU305" s="182" t="s">
        <v>83</v>
      </c>
      <c r="AY305" s="18" t="s">
        <v>126</v>
      </c>
      <c r="BE305" s="183">
        <f>IF(N305="základní",J305,0)</f>
        <v>0</v>
      </c>
      <c r="BF305" s="183">
        <f>IF(N305="snížená",J305,0)</f>
        <v>0</v>
      </c>
      <c r="BG305" s="183">
        <f>IF(N305="zákl. přenesená",J305,0)</f>
        <v>0</v>
      </c>
      <c r="BH305" s="183">
        <f>IF(N305="sníž. přenesená",J305,0)</f>
        <v>0</v>
      </c>
      <c r="BI305" s="183">
        <f>IF(N305="nulová",J305,0)</f>
        <v>0</v>
      </c>
      <c r="BJ305" s="18" t="s">
        <v>81</v>
      </c>
      <c r="BK305" s="183">
        <f>ROUND(I305*H305,2)</f>
        <v>0</v>
      </c>
      <c r="BL305" s="18" t="s">
        <v>148</v>
      </c>
      <c r="BM305" s="182" t="s">
        <v>954</v>
      </c>
    </row>
    <row r="306" spans="1:47" s="2" customFormat="1" ht="12">
      <c r="A306" s="37"/>
      <c r="B306" s="38"/>
      <c r="C306" s="37"/>
      <c r="D306" s="184" t="s">
        <v>136</v>
      </c>
      <c r="E306" s="37"/>
      <c r="F306" s="185" t="s">
        <v>536</v>
      </c>
      <c r="G306" s="37"/>
      <c r="H306" s="37"/>
      <c r="I306" s="186"/>
      <c r="J306" s="37"/>
      <c r="K306" s="37"/>
      <c r="L306" s="38"/>
      <c r="M306" s="187"/>
      <c r="N306" s="188"/>
      <c r="O306" s="76"/>
      <c r="P306" s="76"/>
      <c r="Q306" s="76"/>
      <c r="R306" s="76"/>
      <c r="S306" s="76"/>
      <c r="T306" s="7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8" t="s">
        <v>136</v>
      </c>
      <c r="AU306" s="18" t="s">
        <v>83</v>
      </c>
    </row>
    <row r="307" spans="1:51" s="13" customFormat="1" ht="12">
      <c r="A307" s="13"/>
      <c r="B307" s="189"/>
      <c r="C307" s="13"/>
      <c r="D307" s="184" t="s">
        <v>137</v>
      </c>
      <c r="E307" s="13"/>
      <c r="F307" s="191" t="s">
        <v>955</v>
      </c>
      <c r="G307" s="13"/>
      <c r="H307" s="192">
        <v>6.18</v>
      </c>
      <c r="I307" s="193"/>
      <c r="J307" s="13"/>
      <c r="K307" s="13"/>
      <c r="L307" s="189"/>
      <c r="M307" s="194"/>
      <c r="N307" s="195"/>
      <c r="O307" s="195"/>
      <c r="P307" s="195"/>
      <c r="Q307" s="195"/>
      <c r="R307" s="195"/>
      <c r="S307" s="195"/>
      <c r="T307" s="19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0" t="s">
        <v>137</v>
      </c>
      <c r="AU307" s="190" t="s">
        <v>83</v>
      </c>
      <c r="AV307" s="13" t="s">
        <v>83</v>
      </c>
      <c r="AW307" s="13" t="s">
        <v>3</v>
      </c>
      <c r="AX307" s="13" t="s">
        <v>81</v>
      </c>
      <c r="AY307" s="190" t="s">
        <v>126</v>
      </c>
    </row>
    <row r="308" spans="1:65" s="2" customFormat="1" ht="24.15" customHeight="1">
      <c r="A308" s="37"/>
      <c r="B308" s="170"/>
      <c r="C308" s="171" t="s">
        <v>534</v>
      </c>
      <c r="D308" s="171" t="s">
        <v>129</v>
      </c>
      <c r="E308" s="172" t="s">
        <v>956</v>
      </c>
      <c r="F308" s="173" t="s">
        <v>957</v>
      </c>
      <c r="G308" s="174" t="s">
        <v>209</v>
      </c>
      <c r="H308" s="175">
        <v>214</v>
      </c>
      <c r="I308" s="176"/>
      <c r="J308" s="177">
        <f>ROUND(I308*H308,2)</f>
        <v>0</v>
      </c>
      <c r="K308" s="173" t="s">
        <v>133</v>
      </c>
      <c r="L308" s="38"/>
      <c r="M308" s="178" t="s">
        <v>1</v>
      </c>
      <c r="N308" s="179" t="s">
        <v>38</v>
      </c>
      <c r="O308" s="76"/>
      <c r="P308" s="180">
        <f>O308*H308</f>
        <v>0</v>
      </c>
      <c r="Q308" s="180">
        <v>0.098</v>
      </c>
      <c r="R308" s="180">
        <f>Q308*H308</f>
        <v>20.972</v>
      </c>
      <c r="S308" s="180">
        <v>0</v>
      </c>
      <c r="T308" s="18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2" t="s">
        <v>148</v>
      </c>
      <c r="AT308" s="182" t="s">
        <v>129</v>
      </c>
      <c r="AU308" s="182" t="s">
        <v>83</v>
      </c>
      <c r="AY308" s="18" t="s">
        <v>126</v>
      </c>
      <c r="BE308" s="183">
        <f>IF(N308="základní",J308,0)</f>
        <v>0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18" t="s">
        <v>81</v>
      </c>
      <c r="BK308" s="183">
        <f>ROUND(I308*H308,2)</f>
        <v>0</v>
      </c>
      <c r="BL308" s="18" t="s">
        <v>148</v>
      </c>
      <c r="BM308" s="182" t="s">
        <v>958</v>
      </c>
    </row>
    <row r="309" spans="1:47" s="2" customFormat="1" ht="12">
      <c r="A309" s="37"/>
      <c r="B309" s="38"/>
      <c r="C309" s="37"/>
      <c r="D309" s="184" t="s">
        <v>136</v>
      </c>
      <c r="E309" s="37"/>
      <c r="F309" s="185" t="s">
        <v>959</v>
      </c>
      <c r="G309" s="37"/>
      <c r="H309" s="37"/>
      <c r="I309" s="186"/>
      <c r="J309" s="37"/>
      <c r="K309" s="37"/>
      <c r="L309" s="38"/>
      <c r="M309" s="187"/>
      <c r="N309" s="188"/>
      <c r="O309" s="76"/>
      <c r="P309" s="76"/>
      <c r="Q309" s="76"/>
      <c r="R309" s="76"/>
      <c r="S309" s="76"/>
      <c r="T309" s="7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8" t="s">
        <v>136</v>
      </c>
      <c r="AU309" s="18" t="s">
        <v>83</v>
      </c>
    </row>
    <row r="310" spans="1:51" s="13" customFormat="1" ht="12">
      <c r="A310" s="13"/>
      <c r="B310" s="189"/>
      <c r="C310" s="13"/>
      <c r="D310" s="184" t="s">
        <v>137</v>
      </c>
      <c r="E310" s="190" t="s">
        <v>1</v>
      </c>
      <c r="F310" s="191" t="s">
        <v>960</v>
      </c>
      <c r="G310" s="13"/>
      <c r="H310" s="192">
        <v>214</v>
      </c>
      <c r="I310" s="193"/>
      <c r="J310" s="13"/>
      <c r="K310" s="13"/>
      <c r="L310" s="189"/>
      <c r="M310" s="194"/>
      <c r="N310" s="195"/>
      <c r="O310" s="195"/>
      <c r="P310" s="195"/>
      <c r="Q310" s="195"/>
      <c r="R310" s="195"/>
      <c r="S310" s="195"/>
      <c r="T310" s="19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0" t="s">
        <v>137</v>
      </c>
      <c r="AU310" s="190" t="s">
        <v>83</v>
      </c>
      <c r="AV310" s="13" t="s">
        <v>83</v>
      </c>
      <c r="AW310" s="13" t="s">
        <v>30</v>
      </c>
      <c r="AX310" s="13" t="s">
        <v>81</v>
      </c>
      <c r="AY310" s="190" t="s">
        <v>126</v>
      </c>
    </row>
    <row r="311" spans="1:65" s="2" customFormat="1" ht="16.5" customHeight="1">
      <c r="A311" s="37"/>
      <c r="B311" s="170"/>
      <c r="C311" s="216" t="s">
        <v>540</v>
      </c>
      <c r="D311" s="216" t="s">
        <v>343</v>
      </c>
      <c r="E311" s="217" t="s">
        <v>961</v>
      </c>
      <c r="F311" s="218" t="s">
        <v>962</v>
      </c>
      <c r="G311" s="219" t="s">
        <v>209</v>
      </c>
      <c r="H311" s="220">
        <v>218.28</v>
      </c>
      <c r="I311" s="221"/>
      <c r="J311" s="222">
        <f>ROUND(I311*H311,2)</f>
        <v>0</v>
      </c>
      <c r="K311" s="218" t="s">
        <v>1</v>
      </c>
      <c r="L311" s="223"/>
      <c r="M311" s="224" t="s">
        <v>1</v>
      </c>
      <c r="N311" s="225" t="s">
        <v>38</v>
      </c>
      <c r="O311" s="76"/>
      <c r="P311" s="180">
        <f>O311*H311</f>
        <v>0</v>
      </c>
      <c r="Q311" s="180">
        <v>0.137</v>
      </c>
      <c r="R311" s="180">
        <f>Q311*H311</f>
        <v>29.904360000000004</v>
      </c>
      <c r="S311" s="180">
        <v>0</v>
      </c>
      <c r="T311" s="181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2" t="s">
        <v>169</v>
      </c>
      <c r="AT311" s="182" t="s">
        <v>343</v>
      </c>
      <c r="AU311" s="182" t="s">
        <v>83</v>
      </c>
      <c r="AY311" s="18" t="s">
        <v>126</v>
      </c>
      <c r="BE311" s="183">
        <f>IF(N311="základní",J311,0)</f>
        <v>0</v>
      </c>
      <c r="BF311" s="183">
        <f>IF(N311="snížená",J311,0)</f>
        <v>0</v>
      </c>
      <c r="BG311" s="183">
        <f>IF(N311="zákl. přenesená",J311,0)</f>
        <v>0</v>
      </c>
      <c r="BH311" s="183">
        <f>IF(N311="sníž. přenesená",J311,0)</f>
        <v>0</v>
      </c>
      <c r="BI311" s="183">
        <f>IF(N311="nulová",J311,0)</f>
        <v>0</v>
      </c>
      <c r="BJ311" s="18" t="s">
        <v>81</v>
      </c>
      <c r="BK311" s="183">
        <f>ROUND(I311*H311,2)</f>
        <v>0</v>
      </c>
      <c r="BL311" s="18" t="s">
        <v>148</v>
      </c>
      <c r="BM311" s="182" t="s">
        <v>963</v>
      </c>
    </row>
    <row r="312" spans="1:47" s="2" customFormat="1" ht="12">
      <c r="A312" s="37"/>
      <c r="B312" s="38"/>
      <c r="C312" s="37"/>
      <c r="D312" s="184" t="s">
        <v>136</v>
      </c>
      <c r="E312" s="37"/>
      <c r="F312" s="185" t="s">
        <v>964</v>
      </c>
      <c r="G312" s="37"/>
      <c r="H312" s="37"/>
      <c r="I312" s="186"/>
      <c r="J312" s="37"/>
      <c r="K312" s="37"/>
      <c r="L312" s="38"/>
      <c r="M312" s="187"/>
      <c r="N312" s="188"/>
      <c r="O312" s="76"/>
      <c r="P312" s="76"/>
      <c r="Q312" s="76"/>
      <c r="R312" s="76"/>
      <c r="S312" s="76"/>
      <c r="T312" s="7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8" t="s">
        <v>136</v>
      </c>
      <c r="AU312" s="18" t="s">
        <v>83</v>
      </c>
    </row>
    <row r="313" spans="1:51" s="13" customFormat="1" ht="12">
      <c r="A313" s="13"/>
      <c r="B313" s="189"/>
      <c r="C313" s="13"/>
      <c r="D313" s="184" t="s">
        <v>137</v>
      </c>
      <c r="E313" s="13"/>
      <c r="F313" s="191" t="s">
        <v>965</v>
      </c>
      <c r="G313" s="13"/>
      <c r="H313" s="192">
        <v>218.28</v>
      </c>
      <c r="I313" s="193"/>
      <c r="J313" s="13"/>
      <c r="K313" s="13"/>
      <c r="L313" s="189"/>
      <c r="M313" s="194"/>
      <c r="N313" s="195"/>
      <c r="O313" s="195"/>
      <c r="P313" s="195"/>
      <c r="Q313" s="195"/>
      <c r="R313" s="195"/>
      <c r="S313" s="195"/>
      <c r="T313" s="19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0" t="s">
        <v>137</v>
      </c>
      <c r="AU313" s="190" t="s">
        <v>83</v>
      </c>
      <c r="AV313" s="13" t="s">
        <v>83</v>
      </c>
      <c r="AW313" s="13" t="s">
        <v>3</v>
      </c>
      <c r="AX313" s="13" t="s">
        <v>81</v>
      </c>
      <c r="AY313" s="190" t="s">
        <v>126</v>
      </c>
    </row>
    <row r="314" spans="1:63" s="12" customFormat="1" ht="22.8" customHeight="1">
      <c r="A314" s="12"/>
      <c r="B314" s="157"/>
      <c r="C314" s="12"/>
      <c r="D314" s="158" t="s">
        <v>72</v>
      </c>
      <c r="E314" s="168" t="s">
        <v>169</v>
      </c>
      <c r="F314" s="168" t="s">
        <v>539</v>
      </c>
      <c r="G314" s="12"/>
      <c r="H314" s="12"/>
      <c r="I314" s="160"/>
      <c r="J314" s="169">
        <f>BK314</f>
        <v>0</v>
      </c>
      <c r="K314" s="12"/>
      <c r="L314" s="157"/>
      <c r="M314" s="162"/>
      <c r="N314" s="163"/>
      <c r="O314" s="163"/>
      <c r="P314" s="164">
        <f>SUM(P315:P322)</f>
        <v>0</v>
      </c>
      <c r="Q314" s="163"/>
      <c r="R314" s="164">
        <f>SUM(R315:R322)</f>
        <v>9.25102</v>
      </c>
      <c r="S314" s="163"/>
      <c r="T314" s="165">
        <f>SUM(T315:T322)</f>
        <v>1.98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58" t="s">
        <v>81</v>
      </c>
      <c r="AT314" s="166" t="s">
        <v>72</v>
      </c>
      <c r="AU314" s="166" t="s">
        <v>81</v>
      </c>
      <c r="AY314" s="158" t="s">
        <v>126</v>
      </c>
      <c r="BK314" s="167">
        <f>SUM(BK315:BK322)</f>
        <v>0</v>
      </c>
    </row>
    <row r="315" spans="1:65" s="2" customFormat="1" ht="16.5" customHeight="1">
      <c r="A315" s="37"/>
      <c r="B315" s="170"/>
      <c r="C315" s="171" t="s">
        <v>546</v>
      </c>
      <c r="D315" s="171" t="s">
        <v>129</v>
      </c>
      <c r="E315" s="172" t="s">
        <v>541</v>
      </c>
      <c r="F315" s="173" t="s">
        <v>542</v>
      </c>
      <c r="G315" s="174" t="s">
        <v>254</v>
      </c>
      <c r="H315" s="175">
        <v>11</v>
      </c>
      <c r="I315" s="176"/>
      <c r="J315" s="177">
        <f>ROUND(I315*H315,2)</f>
        <v>0</v>
      </c>
      <c r="K315" s="173" t="s">
        <v>133</v>
      </c>
      <c r="L315" s="38"/>
      <c r="M315" s="178" t="s">
        <v>1</v>
      </c>
      <c r="N315" s="179" t="s">
        <v>38</v>
      </c>
      <c r="O315" s="76"/>
      <c r="P315" s="180">
        <f>O315*H315</f>
        <v>0</v>
      </c>
      <c r="Q315" s="180">
        <v>0</v>
      </c>
      <c r="R315" s="180">
        <f>Q315*H315</f>
        <v>0</v>
      </c>
      <c r="S315" s="180">
        <v>0.18</v>
      </c>
      <c r="T315" s="181">
        <f>S315*H315</f>
        <v>1.98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2" t="s">
        <v>148</v>
      </c>
      <c r="AT315" s="182" t="s">
        <v>129</v>
      </c>
      <c r="AU315" s="182" t="s">
        <v>83</v>
      </c>
      <c r="AY315" s="18" t="s">
        <v>126</v>
      </c>
      <c r="BE315" s="183">
        <f>IF(N315="základní",J315,0)</f>
        <v>0</v>
      </c>
      <c r="BF315" s="183">
        <f>IF(N315="snížená",J315,0)</f>
        <v>0</v>
      </c>
      <c r="BG315" s="183">
        <f>IF(N315="zákl. přenesená",J315,0)</f>
        <v>0</v>
      </c>
      <c r="BH315" s="183">
        <f>IF(N315="sníž. přenesená",J315,0)</f>
        <v>0</v>
      </c>
      <c r="BI315" s="183">
        <f>IF(N315="nulová",J315,0)</f>
        <v>0</v>
      </c>
      <c r="BJ315" s="18" t="s">
        <v>81</v>
      </c>
      <c r="BK315" s="183">
        <f>ROUND(I315*H315,2)</f>
        <v>0</v>
      </c>
      <c r="BL315" s="18" t="s">
        <v>148</v>
      </c>
      <c r="BM315" s="182" t="s">
        <v>966</v>
      </c>
    </row>
    <row r="316" spans="1:47" s="2" customFormat="1" ht="12">
      <c r="A316" s="37"/>
      <c r="B316" s="38"/>
      <c r="C316" s="37"/>
      <c r="D316" s="184" t="s">
        <v>136</v>
      </c>
      <c r="E316" s="37"/>
      <c r="F316" s="185" t="s">
        <v>544</v>
      </c>
      <c r="G316" s="37"/>
      <c r="H316" s="37"/>
      <c r="I316" s="186"/>
      <c r="J316" s="37"/>
      <c r="K316" s="37"/>
      <c r="L316" s="38"/>
      <c r="M316" s="187"/>
      <c r="N316" s="188"/>
      <c r="O316" s="76"/>
      <c r="P316" s="76"/>
      <c r="Q316" s="76"/>
      <c r="R316" s="76"/>
      <c r="S316" s="76"/>
      <c r="T316" s="7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8" t="s">
        <v>136</v>
      </c>
      <c r="AU316" s="18" t="s">
        <v>83</v>
      </c>
    </row>
    <row r="317" spans="1:51" s="13" customFormat="1" ht="12">
      <c r="A317" s="13"/>
      <c r="B317" s="189"/>
      <c r="C317" s="13"/>
      <c r="D317" s="184" t="s">
        <v>137</v>
      </c>
      <c r="E317" s="190" t="s">
        <v>1</v>
      </c>
      <c r="F317" s="191" t="s">
        <v>967</v>
      </c>
      <c r="G317" s="13"/>
      <c r="H317" s="192">
        <v>11</v>
      </c>
      <c r="I317" s="193"/>
      <c r="J317" s="13"/>
      <c r="K317" s="13"/>
      <c r="L317" s="189"/>
      <c r="M317" s="194"/>
      <c r="N317" s="195"/>
      <c r="O317" s="195"/>
      <c r="P317" s="195"/>
      <c r="Q317" s="195"/>
      <c r="R317" s="195"/>
      <c r="S317" s="195"/>
      <c r="T317" s="19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0" t="s">
        <v>137</v>
      </c>
      <c r="AU317" s="190" t="s">
        <v>83</v>
      </c>
      <c r="AV317" s="13" t="s">
        <v>83</v>
      </c>
      <c r="AW317" s="13" t="s">
        <v>30</v>
      </c>
      <c r="AX317" s="13" t="s">
        <v>81</v>
      </c>
      <c r="AY317" s="190" t="s">
        <v>126</v>
      </c>
    </row>
    <row r="318" spans="1:65" s="2" customFormat="1" ht="24.15" customHeight="1">
      <c r="A318" s="37"/>
      <c r="B318" s="170"/>
      <c r="C318" s="171" t="s">
        <v>553</v>
      </c>
      <c r="D318" s="171" t="s">
        <v>129</v>
      </c>
      <c r="E318" s="172" t="s">
        <v>547</v>
      </c>
      <c r="F318" s="173" t="s">
        <v>548</v>
      </c>
      <c r="G318" s="174" t="s">
        <v>549</v>
      </c>
      <c r="H318" s="175">
        <v>2</v>
      </c>
      <c r="I318" s="176"/>
      <c r="J318" s="177">
        <f>ROUND(I318*H318,2)</f>
        <v>0</v>
      </c>
      <c r="K318" s="173" t="s">
        <v>133</v>
      </c>
      <c r="L318" s="38"/>
      <c r="M318" s="178" t="s">
        <v>1</v>
      </c>
      <c r="N318" s="179" t="s">
        <v>38</v>
      </c>
      <c r="O318" s="76"/>
      <c r="P318" s="180">
        <f>O318*H318</f>
        <v>0</v>
      </c>
      <c r="Q318" s="180">
        <v>1.51471</v>
      </c>
      <c r="R318" s="180">
        <f>Q318*H318</f>
        <v>3.02942</v>
      </c>
      <c r="S318" s="180">
        <v>0</v>
      </c>
      <c r="T318" s="18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2" t="s">
        <v>148</v>
      </c>
      <c r="AT318" s="182" t="s">
        <v>129</v>
      </c>
      <c r="AU318" s="182" t="s">
        <v>83</v>
      </c>
      <c r="AY318" s="18" t="s">
        <v>126</v>
      </c>
      <c r="BE318" s="183">
        <f>IF(N318="základní",J318,0)</f>
        <v>0</v>
      </c>
      <c r="BF318" s="183">
        <f>IF(N318="snížená",J318,0)</f>
        <v>0</v>
      </c>
      <c r="BG318" s="183">
        <f>IF(N318="zákl. přenesená",J318,0)</f>
        <v>0</v>
      </c>
      <c r="BH318" s="183">
        <f>IF(N318="sníž. přenesená",J318,0)</f>
        <v>0</v>
      </c>
      <c r="BI318" s="183">
        <f>IF(N318="nulová",J318,0)</f>
        <v>0</v>
      </c>
      <c r="BJ318" s="18" t="s">
        <v>81</v>
      </c>
      <c r="BK318" s="183">
        <f>ROUND(I318*H318,2)</f>
        <v>0</v>
      </c>
      <c r="BL318" s="18" t="s">
        <v>148</v>
      </c>
      <c r="BM318" s="182" t="s">
        <v>968</v>
      </c>
    </row>
    <row r="319" spans="1:47" s="2" customFormat="1" ht="12">
      <c r="A319" s="37"/>
      <c r="B319" s="38"/>
      <c r="C319" s="37"/>
      <c r="D319" s="184" t="s">
        <v>136</v>
      </c>
      <c r="E319" s="37"/>
      <c r="F319" s="185" t="s">
        <v>551</v>
      </c>
      <c r="G319" s="37"/>
      <c r="H319" s="37"/>
      <c r="I319" s="186"/>
      <c r="J319" s="37"/>
      <c r="K319" s="37"/>
      <c r="L319" s="38"/>
      <c r="M319" s="187"/>
      <c r="N319" s="188"/>
      <c r="O319" s="76"/>
      <c r="P319" s="76"/>
      <c r="Q319" s="76"/>
      <c r="R319" s="76"/>
      <c r="S319" s="76"/>
      <c r="T319" s="7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8" t="s">
        <v>136</v>
      </c>
      <c r="AU319" s="18" t="s">
        <v>83</v>
      </c>
    </row>
    <row r="320" spans="1:51" s="13" customFormat="1" ht="12">
      <c r="A320" s="13"/>
      <c r="B320" s="189"/>
      <c r="C320" s="13"/>
      <c r="D320" s="184" t="s">
        <v>137</v>
      </c>
      <c r="E320" s="190" t="s">
        <v>1</v>
      </c>
      <c r="F320" s="191" t="s">
        <v>552</v>
      </c>
      <c r="G320" s="13"/>
      <c r="H320" s="192">
        <v>2</v>
      </c>
      <c r="I320" s="193"/>
      <c r="J320" s="13"/>
      <c r="K320" s="13"/>
      <c r="L320" s="189"/>
      <c r="M320" s="194"/>
      <c r="N320" s="195"/>
      <c r="O320" s="195"/>
      <c r="P320" s="195"/>
      <c r="Q320" s="195"/>
      <c r="R320" s="195"/>
      <c r="S320" s="195"/>
      <c r="T320" s="19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0" t="s">
        <v>137</v>
      </c>
      <c r="AU320" s="190" t="s">
        <v>83</v>
      </c>
      <c r="AV320" s="13" t="s">
        <v>83</v>
      </c>
      <c r="AW320" s="13" t="s">
        <v>30</v>
      </c>
      <c r="AX320" s="13" t="s">
        <v>81</v>
      </c>
      <c r="AY320" s="190" t="s">
        <v>126</v>
      </c>
    </row>
    <row r="321" spans="1:65" s="2" customFormat="1" ht="33" customHeight="1">
      <c r="A321" s="37"/>
      <c r="B321" s="170"/>
      <c r="C321" s="171" t="s">
        <v>559</v>
      </c>
      <c r="D321" s="171" t="s">
        <v>129</v>
      </c>
      <c r="E321" s="172" t="s">
        <v>560</v>
      </c>
      <c r="F321" s="173" t="s">
        <v>561</v>
      </c>
      <c r="G321" s="174" t="s">
        <v>549</v>
      </c>
      <c r="H321" s="175">
        <v>20</v>
      </c>
      <c r="I321" s="176"/>
      <c r="J321" s="177">
        <f>ROUND(I321*H321,2)</f>
        <v>0</v>
      </c>
      <c r="K321" s="173" t="s">
        <v>133</v>
      </c>
      <c r="L321" s="38"/>
      <c r="M321" s="178" t="s">
        <v>1</v>
      </c>
      <c r="N321" s="179" t="s">
        <v>38</v>
      </c>
      <c r="O321" s="76"/>
      <c r="P321" s="180">
        <f>O321*H321</f>
        <v>0</v>
      </c>
      <c r="Q321" s="180">
        <v>0.31108</v>
      </c>
      <c r="R321" s="180">
        <f>Q321*H321</f>
        <v>6.2216000000000005</v>
      </c>
      <c r="S321" s="180">
        <v>0</v>
      </c>
      <c r="T321" s="18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2" t="s">
        <v>148</v>
      </c>
      <c r="AT321" s="182" t="s">
        <v>129</v>
      </c>
      <c r="AU321" s="182" t="s">
        <v>83</v>
      </c>
      <c r="AY321" s="18" t="s">
        <v>126</v>
      </c>
      <c r="BE321" s="183">
        <f>IF(N321="základní",J321,0)</f>
        <v>0</v>
      </c>
      <c r="BF321" s="183">
        <f>IF(N321="snížená",J321,0)</f>
        <v>0</v>
      </c>
      <c r="BG321" s="183">
        <f>IF(N321="zákl. přenesená",J321,0)</f>
        <v>0</v>
      </c>
      <c r="BH321" s="183">
        <f>IF(N321="sníž. přenesená",J321,0)</f>
        <v>0</v>
      </c>
      <c r="BI321" s="183">
        <f>IF(N321="nulová",J321,0)</f>
        <v>0</v>
      </c>
      <c r="BJ321" s="18" t="s">
        <v>81</v>
      </c>
      <c r="BK321" s="183">
        <f>ROUND(I321*H321,2)</f>
        <v>0</v>
      </c>
      <c r="BL321" s="18" t="s">
        <v>148</v>
      </c>
      <c r="BM321" s="182" t="s">
        <v>969</v>
      </c>
    </row>
    <row r="322" spans="1:47" s="2" customFormat="1" ht="12">
      <c r="A322" s="37"/>
      <c r="B322" s="38"/>
      <c r="C322" s="37"/>
      <c r="D322" s="184" t="s">
        <v>136</v>
      </c>
      <c r="E322" s="37"/>
      <c r="F322" s="185" t="s">
        <v>563</v>
      </c>
      <c r="G322" s="37"/>
      <c r="H322" s="37"/>
      <c r="I322" s="186"/>
      <c r="J322" s="37"/>
      <c r="K322" s="37"/>
      <c r="L322" s="38"/>
      <c r="M322" s="187"/>
      <c r="N322" s="188"/>
      <c r="O322" s="76"/>
      <c r="P322" s="76"/>
      <c r="Q322" s="76"/>
      <c r="R322" s="76"/>
      <c r="S322" s="76"/>
      <c r="T322" s="7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8" t="s">
        <v>136</v>
      </c>
      <c r="AU322" s="18" t="s">
        <v>83</v>
      </c>
    </row>
    <row r="323" spans="1:63" s="12" customFormat="1" ht="22.8" customHeight="1">
      <c r="A323" s="12"/>
      <c r="B323" s="157"/>
      <c r="C323" s="12"/>
      <c r="D323" s="158" t="s">
        <v>72</v>
      </c>
      <c r="E323" s="168" t="s">
        <v>174</v>
      </c>
      <c r="F323" s="168" t="s">
        <v>564</v>
      </c>
      <c r="G323" s="12"/>
      <c r="H323" s="12"/>
      <c r="I323" s="160"/>
      <c r="J323" s="169">
        <f>BK323</f>
        <v>0</v>
      </c>
      <c r="K323" s="12"/>
      <c r="L323" s="157"/>
      <c r="M323" s="162"/>
      <c r="N323" s="163"/>
      <c r="O323" s="163"/>
      <c r="P323" s="164">
        <f>SUM(P324:P419)</f>
        <v>0</v>
      </c>
      <c r="Q323" s="163"/>
      <c r="R323" s="164">
        <f>SUM(R324:R419)</f>
        <v>174.934729</v>
      </c>
      <c r="S323" s="163"/>
      <c r="T323" s="165">
        <f>SUM(T324:T419)</f>
        <v>72.6974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58" t="s">
        <v>81</v>
      </c>
      <c r="AT323" s="166" t="s">
        <v>72</v>
      </c>
      <c r="AU323" s="166" t="s">
        <v>81</v>
      </c>
      <c r="AY323" s="158" t="s">
        <v>126</v>
      </c>
      <c r="BK323" s="167">
        <f>SUM(BK324:BK419)</f>
        <v>0</v>
      </c>
    </row>
    <row r="324" spans="1:65" s="2" customFormat="1" ht="16.5" customHeight="1">
      <c r="A324" s="37"/>
      <c r="B324" s="170"/>
      <c r="C324" s="171" t="s">
        <v>565</v>
      </c>
      <c r="D324" s="171" t="s">
        <v>129</v>
      </c>
      <c r="E324" s="172" t="s">
        <v>566</v>
      </c>
      <c r="F324" s="173" t="s">
        <v>567</v>
      </c>
      <c r="G324" s="174" t="s">
        <v>549</v>
      </c>
      <c r="H324" s="175">
        <v>6</v>
      </c>
      <c r="I324" s="176"/>
      <c r="J324" s="177">
        <f>ROUND(I324*H324,2)</f>
        <v>0</v>
      </c>
      <c r="K324" s="173" t="s">
        <v>1</v>
      </c>
      <c r="L324" s="38"/>
      <c r="M324" s="178" t="s">
        <v>1</v>
      </c>
      <c r="N324" s="179" t="s">
        <v>38</v>
      </c>
      <c r="O324" s="76"/>
      <c r="P324" s="180">
        <f>O324*H324</f>
        <v>0</v>
      </c>
      <c r="Q324" s="180">
        <v>0.00021</v>
      </c>
      <c r="R324" s="180">
        <f>Q324*H324</f>
        <v>0.00126</v>
      </c>
      <c r="S324" s="180">
        <v>0</v>
      </c>
      <c r="T324" s="18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2" t="s">
        <v>288</v>
      </c>
      <c r="AT324" s="182" t="s">
        <v>129</v>
      </c>
      <c r="AU324" s="182" t="s">
        <v>83</v>
      </c>
      <c r="AY324" s="18" t="s">
        <v>126</v>
      </c>
      <c r="BE324" s="183">
        <f>IF(N324="základní",J324,0)</f>
        <v>0</v>
      </c>
      <c r="BF324" s="183">
        <f>IF(N324="snížená",J324,0)</f>
        <v>0</v>
      </c>
      <c r="BG324" s="183">
        <f>IF(N324="zákl. přenesená",J324,0)</f>
        <v>0</v>
      </c>
      <c r="BH324" s="183">
        <f>IF(N324="sníž. přenesená",J324,0)</f>
        <v>0</v>
      </c>
      <c r="BI324" s="183">
        <f>IF(N324="nulová",J324,0)</f>
        <v>0</v>
      </c>
      <c r="BJ324" s="18" t="s">
        <v>81</v>
      </c>
      <c r="BK324" s="183">
        <f>ROUND(I324*H324,2)</f>
        <v>0</v>
      </c>
      <c r="BL324" s="18" t="s">
        <v>288</v>
      </c>
      <c r="BM324" s="182" t="s">
        <v>970</v>
      </c>
    </row>
    <row r="325" spans="1:47" s="2" customFormat="1" ht="12">
      <c r="A325" s="37"/>
      <c r="B325" s="38"/>
      <c r="C325" s="37"/>
      <c r="D325" s="184" t="s">
        <v>136</v>
      </c>
      <c r="E325" s="37"/>
      <c r="F325" s="185" t="s">
        <v>567</v>
      </c>
      <c r="G325" s="37"/>
      <c r="H325" s="37"/>
      <c r="I325" s="186"/>
      <c r="J325" s="37"/>
      <c r="K325" s="37"/>
      <c r="L325" s="38"/>
      <c r="M325" s="187"/>
      <c r="N325" s="188"/>
      <c r="O325" s="76"/>
      <c r="P325" s="76"/>
      <c r="Q325" s="76"/>
      <c r="R325" s="76"/>
      <c r="S325" s="76"/>
      <c r="T325" s="7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8" t="s">
        <v>136</v>
      </c>
      <c r="AU325" s="18" t="s">
        <v>83</v>
      </c>
    </row>
    <row r="326" spans="1:51" s="13" customFormat="1" ht="12">
      <c r="A326" s="13"/>
      <c r="B326" s="189"/>
      <c r="C326" s="13"/>
      <c r="D326" s="184" t="s">
        <v>137</v>
      </c>
      <c r="E326" s="190" t="s">
        <v>1</v>
      </c>
      <c r="F326" s="191" t="s">
        <v>971</v>
      </c>
      <c r="G326" s="13"/>
      <c r="H326" s="192">
        <v>6</v>
      </c>
      <c r="I326" s="193"/>
      <c r="J326" s="13"/>
      <c r="K326" s="13"/>
      <c r="L326" s="189"/>
      <c r="M326" s="194"/>
      <c r="N326" s="195"/>
      <c r="O326" s="195"/>
      <c r="P326" s="195"/>
      <c r="Q326" s="195"/>
      <c r="R326" s="195"/>
      <c r="S326" s="195"/>
      <c r="T326" s="19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0" t="s">
        <v>137</v>
      </c>
      <c r="AU326" s="190" t="s">
        <v>83</v>
      </c>
      <c r="AV326" s="13" t="s">
        <v>83</v>
      </c>
      <c r="AW326" s="13" t="s">
        <v>30</v>
      </c>
      <c r="AX326" s="13" t="s">
        <v>81</v>
      </c>
      <c r="AY326" s="190" t="s">
        <v>126</v>
      </c>
    </row>
    <row r="327" spans="1:65" s="2" customFormat="1" ht="24.15" customHeight="1">
      <c r="A327" s="37"/>
      <c r="B327" s="170"/>
      <c r="C327" s="171" t="s">
        <v>570</v>
      </c>
      <c r="D327" s="171" t="s">
        <v>129</v>
      </c>
      <c r="E327" s="172" t="s">
        <v>972</v>
      </c>
      <c r="F327" s="173" t="s">
        <v>973</v>
      </c>
      <c r="G327" s="174" t="s">
        <v>549</v>
      </c>
      <c r="H327" s="175">
        <v>2</v>
      </c>
      <c r="I327" s="176"/>
      <c r="J327" s="177">
        <f>ROUND(I327*H327,2)</f>
        <v>0</v>
      </c>
      <c r="K327" s="173" t="s">
        <v>133</v>
      </c>
      <c r="L327" s="38"/>
      <c r="M327" s="178" t="s">
        <v>1</v>
      </c>
      <c r="N327" s="179" t="s">
        <v>38</v>
      </c>
      <c r="O327" s="76"/>
      <c r="P327" s="180">
        <f>O327*H327</f>
        <v>0</v>
      </c>
      <c r="Q327" s="180">
        <v>0.10931</v>
      </c>
      <c r="R327" s="180">
        <f>Q327*H327</f>
        <v>0.21862</v>
      </c>
      <c r="S327" s="180">
        <v>0</v>
      </c>
      <c r="T327" s="18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2" t="s">
        <v>148</v>
      </c>
      <c r="AT327" s="182" t="s">
        <v>129</v>
      </c>
      <c r="AU327" s="182" t="s">
        <v>83</v>
      </c>
      <c r="AY327" s="18" t="s">
        <v>126</v>
      </c>
      <c r="BE327" s="183">
        <f>IF(N327="základní",J327,0)</f>
        <v>0</v>
      </c>
      <c r="BF327" s="183">
        <f>IF(N327="snížená",J327,0)</f>
        <v>0</v>
      </c>
      <c r="BG327" s="183">
        <f>IF(N327="zákl. přenesená",J327,0)</f>
        <v>0</v>
      </c>
      <c r="BH327" s="183">
        <f>IF(N327="sníž. přenesená",J327,0)</f>
        <v>0</v>
      </c>
      <c r="BI327" s="183">
        <f>IF(N327="nulová",J327,0)</f>
        <v>0</v>
      </c>
      <c r="BJ327" s="18" t="s">
        <v>81</v>
      </c>
      <c r="BK327" s="183">
        <f>ROUND(I327*H327,2)</f>
        <v>0</v>
      </c>
      <c r="BL327" s="18" t="s">
        <v>148</v>
      </c>
      <c r="BM327" s="182" t="s">
        <v>974</v>
      </c>
    </row>
    <row r="328" spans="1:47" s="2" customFormat="1" ht="12">
      <c r="A328" s="37"/>
      <c r="B328" s="38"/>
      <c r="C328" s="37"/>
      <c r="D328" s="184" t="s">
        <v>136</v>
      </c>
      <c r="E328" s="37"/>
      <c r="F328" s="185" t="s">
        <v>975</v>
      </c>
      <c r="G328" s="37"/>
      <c r="H328" s="37"/>
      <c r="I328" s="186"/>
      <c r="J328" s="37"/>
      <c r="K328" s="37"/>
      <c r="L328" s="38"/>
      <c r="M328" s="187"/>
      <c r="N328" s="188"/>
      <c r="O328" s="76"/>
      <c r="P328" s="76"/>
      <c r="Q328" s="76"/>
      <c r="R328" s="76"/>
      <c r="S328" s="76"/>
      <c r="T328" s="7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8" t="s">
        <v>136</v>
      </c>
      <c r="AU328" s="18" t="s">
        <v>83</v>
      </c>
    </row>
    <row r="329" spans="1:65" s="2" customFormat="1" ht="16.5" customHeight="1">
      <c r="A329" s="37"/>
      <c r="B329" s="170"/>
      <c r="C329" s="216" t="s">
        <v>579</v>
      </c>
      <c r="D329" s="216" t="s">
        <v>343</v>
      </c>
      <c r="E329" s="217" t="s">
        <v>976</v>
      </c>
      <c r="F329" s="218" t="s">
        <v>977</v>
      </c>
      <c r="G329" s="219" t="s">
        <v>549</v>
      </c>
      <c r="H329" s="220">
        <v>2</v>
      </c>
      <c r="I329" s="221"/>
      <c r="J329" s="222">
        <f>ROUND(I329*H329,2)</f>
        <v>0</v>
      </c>
      <c r="K329" s="218" t="s">
        <v>133</v>
      </c>
      <c r="L329" s="223"/>
      <c r="M329" s="224" t="s">
        <v>1</v>
      </c>
      <c r="N329" s="225" t="s">
        <v>38</v>
      </c>
      <c r="O329" s="76"/>
      <c r="P329" s="180">
        <f>O329*H329</f>
        <v>0</v>
      </c>
      <c r="Q329" s="180">
        <v>0.0075</v>
      </c>
      <c r="R329" s="180">
        <f>Q329*H329</f>
        <v>0.015</v>
      </c>
      <c r="S329" s="180">
        <v>0</v>
      </c>
      <c r="T329" s="18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2" t="s">
        <v>169</v>
      </c>
      <c r="AT329" s="182" t="s">
        <v>343</v>
      </c>
      <c r="AU329" s="182" t="s">
        <v>83</v>
      </c>
      <c r="AY329" s="18" t="s">
        <v>126</v>
      </c>
      <c r="BE329" s="183">
        <f>IF(N329="základní",J329,0)</f>
        <v>0</v>
      </c>
      <c r="BF329" s="183">
        <f>IF(N329="snížená",J329,0)</f>
        <v>0</v>
      </c>
      <c r="BG329" s="183">
        <f>IF(N329="zákl. přenesená",J329,0)</f>
        <v>0</v>
      </c>
      <c r="BH329" s="183">
        <f>IF(N329="sníž. přenesená",J329,0)</f>
        <v>0</v>
      </c>
      <c r="BI329" s="183">
        <f>IF(N329="nulová",J329,0)</f>
        <v>0</v>
      </c>
      <c r="BJ329" s="18" t="s">
        <v>81</v>
      </c>
      <c r="BK329" s="183">
        <f>ROUND(I329*H329,2)</f>
        <v>0</v>
      </c>
      <c r="BL329" s="18" t="s">
        <v>148</v>
      </c>
      <c r="BM329" s="182" t="s">
        <v>978</v>
      </c>
    </row>
    <row r="330" spans="1:65" s="2" customFormat="1" ht="24.15" customHeight="1">
      <c r="A330" s="37"/>
      <c r="B330" s="170"/>
      <c r="C330" s="171" t="s">
        <v>583</v>
      </c>
      <c r="D330" s="171" t="s">
        <v>129</v>
      </c>
      <c r="E330" s="172" t="s">
        <v>571</v>
      </c>
      <c r="F330" s="173" t="s">
        <v>572</v>
      </c>
      <c r="G330" s="174" t="s">
        <v>549</v>
      </c>
      <c r="H330" s="175">
        <v>4</v>
      </c>
      <c r="I330" s="176"/>
      <c r="J330" s="177">
        <f>ROUND(I330*H330,2)</f>
        <v>0</v>
      </c>
      <c r="K330" s="173" t="s">
        <v>133</v>
      </c>
      <c r="L330" s="38"/>
      <c r="M330" s="178" t="s">
        <v>1</v>
      </c>
      <c r="N330" s="179" t="s">
        <v>38</v>
      </c>
      <c r="O330" s="76"/>
      <c r="P330" s="180">
        <f>O330*H330</f>
        <v>0</v>
      </c>
      <c r="Q330" s="180">
        <v>0.0007</v>
      </c>
      <c r="R330" s="180">
        <f>Q330*H330</f>
        <v>0.0028</v>
      </c>
      <c r="S330" s="180">
        <v>0</v>
      </c>
      <c r="T330" s="18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2" t="s">
        <v>148</v>
      </c>
      <c r="AT330" s="182" t="s">
        <v>129</v>
      </c>
      <c r="AU330" s="182" t="s">
        <v>83</v>
      </c>
      <c r="AY330" s="18" t="s">
        <v>126</v>
      </c>
      <c r="BE330" s="183">
        <f>IF(N330="základní",J330,0)</f>
        <v>0</v>
      </c>
      <c r="BF330" s="183">
        <f>IF(N330="snížená",J330,0)</f>
        <v>0</v>
      </c>
      <c r="BG330" s="183">
        <f>IF(N330="zákl. přenesená",J330,0)</f>
        <v>0</v>
      </c>
      <c r="BH330" s="183">
        <f>IF(N330="sníž. přenesená",J330,0)</f>
        <v>0</v>
      </c>
      <c r="BI330" s="183">
        <f>IF(N330="nulová",J330,0)</f>
        <v>0</v>
      </c>
      <c r="BJ330" s="18" t="s">
        <v>81</v>
      </c>
      <c r="BK330" s="183">
        <f>ROUND(I330*H330,2)</f>
        <v>0</v>
      </c>
      <c r="BL330" s="18" t="s">
        <v>148</v>
      </c>
      <c r="BM330" s="182" t="s">
        <v>979</v>
      </c>
    </row>
    <row r="331" spans="1:47" s="2" customFormat="1" ht="12">
      <c r="A331" s="37"/>
      <c r="B331" s="38"/>
      <c r="C331" s="37"/>
      <c r="D331" s="184" t="s">
        <v>136</v>
      </c>
      <c r="E331" s="37"/>
      <c r="F331" s="185" t="s">
        <v>574</v>
      </c>
      <c r="G331" s="37"/>
      <c r="H331" s="37"/>
      <c r="I331" s="186"/>
      <c r="J331" s="37"/>
      <c r="K331" s="37"/>
      <c r="L331" s="38"/>
      <c r="M331" s="187"/>
      <c r="N331" s="188"/>
      <c r="O331" s="76"/>
      <c r="P331" s="76"/>
      <c r="Q331" s="76"/>
      <c r="R331" s="76"/>
      <c r="S331" s="76"/>
      <c r="T331" s="7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8" t="s">
        <v>136</v>
      </c>
      <c r="AU331" s="18" t="s">
        <v>83</v>
      </c>
    </row>
    <row r="332" spans="1:51" s="13" customFormat="1" ht="12">
      <c r="A332" s="13"/>
      <c r="B332" s="189"/>
      <c r="C332" s="13"/>
      <c r="D332" s="184" t="s">
        <v>137</v>
      </c>
      <c r="E332" s="190" t="s">
        <v>1</v>
      </c>
      <c r="F332" s="191" t="s">
        <v>980</v>
      </c>
      <c r="G332" s="13"/>
      <c r="H332" s="192">
        <v>1</v>
      </c>
      <c r="I332" s="193"/>
      <c r="J332" s="13"/>
      <c r="K332" s="13"/>
      <c r="L332" s="189"/>
      <c r="M332" s="194"/>
      <c r="N332" s="195"/>
      <c r="O332" s="195"/>
      <c r="P332" s="195"/>
      <c r="Q332" s="195"/>
      <c r="R332" s="195"/>
      <c r="S332" s="195"/>
      <c r="T332" s="19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0" t="s">
        <v>137</v>
      </c>
      <c r="AU332" s="190" t="s">
        <v>83</v>
      </c>
      <c r="AV332" s="13" t="s">
        <v>83</v>
      </c>
      <c r="AW332" s="13" t="s">
        <v>30</v>
      </c>
      <c r="AX332" s="13" t="s">
        <v>73</v>
      </c>
      <c r="AY332" s="190" t="s">
        <v>126</v>
      </c>
    </row>
    <row r="333" spans="1:51" s="13" customFormat="1" ht="12">
      <c r="A333" s="13"/>
      <c r="B333" s="189"/>
      <c r="C333" s="13"/>
      <c r="D333" s="184" t="s">
        <v>137</v>
      </c>
      <c r="E333" s="190" t="s">
        <v>1</v>
      </c>
      <c r="F333" s="191" t="s">
        <v>981</v>
      </c>
      <c r="G333" s="13"/>
      <c r="H333" s="192">
        <v>1</v>
      </c>
      <c r="I333" s="193"/>
      <c r="J333" s="13"/>
      <c r="K333" s="13"/>
      <c r="L333" s="189"/>
      <c r="M333" s="194"/>
      <c r="N333" s="195"/>
      <c r="O333" s="195"/>
      <c r="P333" s="195"/>
      <c r="Q333" s="195"/>
      <c r="R333" s="195"/>
      <c r="S333" s="195"/>
      <c r="T333" s="19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0" t="s">
        <v>137</v>
      </c>
      <c r="AU333" s="190" t="s">
        <v>83</v>
      </c>
      <c r="AV333" s="13" t="s">
        <v>83</v>
      </c>
      <c r="AW333" s="13" t="s">
        <v>30</v>
      </c>
      <c r="AX333" s="13" t="s">
        <v>73</v>
      </c>
      <c r="AY333" s="190" t="s">
        <v>126</v>
      </c>
    </row>
    <row r="334" spans="1:51" s="13" customFormat="1" ht="12">
      <c r="A334" s="13"/>
      <c r="B334" s="189"/>
      <c r="C334" s="13"/>
      <c r="D334" s="184" t="s">
        <v>137</v>
      </c>
      <c r="E334" s="190" t="s">
        <v>1</v>
      </c>
      <c r="F334" s="191" t="s">
        <v>982</v>
      </c>
      <c r="G334" s="13"/>
      <c r="H334" s="192">
        <v>1</v>
      </c>
      <c r="I334" s="193"/>
      <c r="J334" s="13"/>
      <c r="K334" s="13"/>
      <c r="L334" s="189"/>
      <c r="M334" s="194"/>
      <c r="N334" s="195"/>
      <c r="O334" s="195"/>
      <c r="P334" s="195"/>
      <c r="Q334" s="195"/>
      <c r="R334" s="195"/>
      <c r="S334" s="195"/>
      <c r="T334" s="19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0" t="s">
        <v>137</v>
      </c>
      <c r="AU334" s="190" t="s">
        <v>83</v>
      </c>
      <c r="AV334" s="13" t="s">
        <v>83</v>
      </c>
      <c r="AW334" s="13" t="s">
        <v>30</v>
      </c>
      <c r="AX334" s="13" t="s">
        <v>73</v>
      </c>
      <c r="AY334" s="190" t="s">
        <v>126</v>
      </c>
    </row>
    <row r="335" spans="1:51" s="13" customFormat="1" ht="12">
      <c r="A335" s="13"/>
      <c r="B335" s="189"/>
      <c r="C335" s="13"/>
      <c r="D335" s="184" t="s">
        <v>137</v>
      </c>
      <c r="E335" s="190" t="s">
        <v>1</v>
      </c>
      <c r="F335" s="191" t="s">
        <v>983</v>
      </c>
      <c r="G335" s="13"/>
      <c r="H335" s="192">
        <v>1</v>
      </c>
      <c r="I335" s="193"/>
      <c r="J335" s="13"/>
      <c r="K335" s="13"/>
      <c r="L335" s="189"/>
      <c r="M335" s="194"/>
      <c r="N335" s="195"/>
      <c r="O335" s="195"/>
      <c r="P335" s="195"/>
      <c r="Q335" s="195"/>
      <c r="R335" s="195"/>
      <c r="S335" s="195"/>
      <c r="T335" s="19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0" t="s">
        <v>137</v>
      </c>
      <c r="AU335" s="190" t="s">
        <v>83</v>
      </c>
      <c r="AV335" s="13" t="s">
        <v>83</v>
      </c>
      <c r="AW335" s="13" t="s">
        <v>30</v>
      </c>
      <c r="AX335" s="13" t="s">
        <v>73</v>
      </c>
      <c r="AY335" s="190" t="s">
        <v>126</v>
      </c>
    </row>
    <row r="336" spans="1:51" s="14" customFormat="1" ht="12">
      <c r="A336" s="14"/>
      <c r="B336" s="201"/>
      <c r="C336" s="14"/>
      <c r="D336" s="184" t="s">
        <v>137</v>
      </c>
      <c r="E336" s="202" t="s">
        <v>1</v>
      </c>
      <c r="F336" s="203" t="s">
        <v>259</v>
      </c>
      <c r="G336" s="14"/>
      <c r="H336" s="204">
        <v>4</v>
      </c>
      <c r="I336" s="205"/>
      <c r="J336" s="14"/>
      <c r="K336" s="14"/>
      <c r="L336" s="201"/>
      <c r="M336" s="206"/>
      <c r="N336" s="207"/>
      <c r="O336" s="207"/>
      <c r="P336" s="207"/>
      <c r="Q336" s="207"/>
      <c r="R336" s="207"/>
      <c r="S336" s="207"/>
      <c r="T336" s="20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02" t="s">
        <v>137</v>
      </c>
      <c r="AU336" s="202" t="s">
        <v>83</v>
      </c>
      <c r="AV336" s="14" t="s">
        <v>148</v>
      </c>
      <c r="AW336" s="14" t="s">
        <v>30</v>
      </c>
      <c r="AX336" s="14" t="s">
        <v>81</v>
      </c>
      <c r="AY336" s="202" t="s">
        <v>126</v>
      </c>
    </row>
    <row r="337" spans="1:65" s="2" customFormat="1" ht="24.15" customHeight="1">
      <c r="A337" s="37"/>
      <c r="B337" s="170"/>
      <c r="C337" s="216" t="s">
        <v>587</v>
      </c>
      <c r="D337" s="216" t="s">
        <v>343</v>
      </c>
      <c r="E337" s="217" t="s">
        <v>984</v>
      </c>
      <c r="F337" s="218" t="s">
        <v>985</v>
      </c>
      <c r="G337" s="219" t="s">
        <v>549</v>
      </c>
      <c r="H337" s="220">
        <v>1</v>
      </c>
      <c r="I337" s="221"/>
      <c r="J337" s="222">
        <f>ROUND(I337*H337,2)</f>
        <v>0</v>
      </c>
      <c r="K337" s="218" t="s">
        <v>133</v>
      </c>
      <c r="L337" s="223"/>
      <c r="M337" s="224" t="s">
        <v>1</v>
      </c>
      <c r="N337" s="225" t="s">
        <v>38</v>
      </c>
      <c r="O337" s="76"/>
      <c r="P337" s="180">
        <f>O337*H337</f>
        <v>0</v>
      </c>
      <c r="Q337" s="180">
        <v>0.0035</v>
      </c>
      <c r="R337" s="180">
        <f>Q337*H337</f>
        <v>0.0035</v>
      </c>
      <c r="S337" s="180">
        <v>0</v>
      </c>
      <c r="T337" s="18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2" t="s">
        <v>169</v>
      </c>
      <c r="AT337" s="182" t="s">
        <v>343</v>
      </c>
      <c r="AU337" s="182" t="s">
        <v>83</v>
      </c>
      <c r="AY337" s="18" t="s">
        <v>126</v>
      </c>
      <c r="BE337" s="183">
        <f>IF(N337="základní",J337,0)</f>
        <v>0</v>
      </c>
      <c r="BF337" s="183">
        <f>IF(N337="snížená",J337,0)</f>
        <v>0</v>
      </c>
      <c r="BG337" s="183">
        <f>IF(N337="zákl. přenesená",J337,0)</f>
        <v>0</v>
      </c>
      <c r="BH337" s="183">
        <f>IF(N337="sníž. přenesená",J337,0)</f>
        <v>0</v>
      </c>
      <c r="BI337" s="183">
        <f>IF(N337="nulová",J337,0)</f>
        <v>0</v>
      </c>
      <c r="BJ337" s="18" t="s">
        <v>81</v>
      </c>
      <c r="BK337" s="183">
        <f>ROUND(I337*H337,2)</f>
        <v>0</v>
      </c>
      <c r="BL337" s="18" t="s">
        <v>148</v>
      </c>
      <c r="BM337" s="182" t="s">
        <v>986</v>
      </c>
    </row>
    <row r="338" spans="1:47" s="2" customFormat="1" ht="12">
      <c r="A338" s="37"/>
      <c r="B338" s="38"/>
      <c r="C338" s="37"/>
      <c r="D338" s="184" t="s">
        <v>136</v>
      </c>
      <c r="E338" s="37"/>
      <c r="F338" s="185" t="s">
        <v>985</v>
      </c>
      <c r="G338" s="37"/>
      <c r="H338" s="37"/>
      <c r="I338" s="186"/>
      <c r="J338" s="37"/>
      <c r="K338" s="37"/>
      <c r="L338" s="38"/>
      <c r="M338" s="187"/>
      <c r="N338" s="188"/>
      <c r="O338" s="76"/>
      <c r="P338" s="76"/>
      <c r="Q338" s="76"/>
      <c r="R338" s="76"/>
      <c r="S338" s="76"/>
      <c r="T338" s="7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8" t="s">
        <v>136</v>
      </c>
      <c r="AU338" s="18" t="s">
        <v>83</v>
      </c>
    </row>
    <row r="339" spans="1:65" s="2" customFormat="1" ht="24.15" customHeight="1">
      <c r="A339" s="37"/>
      <c r="B339" s="170"/>
      <c r="C339" s="216" t="s">
        <v>591</v>
      </c>
      <c r="D339" s="216" t="s">
        <v>343</v>
      </c>
      <c r="E339" s="217" t="s">
        <v>987</v>
      </c>
      <c r="F339" s="218" t="s">
        <v>988</v>
      </c>
      <c r="G339" s="219" t="s">
        <v>549</v>
      </c>
      <c r="H339" s="220">
        <v>2</v>
      </c>
      <c r="I339" s="221"/>
      <c r="J339" s="222">
        <f>ROUND(I339*H339,2)</f>
        <v>0</v>
      </c>
      <c r="K339" s="218" t="s">
        <v>133</v>
      </c>
      <c r="L339" s="223"/>
      <c r="M339" s="224" t="s">
        <v>1</v>
      </c>
      <c r="N339" s="225" t="s">
        <v>38</v>
      </c>
      <c r="O339" s="76"/>
      <c r="P339" s="180">
        <f>O339*H339</f>
        <v>0</v>
      </c>
      <c r="Q339" s="180">
        <v>0.0077</v>
      </c>
      <c r="R339" s="180">
        <f>Q339*H339</f>
        <v>0.0154</v>
      </c>
      <c r="S339" s="180">
        <v>0</v>
      </c>
      <c r="T339" s="181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2" t="s">
        <v>169</v>
      </c>
      <c r="AT339" s="182" t="s">
        <v>343</v>
      </c>
      <c r="AU339" s="182" t="s">
        <v>83</v>
      </c>
      <c r="AY339" s="18" t="s">
        <v>126</v>
      </c>
      <c r="BE339" s="183">
        <f>IF(N339="základní",J339,0)</f>
        <v>0</v>
      </c>
      <c r="BF339" s="183">
        <f>IF(N339="snížená",J339,0)</f>
        <v>0</v>
      </c>
      <c r="BG339" s="183">
        <f>IF(N339="zákl. přenesená",J339,0)</f>
        <v>0</v>
      </c>
      <c r="BH339" s="183">
        <f>IF(N339="sníž. přenesená",J339,0)</f>
        <v>0</v>
      </c>
      <c r="BI339" s="183">
        <f>IF(N339="nulová",J339,0)</f>
        <v>0</v>
      </c>
      <c r="BJ339" s="18" t="s">
        <v>81</v>
      </c>
      <c r="BK339" s="183">
        <f>ROUND(I339*H339,2)</f>
        <v>0</v>
      </c>
      <c r="BL339" s="18" t="s">
        <v>148</v>
      </c>
      <c r="BM339" s="182" t="s">
        <v>989</v>
      </c>
    </row>
    <row r="340" spans="1:47" s="2" customFormat="1" ht="12">
      <c r="A340" s="37"/>
      <c r="B340" s="38"/>
      <c r="C340" s="37"/>
      <c r="D340" s="184" t="s">
        <v>136</v>
      </c>
      <c r="E340" s="37"/>
      <c r="F340" s="185" t="s">
        <v>988</v>
      </c>
      <c r="G340" s="37"/>
      <c r="H340" s="37"/>
      <c r="I340" s="186"/>
      <c r="J340" s="37"/>
      <c r="K340" s="37"/>
      <c r="L340" s="38"/>
      <c r="M340" s="187"/>
      <c r="N340" s="188"/>
      <c r="O340" s="76"/>
      <c r="P340" s="76"/>
      <c r="Q340" s="76"/>
      <c r="R340" s="76"/>
      <c r="S340" s="76"/>
      <c r="T340" s="7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8" t="s">
        <v>136</v>
      </c>
      <c r="AU340" s="18" t="s">
        <v>83</v>
      </c>
    </row>
    <row r="341" spans="1:65" s="2" customFormat="1" ht="24.15" customHeight="1">
      <c r="A341" s="37"/>
      <c r="B341" s="170"/>
      <c r="C341" s="216" t="s">
        <v>596</v>
      </c>
      <c r="D341" s="216" t="s">
        <v>343</v>
      </c>
      <c r="E341" s="217" t="s">
        <v>584</v>
      </c>
      <c r="F341" s="218" t="s">
        <v>585</v>
      </c>
      <c r="G341" s="219" t="s">
        <v>549</v>
      </c>
      <c r="H341" s="220">
        <v>1</v>
      </c>
      <c r="I341" s="221"/>
      <c r="J341" s="222">
        <f>ROUND(I341*H341,2)</f>
        <v>0</v>
      </c>
      <c r="K341" s="218" t="s">
        <v>133</v>
      </c>
      <c r="L341" s="223"/>
      <c r="M341" s="224" t="s">
        <v>1</v>
      </c>
      <c r="N341" s="225" t="s">
        <v>38</v>
      </c>
      <c r="O341" s="76"/>
      <c r="P341" s="180">
        <f>O341*H341</f>
        <v>0</v>
      </c>
      <c r="Q341" s="180">
        <v>0.0026</v>
      </c>
      <c r="R341" s="180">
        <f>Q341*H341</f>
        <v>0.0026</v>
      </c>
      <c r="S341" s="180">
        <v>0</v>
      </c>
      <c r="T341" s="181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2" t="s">
        <v>169</v>
      </c>
      <c r="AT341" s="182" t="s">
        <v>343</v>
      </c>
      <c r="AU341" s="182" t="s">
        <v>83</v>
      </c>
      <c r="AY341" s="18" t="s">
        <v>126</v>
      </c>
      <c r="BE341" s="183">
        <f>IF(N341="základní",J341,0)</f>
        <v>0</v>
      </c>
      <c r="BF341" s="183">
        <f>IF(N341="snížená",J341,0)</f>
        <v>0</v>
      </c>
      <c r="BG341" s="183">
        <f>IF(N341="zákl. přenesená",J341,0)</f>
        <v>0</v>
      </c>
      <c r="BH341" s="183">
        <f>IF(N341="sníž. přenesená",J341,0)</f>
        <v>0</v>
      </c>
      <c r="BI341" s="183">
        <f>IF(N341="nulová",J341,0)</f>
        <v>0</v>
      </c>
      <c r="BJ341" s="18" t="s">
        <v>81</v>
      </c>
      <c r="BK341" s="183">
        <f>ROUND(I341*H341,2)</f>
        <v>0</v>
      </c>
      <c r="BL341" s="18" t="s">
        <v>148</v>
      </c>
      <c r="BM341" s="182" t="s">
        <v>990</v>
      </c>
    </row>
    <row r="342" spans="1:47" s="2" customFormat="1" ht="12">
      <c r="A342" s="37"/>
      <c r="B342" s="38"/>
      <c r="C342" s="37"/>
      <c r="D342" s="184" t="s">
        <v>136</v>
      </c>
      <c r="E342" s="37"/>
      <c r="F342" s="185" t="s">
        <v>585</v>
      </c>
      <c r="G342" s="37"/>
      <c r="H342" s="37"/>
      <c r="I342" s="186"/>
      <c r="J342" s="37"/>
      <c r="K342" s="37"/>
      <c r="L342" s="38"/>
      <c r="M342" s="187"/>
      <c r="N342" s="188"/>
      <c r="O342" s="76"/>
      <c r="P342" s="76"/>
      <c r="Q342" s="76"/>
      <c r="R342" s="76"/>
      <c r="S342" s="76"/>
      <c r="T342" s="7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8" t="s">
        <v>136</v>
      </c>
      <c r="AU342" s="18" t="s">
        <v>83</v>
      </c>
    </row>
    <row r="343" spans="1:65" s="2" customFormat="1" ht="24.15" customHeight="1">
      <c r="A343" s="37"/>
      <c r="B343" s="170"/>
      <c r="C343" s="171" t="s">
        <v>600</v>
      </c>
      <c r="D343" s="171" t="s">
        <v>129</v>
      </c>
      <c r="E343" s="172" t="s">
        <v>592</v>
      </c>
      <c r="F343" s="173" t="s">
        <v>593</v>
      </c>
      <c r="G343" s="174" t="s">
        <v>549</v>
      </c>
      <c r="H343" s="175">
        <v>3</v>
      </c>
      <c r="I343" s="176"/>
      <c r="J343" s="177">
        <f>ROUND(I343*H343,2)</f>
        <v>0</v>
      </c>
      <c r="K343" s="173" t="s">
        <v>133</v>
      </c>
      <c r="L343" s="38"/>
      <c r="M343" s="178" t="s">
        <v>1</v>
      </c>
      <c r="N343" s="179" t="s">
        <v>38</v>
      </c>
      <c r="O343" s="76"/>
      <c r="P343" s="180">
        <f>O343*H343</f>
        <v>0</v>
      </c>
      <c r="Q343" s="180">
        <v>0.11241</v>
      </c>
      <c r="R343" s="180">
        <f>Q343*H343</f>
        <v>0.33723</v>
      </c>
      <c r="S343" s="180">
        <v>0</v>
      </c>
      <c r="T343" s="18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2" t="s">
        <v>148</v>
      </c>
      <c r="AT343" s="182" t="s">
        <v>129</v>
      </c>
      <c r="AU343" s="182" t="s">
        <v>83</v>
      </c>
      <c r="AY343" s="18" t="s">
        <v>126</v>
      </c>
      <c r="BE343" s="183">
        <f>IF(N343="základní",J343,0)</f>
        <v>0</v>
      </c>
      <c r="BF343" s="183">
        <f>IF(N343="snížená",J343,0)</f>
        <v>0</v>
      </c>
      <c r="BG343" s="183">
        <f>IF(N343="zákl. přenesená",J343,0)</f>
        <v>0</v>
      </c>
      <c r="BH343" s="183">
        <f>IF(N343="sníž. přenesená",J343,0)</f>
        <v>0</v>
      </c>
      <c r="BI343" s="183">
        <f>IF(N343="nulová",J343,0)</f>
        <v>0</v>
      </c>
      <c r="BJ343" s="18" t="s">
        <v>81</v>
      </c>
      <c r="BK343" s="183">
        <f>ROUND(I343*H343,2)</f>
        <v>0</v>
      </c>
      <c r="BL343" s="18" t="s">
        <v>148</v>
      </c>
      <c r="BM343" s="182" t="s">
        <v>991</v>
      </c>
    </row>
    <row r="344" spans="1:47" s="2" customFormat="1" ht="12">
      <c r="A344" s="37"/>
      <c r="B344" s="38"/>
      <c r="C344" s="37"/>
      <c r="D344" s="184" t="s">
        <v>136</v>
      </c>
      <c r="E344" s="37"/>
      <c r="F344" s="185" t="s">
        <v>595</v>
      </c>
      <c r="G344" s="37"/>
      <c r="H344" s="37"/>
      <c r="I344" s="186"/>
      <c r="J344" s="37"/>
      <c r="K344" s="37"/>
      <c r="L344" s="38"/>
      <c r="M344" s="187"/>
      <c r="N344" s="188"/>
      <c r="O344" s="76"/>
      <c r="P344" s="76"/>
      <c r="Q344" s="76"/>
      <c r="R344" s="76"/>
      <c r="S344" s="76"/>
      <c r="T344" s="7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8" t="s">
        <v>136</v>
      </c>
      <c r="AU344" s="18" t="s">
        <v>83</v>
      </c>
    </row>
    <row r="345" spans="1:65" s="2" customFormat="1" ht="21.75" customHeight="1">
      <c r="A345" s="37"/>
      <c r="B345" s="170"/>
      <c r="C345" s="216" t="s">
        <v>604</v>
      </c>
      <c r="D345" s="216" t="s">
        <v>343</v>
      </c>
      <c r="E345" s="217" t="s">
        <v>597</v>
      </c>
      <c r="F345" s="218" t="s">
        <v>598</v>
      </c>
      <c r="G345" s="219" t="s">
        <v>549</v>
      </c>
      <c r="H345" s="220">
        <v>3</v>
      </c>
      <c r="I345" s="221"/>
      <c r="J345" s="222">
        <f>ROUND(I345*H345,2)</f>
        <v>0</v>
      </c>
      <c r="K345" s="218" t="s">
        <v>133</v>
      </c>
      <c r="L345" s="223"/>
      <c r="M345" s="224" t="s">
        <v>1</v>
      </c>
      <c r="N345" s="225" t="s">
        <v>38</v>
      </c>
      <c r="O345" s="76"/>
      <c r="P345" s="180">
        <f>O345*H345</f>
        <v>0</v>
      </c>
      <c r="Q345" s="180">
        <v>0.0061</v>
      </c>
      <c r="R345" s="180">
        <f>Q345*H345</f>
        <v>0.0183</v>
      </c>
      <c r="S345" s="180">
        <v>0</v>
      </c>
      <c r="T345" s="181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2" t="s">
        <v>169</v>
      </c>
      <c r="AT345" s="182" t="s">
        <v>343</v>
      </c>
      <c r="AU345" s="182" t="s">
        <v>83</v>
      </c>
      <c r="AY345" s="18" t="s">
        <v>126</v>
      </c>
      <c r="BE345" s="183">
        <f>IF(N345="základní",J345,0)</f>
        <v>0</v>
      </c>
      <c r="BF345" s="183">
        <f>IF(N345="snížená",J345,0)</f>
        <v>0</v>
      </c>
      <c r="BG345" s="183">
        <f>IF(N345="zákl. přenesená",J345,0)</f>
        <v>0</v>
      </c>
      <c r="BH345" s="183">
        <f>IF(N345="sníž. přenesená",J345,0)</f>
        <v>0</v>
      </c>
      <c r="BI345" s="183">
        <f>IF(N345="nulová",J345,0)</f>
        <v>0</v>
      </c>
      <c r="BJ345" s="18" t="s">
        <v>81</v>
      </c>
      <c r="BK345" s="183">
        <f>ROUND(I345*H345,2)</f>
        <v>0</v>
      </c>
      <c r="BL345" s="18" t="s">
        <v>148</v>
      </c>
      <c r="BM345" s="182" t="s">
        <v>992</v>
      </c>
    </row>
    <row r="346" spans="1:47" s="2" customFormat="1" ht="12">
      <c r="A346" s="37"/>
      <c r="B346" s="38"/>
      <c r="C346" s="37"/>
      <c r="D346" s="184" t="s">
        <v>136</v>
      </c>
      <c r="E346" s="37"/>
      <c r="F346" s="185" t="s">
        <v>598</v>
      </c>
      <c r="G346" s="37"/>
      <c r="H346" s="37"/>
      <c r="I346" s="186"/>
      <c r="J346" s="37"/>
      <c r="K346" s="37"/>
      <c r="L346" s="38"/>
      <c r="M346" s="187"/>
      <c r="N346" s="188"/>
      <c r="O346" s="76"/>
      <c r="P346" s="76"/>
      <c r="Q346" s="76"/>
      <c r="R346" s="76"/>
      <c r="S346" s="76"/>
      <c r="T346" s="7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8" t="s">
        <v>136</v>
      </c>
      <c r="AU346" s="18" t="s">
        <v>83</v>
      </c>
    </row>
    <row r="347" spans="1:65" s="2" customFormat="1" ht="16.5" customHeight="1">
      <c r="A347" s="37"/>
      <c r="B347" s="170"/>
      <c r="C347" s="216" t="s">
        <v>608</v>
      </c>
      <c r="D347" s="216" t="s">
        <v>343</v>
      </c>
      <c r="E347" s="217" t="s">
        <v>601</v>
      </c>
      <c r="F347" s="218" t="s">
        <v>602</v>
      </c>
      <c r="G347" s="219" t="s">
        <v>549</v>
      </c>
      <c r="H347" s="220">
        <v>3</v>
      </c>
      <c r="I347" s="221"/>
      <c r="J347" s="222">
        <f>ROUND(I347*H347,2)</f>
        <v>0</v>
      </c>
      <c r="K347" s="218" t="s">
        <v>133</v>
      </c>
      <c r="L347" s="223"/>
      <c r="M347" s="224" t="s">
        <v>1</v>
      </c>
      <c r="N347" s="225" t="s">
        <v>38</v>
      </c>
      <c r="O347" s="76"/>
      <c r="P347" s="180">
        <f>O347*H347</f>
        <v>0</v>
      </c>
      <c r="Q347" s="180">
        <v>0.003</v>
      </c>
      <c r="R347" s="180">
        <f>Q347*H347</f>
        <v>0.009000000000000001</v>
      </c>
      <c r="S347" s="180">
        <v>0</v>
      </c>
      <c r="T347" s="181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82" t="s">
        <v>169</v>
      </c>
      <c r="AT347" s="182" t="s">
        <v>343</v>
      </c>
      <c r="AU347" s="182" t="s">
        <v>83</v>
      </c>
      <c r="AY347" s="18" t="s">
        <v>126</v>
      </c>
      <c r="BE347" s="183">
        <f>IF(N347="základní",J347,0)</f>
        <v>0</v>
      </c>
      <c r="BF347" s="183">
        <f>IF(N347="snížená",J347,0)</f>
        <v>0</v>
      </c>
      <c r="BG347" s="183">
        <f>IF(N347="zákl. přenesená",J347,0)</f>
        <v>0</v>
      </c>
      <c r="BH347" s="183">
        <f>IF(N347="sníž. přenesená",J347,0)</f>
        <v>0</v>
      </c>
      <c r="BI347" s="183">
        <f>IF(N347="nulová",J347,0)</f>
        <v>0</v>
      </c>
      <c r="BJ347" s="18" t="s">
        <v>81</v>
      </c>
      <c r="BK347" s="183">
        <f>ROUND(I347*H347,2)</f>
        <v>0</v>
      </c>
      <c r="BL347" s="18" t="s">
        <v>148</v>
      </c>
      <c r="BM347" s="182" t="s">
        <v>993</v>
      </c>
    </row>
    <row r="348" spans="1:47" s="2" customFormat="1" ht="12">
      <c r="A348" s="37"/>
      <c r="B348" s="38"/>
      <c r="C348" s="37"/>
      <c r="D348" s="184" t="s">
        <v>136</v>
      </c>
      <c r="E348" s="37"/>
      <c r="F348" s="185" t="s">
        <v>602</v>
      </c>
      <c r="G348" s="37"/>
      <c r="H348" s="37"/>
      <c r="I348" s="186"/>
      <c r="J348" s="37"/>
      <c r="K348" s="37"/>
      <c r="L348" s="38"/>
      <c r="M348" s="187"/>
      <c r="N348" s="188"/>
      <c r="O348" s="76"/>
      <c r="P348" s="76"/>
      <c r="Q348" s="76"/>
      <c r="R348" s="76"/>
      <c r="S348" s="76"/>
      <c r="T348" s="7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8" t="s">
        <v>136</v>
      </c>
      <c r="AU348" s="18" t="s">
        <v>83</v>
      </c>
    </row>
    <row r="349" spans="1:65" s="2" customFormat="1" ht="16.5" customHeight="1">
      <c r="A349" s="37"/>
      <c r="B349" s="170"/>
      <c r="C349" s="216" t="s">
        <v>612</v>
      </c>
      <c r="D349" s="216" t="s">
        <v>343</v>
      </c>
      <c r="E349" s="217" t="s">
        <v>605</v>
      </c>
      <c r="F349" s="218" t="s">
        <v>606</v>
      </c>
      <c r="G349" s="219" t="s">
        <v>549</v>
      </c>
      <c r="H349" s="220">
        <v>3</v>
      </c>
      <c r="I349" s="221"/>
      <c r="J349" s="222">
        <f>ROUND(I349*H349,2)</f>
        <v>0</v>
      </c>
      <c r="K349" s="218" t="s">
        <v>133</v>
      </c>
      <c r="L349" s="223"/>
      <c r="M349" s="224" t="s">
        <v>1</v>
      </c>
      <c r="N349" s="225" t="s">
        <v>38</v>
      </c>
      <c r="O349" s="76"/>
      <c r="P349" s="180">
        <f>O349*H349</f>
        <v>0</v>
      </c>
      <c r="Q349" s="180">
        <v>0.0001</v>
      </c>
      <c r="R349" s="180">
        <f>Q349*H349</f>
        <v>0.00030000000000000003</v>
      </c>
      <c r="S349" s="180">
        <v>0</v>
      </c>
      <c r="T349" s="18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2" t="s">
        <v>169</v>
      </c>
      <c r="AT349" s="182" t="s">
        <v>343</v>
      </c>
      <c r="AU349" s="182" t="s">
        <v>83</v>
      </c>
      <c r="AY349" s="18" t="s">
        <v>126</v>
      </c>
      <c r="BE349" s="183">
        <f>IF(N349="základní",J349,0)</f>
        <v>0</v>
      </c>
      <c r="BF349" s="183">
        <f>IF(N349="snížená",J349,0)</f>
        <v>0</v>
      </c>
      <c r="BG349" s="183">
        <f>IF(N349="zákl. přenesená",J349,0)</f>
        <v>0</v>
      </c>
      <c r="BH349" s="183">
        <f>IF(N349="sníž. přenesená",J349,0)</f>
        <v>0</v>
      </c>
      <c r="BI349" s="183">
        <f>IF(N349="nulová",J349,0)</f>
        <v>0</v>
      </c>
      <c r="BJ349" s="18" t="s">
        <v>81</v>
      </c>
      <c r="BK349" s="183">
        <f>ROUND(I349*H349,2)</f>
        <v>0</v>
      </c>
      <c r="BL349" s="18" t="s">
        <v>148</v>
      </c>
      <c r="BM349" s="182" t="s">
        <v>994</v>
      </c>
    </row>
    <row r="350" spans="1:47" s="2" customFormat="1" ht="12">
      <c r="A350" s="37"/>
      <c r="B350" s="38"/>
      <c r="C350" s="37"/>
      <c r="D350" s="184" t="s">
        <v>136</v>
      </c>
      <c r="E350" s="37"/>
      <c r="F350" s="185" t="s">
        <v>606</v>
      </c>
      <c r="G350" s="37"/>
      <c r="H350" s="37"/>
      <c r="I350" s="186"/>
      <c r="J350" s="37"/>
      <c r="K350" s="37"/>
      <c r="L350" s="38"/>
      <c r="M350" s="187"/>
      <c r="N350" s="188"/>
      <c r="O350" s="76"/>
      <c r="P350" s="76"/>
      <c r="Q350" s="76"/>
      <c r="R350" s="76"/>
      <c r="S350" s="76"/>
      <c r="T350" s="7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8" t="s">
        <v>136</v>
      </c>
      <c r="AU350" s="18" t="s">
        <v>83</v>
      </c>
    </row>
    <row r="351" spans="1:65" s="2" customFormat="1" ht="21.75" customHeight="1">
      <c r="A351" s="37"/>
      <c r="B351" s="170"/>
      <c r="C351" s="216" t="s">
        <v>618</v>
      </c>
      <c r="D351" s="216" t="s">
        <v>343</v>
      </c>
      <c r="E351" s="217" t="s">
        <v>609</v>
      </c>
      <c r="F351" s="218" t="s">
        <v>610</v>
      </c>
      <c r="G351" s="219" t="s">
        <v>549</v>
      </c>
      <c r="H351" s="220">
        <v>8</v>
      </c>
      <c r="I351" s="221"/>
      <c r="J351" s="222">
        <f>ROUND(I351*H351,2)</f>
        <v>0</v>
      </c>
      <c r="K351" s="218" t="s">
        <v>133</v>
      </c>
      <c r="L351" s="223"/>
      <c r="M351" s="224" t="s">
        <v>1</v>
      </c>
      <c r="N351" s="225" t="s">
        <v>38</v>
      </c>
      <c r="O351" s="76"/>
      <c r="P351" s="180">
        <f>O351*H351</f>
        <v>0</v>
      </c>
      <c r="Q351" s="180">
        <v>0.00035</v>
      </c>
      <c r="R351" s="180">
        <f>Q351*H351</f>
        <v>0.0028</v>
      </c>
      <c r="S351" s="180">
        <v>0</v>
      </c>
      <c r="T351" s="18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2" t="s">
        <v>169</v>
      </c>
      <c r="AT351" s="182" t="s">
        <v>343</v>
      </c>
      <c r="AU351" s="182" t="s">
        <v>83</v>
      </c>
      <c r="AY351" s="18" t="s">
        <v>126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18" t="s">
        <v>81</v>
      </c>
      <c r="BK351" s="183">
        <f>ROUND(I351*H351,2)</f>
        <v>0</v>
      </c>
      <c r="BL351" s="18" t="s">
        <v>148</v>
      </c>
      <c r="BM351" s="182" t="s">
        <v>995</v>
      </c>
    </row>
    <row r="352" spans="1:47" s="2" customFormat="1" ht="12">
      <c r="A352" s="37"/>
      <c r="B352" s="38"/>
      <c r="C352" s="37"/>
      <c r="D352" s="184" t="s">
        <v>136</v>
      </c>
      <c r="E352" s="37"/>
      <c r="F352" s="185" t="s">
        <v>610</v>
      </c>
      <c r="G352" s="37"/>
      <c r="H352" s="37"/>
      <c r="I352" s="186"/>
      <c r="J352" s="37"/>
      <c r="K352" s="37"/>
      <c r="L352" s="38"/>
      <c r="M352" s="187"/>
      <c r="N352" s="188"/>
      <c r="O352" s="76"/>
      <c r="P352" s="76"/>
      <c r="Q352" s="76"/>
      <c r="R352" s="76"/>
      <c r="S352" s="76"/>
      <c r="T352" s="7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8" t="s">
        <v>136</v>
      </c>
      <c r="AU352" s="18" t="s">
        <v>83</v>
      </c>
    </row>
    <row r="353" spans="1:65" s="2" customFormat="1" ht="24.15" customHeight="1">
      <c r="A353" s="37"/>
      <c r="B353" s="170"/>
      <c r="C353" s="171" t="s">
        <v>623</v>
      </c>
      <c r="D353" s="171" t="s">
        <v>129</v>
      </c>
      <c r="E353" s="172" t="s">
        <v>996</v>
      </c>
      <c r="F353" s="173" t="s">
        <v>997</v>
      </c>
      <c r="G353" s="174" t="s">
        <v>209</v>
      </c>
      <c r="H353" s="175">
        <v>1.5</v>
      </c>
      <c r="I353" s="176"/>
      <c r="J353" s="177">
        <f>ROUND(I353*H353,2)</f>
        <v>0</v>
      </c>
      <c r="K353" s="173" t="s">
        <v>133</v>
      </c>
      <c r="L353" s="38"/>
      <c r="M353" s="178" t="s">
        <v>1</v>
      </c>
      <c r="N353" s="179" t="s">
        <v>38</v>
      </c>
      <c r="O353" s="76"/>
      <c r="P353" s="180">
        <f>O353*H353</f>
        <v>0</v>
      </c>
      <c r="Q353" s="180">
        <v>0.00085</v>
      </c>
      <c r="R353" s="180">
        <f>Q353*H353</f>
        <v>0.0012749999999999999</v>
      </c>
      <c r="S353" s="180">
        <v>0</v>
      </c>
      <c r="T353" s="181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2" t="s">
        <v>148</v>
      </c>
      <c r="AT353" s="182" t="s">
        <v>129</v>
      </c>
      <c r="AU353" s="182" t="s">
        <v>83</v>
      </c>
      <c r="AY353" s="18" t="s">
        <v>126</v>
      </c>
      <c r="BE353" s="183">
        <f>IF(N353="základní",J353,0)</f>
        <v>0</v>
      </c>
      <c r="BF353" s="183">
        <f>IF(N353="snížená",J353,0)</f>
        <v>0</v>
      </c>
      <c r="BG353" s="183">
        <f>IF(N353="zákl. přenesená",J353,0)</f>
        <v>0</v>
      </c>
      <c r="BH353" s="183">
        <f>IF(N353="sníž. přenesená",J353,0)</f>
        <v>0</v>
      </c>
      <c r="BI353" s="183">
        <f>IF(N353="nulová",J353,0)</f>
        <v>0</v>
      </c>
      <c r="BJ353" s="18" t="s">
        <v>81</v>
      </c>
      <c r="BK353" s="183">
        <f>ROUND(I353*H353,2)</f>
        <v>0</v>
      </c>
      <c r="BL353" s="18" t="s">
        <v>148</v>
      </c>
      <c r="BM353" s="182" t="s">
        <v>998</v>
      </c>
    </row>
    <row r="354" spans="1:47" s="2" customFormat="1" ht="12">
      <c r="A354" s="37"/>
      <c r="B354" s="38"/>
      <c r="C354" s="37"/>
      <c r="D354" s="184" t="s">
        <v>136</v>
      </c>
      <c r="E354" s="37"/>
      <c r="F354" s="185" t="s">
        <v>999</v>
      </c>
      <c r="G354" s="37"/>
      <c r="H354" s="37"/>
      <c r="I354" s="186"/>
      <c r="J354" s="37"/>
      <c r="K354" s="37"/>
      <c r="L354" s="38"/>
      <c r="M354" s="187"/>
      <c r="N354" s="188"/>
      <c r="O354" s="76"/>
      <c r="P354" s="76"/>
      <c r="Q354" s="76"/>
      <c r="R354" s="76"/>
      <c r="S354" s="76"/>
      <c r="T354" s="7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8" t="s">
        <v>136</v>
      </c>
      <c r="AU354" s="18" t="s">
        <v>83</v>
      </c>
    </row>
    <row r="355" spans="1:51" s="13" customFormat="1" ht="12">
      <c r="A355" s="13"/>
      <c r="B355" s="189"/>
      <c r="C355" s="13"/>
      <c r="D355" s="184" t="s">
        <v>137</v>
      </c>
      <c r="E355" s="190" t="s">
        <v>1</v>
      </c>
      <c r="F355" s="191" t="s">
        <v>1000</v>
      </c>
      <c r="G355" s="13"/>
      <c r="H355" s="192">
        <v>1.5</v>
      </c>
      <c r="I355" s="193"/>
      <c r="J355" s="13"/>
      <c r="K355" s="13"/>
      <c r="L355" s="189"/>
      <c r="M355" s="194"/>
      <c r="N355" s="195"/>
      <c r="O355" s="195"/>
      <c r="P355" s="195"/>
      <c r="Q355" s="195"/>
      <c r="R355" s="195"/>
      <c r="S355" s="195"/>
      <c r="T355" s="19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0" t="s">
        <v>137</v>
      </c>
      <c r="AU355" s="190" t="s">
        <v>83</v>
      </c>
      <c r="AV355" s="13" t="s">
        <v>83</v>
      </c>
      <c r="AW355" s="13" t="s">
        <v>30</v>
      </c>
      <c r="AX355" s="13" t="s">
        <v>81</v>
      </c>
      <c r="AY355" s="190" t="s">
        <v>126</v>
      </c>
    </row>
    <row r="356" spans="1:65" s="2" customFormat="1" ht="24.15" customHeight="1">
      <c r="A356" s="37"/>
      <c r="B356" s="170"/>
      <c r="C356" s="171" t="s">
        <v>628</v>
      </c>
      <c r="D356" s="171" t="s">
        <v>129</v>
      </c>
      <c r="E356" s="172" t="s">
        <v>1001</v>
      </c>
      <c r="F356" s="173" t="s">
        <v>1002</v>
      </c>
      <c r="G356" s="174" t="s">
        <v>209</v>
      </c>
      <c r="H356" s="175">
        <v>1.5</v>
      </c>
      <c r="I356" s="176"/>
      <c r="J356" s="177">
        <f>ROUND(I356*H356,2)</f>
        <v>0</v>
      </c>
      <c r="K356" s="173" t="s">
        <v>133</v>
      </c>
      <c r="L356" s="38"/>
      <c r="M356" s="178" t="s">
        <v>1</v>
      </c>
      <c r="N356" s="179" t="s">
        <v>38</v>
      </c>
      <c r="O356" s="76"/>
      <c r="P356" s="180">
        <f>O356*H356</f>
        <v>0</v>
      </c>
      <c r="Q356" s="180">
        <v>0.0026</v>
      </c>
      <c r="R356" s="180">
        <f>Q356*H356</f>
        <v>0.0039</v>
      </c>
      <c r="S356" s="180">
        <v>0</v>
      </c>
      <c r="T356" s="18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82" t="s">
        <v>148</v>
      </c>
      <c r="AT356" s="182" t="s">
        <v>129</v>
      </c>
      <c r="AU356" s="182" t="s">
        <v>83</v>
      </c>
      <c r="AY356" s="18" t="s">
        <v>126</v>
      </c>
      <c r="BE356" s="183">
        <f>IF(N356="základní",J356,0)</f>
        <v>0</v>
      </c>
      <c r="BF356" s="183">
        <f>IF(N356="snížená",J356,0)</f>
        <v>0</v>
      </c>
      <c r="BG356" s="183">
        <f>IF(N356="zákl. přenesená",J356,0)</f>
        <v>0</v>
      </c>
      <c r="BH356" s="183">
        <f>IF(N356="sníž. přenesená",J356,0)</f>
        <v>0</v>
      </c>
      <c r="BI356" s="183">
        <f>IF(N356="nulová",J356,0)</f>
        <v>0</v>
      </c>
      <c r="BJ356" s="18" t="s">
        <v>81</v>
      </c>
      <c r="BK356" s="183">
        <f>ROUND(I356*H356,2)</f>
        <v>0</v>
      </c>
      <c r="BL356" s="18" t="s">
        <v>148</v>
      </c>
      <c r="BM356" s="182" t="s">
        <v>1003</v>
      </c>
    </row>
    <row r="357" spans="1:47" s="2" customFormat="1" ht="12">
      <c r="A357" s="37"/>
      <c r="B357" s="38"/>
      <c r="C357" s="37"/>
      <c r="D357" s="184" t="s">
        <v>136</v>
      </c>
      <c r="E357" s="37"/>
      <c r="F357" s="185" t="s">
        <v>1004</v>
      </c>
      <c r="G357" s="37"/>
      <c r="H357" s="37"/>
      <c r="I357" s="186"/>
      <c r="J357" s="37"/>
      <c r="K357" s="37"/>
      <c r="L357" s="38"/>
      <c r="M357" s="187"/>
      <c r="N357" s="188"/>
      <c r="O357" s="76"/>
      <c r="P357" s="76"/>
      <c r="Q357" s="76"/>
      <c r="R357" s="76"/>
      <c r="S357" s="76"/>
      <c r="T357" s="7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8" t="s">
        <v>136</v>
      </c>
      <c r="AU357" s="18" t="s">
        <v>83</v>
      </c>
    </row>
    <row r="358" spans="1:51" s="13" customFormat="1" ht="12">
      <c r="A358" s="13"/>
      <c r="B358" s="189"/>
      <c r="C358" s="13"/>
      <c r="D358" s="184" t="s">
        <v>137</v>
      </c>
      <c r="E358" s="190" t="s">
        <v>1</v>
      </c>
      <c r="F358" s="191" t="s">
        <v>1000</v>
      </c>
      <c r="G358" s="13"/>
      <c r="H358" s="192">
        <v>1.5</v>
      </c>
      <c r="I358" s="193"/>
      <c r="J358" s="13"/>
      <c r="K358" s="13"/>
      <c r="L358" s="189"/>
      <c r="M358" s="194"/>
      <c r="N358" s="195"/>
      <c r="O358" s="195"/>
      <c r="P358" s="195"/>
      <c r="Q358" s="195"/>
      <c r="R358" s="195"/>
      <c r="S358" s="195"/>
      <c r="T358" s="19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0" t="s">
        <v>137</v>
      </c>
      <c r="AU358" s="190" t="s">
        <v>83</v>
      </c>
      <c r="AV358" s="13" t="s">
        <v>83</v>
      </c>
      <c r="AW358" s="13" t="s">
        <v>30</v>
      </c>
      <c r="AX358" s="13" t="s">
        <v>81</v>
      </c>
      <c r="AY358" s="190" t="s">
        <v>126</v>
      </c>
    </row>
    <row r="359" spans="1:65" s="2" customFormat="1" ht="33" customHeight="1">
      <c r="A359" s="37"/>
      <c r="B359" s="170"/>
      <c r="C359" s="171" t="s">
        <v>634</v>
      </c>
      <c r="D359" s="171" t="s">
        <v>129</v>
      </c>
      <c r="E359" s="172" t="s">
        <v>1005</v>
      </c>
      <c r="F359" s="173" t="s">
        <v>1006</v>
      </c>
      <c r="G359" s="174" t="s">
        <v>254</v>
      </c>
      <c r="H359" s="175">
        <v>396</v>
      </c>
      <c r="I359" s="176"/>
      <c r="J359" s="177">
        <f>ROUND(I359*H359,2)</f>
        <v>0</v>
      </c>
      <c r="K359" s="173" t="s">
        <v>133</v>
      </c>
      <c r="L359" s="38"/>
      <c r="M359" s="178" t="s">
        <v>1</v>
      </c>
      <c r="N359" s="179" t="s">
        <v>38</v>
      </c>
      <c r="O359" s="76"/>
      <c r="P359" s="180">
        <f>O359*H359</f>
        <v>0</v>
      </c>
      <c r="Q359" s="180">
        <v>0.08088</v>
      </c>
      <c r="R359" s="180">
        <f>Q359*H359</f>
        <v>32.028479999999995</v>
      </c>
      <c r="S359" s="180">
        <v>0</v>
      </c>
      <c r="T359" s="181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82" t="s">
        <v>148</v>
      </c>
      <c r="AT359" s="182" t="s">
        <v>129</v>
      </c>
      <c r="AU359" s="182" t="s">
        <v>83</v>
      </c>
      <c r="AY359" s="18" t="s">
        <v>126</v>
      </c>
      <c r="BE359" s="183">
        <f>IF(N359="základní",J359,0)</f>
        <v>0</v>
      </c>
      <c r="BF359" s="183">
        <f>IF(N359="snížená",J359,0)</f>
        <v>0</v>
      </c>
      <c r="BG359" s="183">
        <f>IF(N359="zákl. přenesená",J359,0)</f>
        <v>0</v>
      </c>
      <c r="BH359" s="183">
        <f>IF(N359="sníž. přenesená",J359,0)</f>
        <v>0</v>
      </c>
      <c r="BI359" s="183">
        <f>IF(N359="nulová",J359,0)</f>
        <v>0</v>
      </c>
      <c r="BJ359" s="18" t="s">
        <v>81</v>
      </c>
      <c r="BK359" s="183">
        <f>ROUND(I359*H359,2)</f>
        <v>0</v>
      </c>
      <c r="BL359" s="18" t="s">
        <v>148</v>
      </c>
      <c r="BM359" s="182" t="s">
        <v>1007</v>
      </c>
    </row>
    <row r="360" spans="1:47" s="2" customFormat="1" ht="12">
      <c r="A360" s="37"/>
      <c r="B360" s="38"/>
      <c r="C360" s="37"/>
      <c r="D360" s="184" t="s">
        <v>136</v>
      </c>
      <c r="E360" s="37"/>
      <c r="F360" s="185" t="s">
        <v>1008</v>
      </c>
      <c r="G360" s="37"/>
      <c r="H360" s="37"/>
      <c r="I360" s="186"/>
      <c r="J360" s="37"/>
      <c r="K360" s="37"/>
      <c r="L360" s="38"/>
      <c r="M360" s="187"/>
      <c r="N360" s="188"/>
      <c r="O360" s="76"/>
      <c r="P360" s="76"/>
      <c r="Q360" s="76"/>
      <c r="R360" s="76"/>
      <c r="S360" s="76"/>
      <c r="T360" s="7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8" t="s">
        <v>136</v>
      </c>
      <c r="AU360" s="18" t="s">
        <v>83</v>
      </c>
    </row>
    <row r="361" spans="1:51" s="13" customFormat="1" ht="12">
      <c r="A361" s="13"/>
      <c r="B361" s="189"/>
      <c r="C361" s="13"/>
      <c r="D361" s="184" t="s">
        <v>137</v>
      </c>
      <c r="E361" s="190" t="s">
        <v>1</v>
      </c>
      <c r="F361" s="191" t="s">
        <v>1009</v>
      </c>
      <c r="G361" s="13"/>
      <c r="H361" s="192">
        <v>396</v>
      </c>
      <c r="I361" s="193"/>
      <c r="J361" s="13"/>
      <c r="K361" s="13"/>
      <c r="L361" s="189"/>
      <c r="M361" s="194"/>
      <c r="N361" s="195"/>
      <c r="O361" s="195"/>
      <c r="P361" s="195"/>
      <c r="Q361" s="195"/>
      <c r="R361" s="195"/>
      <c r="S361" s="195"/>
      <c r="T361" s="19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0" t="s">
        <v>137</v>
      </c>
      <c r="AU361" s="190" t="s">
        <v>83</v>
      </c>
      <c r="AV361" s="13" t="s">
        <v>83</v>
      </c>
      <c r="AW361" s="13" t="s">
        <v>30</v>
      </c>
      <c r="AX361" s="13" t="s">
        <v>81</v>
      </c>
      <c r="AY361" s="190" t="s">
        <v>126</v>
      </c>
    </row>
    <row r="362" spans="1:65" s="2" customFormat="1" ht="16.5" customHeight="1">
      <c r="A362" s="37"/>
      <c r="B362" s="170"/>
      <c r="C362" s="216" t="s">
        <v>640</v>
      </c>
      <c r="D362" s="216" t="s">
        <v>343</v>
      </c>
      <c r="E362" s="217" t="s">
        <v>1010</v>
      </c>
      <c r="F362" s="218" t="s">
        <v>1011</v>
      </c>
      <c r="G362" s="219" t="s">
        <v>254</v>
      </c>
      <c r="H362" s="220">
        <v>403.92</v>
      </c>
      <c r="I362" s="221"/>
      <c r="J362" s="222">
        <f>ROUND(I362*H362,2)</f>
        <v>0</v>
      </c>
      <c r="K362" s="218" t="s">
        <v>133</v>
      </c>
      <c r="L362" s="223"/>
      <c r="M362" s="224" t="s">
        <v>1</v>
      </c>
      <c r="N362" s="225" t="s">
        <v>38</v>
      </c>
      <c r="O362" s="76"/>
      <c r="P362" s="180">
        <f>O362*H362</f>
        <v>0</v>
      </c>
      <c r="Q362" s="180">
        <v>0.046</v>
      </c>
      <c r="R362" s="180">
        <f>Q362*H362</f>
        <v>18.58032</v>
      </c>
      <c r="S362" s="180">
        <v>0</v>
      </c>
      <c r="T362" s="181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82" t="s">
        <v>169</v>
      </c>
      <c r="AT362" s="182" t="s">
        <v>343</v>
      </c>
      <c r="AU362" s="182" t="s">
        <v>83</v>
      </c>
      <c r="AY362" s="18" t="s">
        <v>126</v>
      </c>
      <c r="BE362" s="183">
        <f>IF(N362="základní",J362,0)</f>
        <v>0</v>
      </c>
      <c r="BF362" s="183">
        <f>IF(N362="snížená",J362,0)</f>
        <v>0</v>
      </c>
      <c r="BG362" s="183">
        <f>IF(N362="zákl. přenesená",J362,0)</f>
        <v>0</v>
      </c>
      <c r="BH362" s="183">
        <f>IF(N362="sníž. přenesená",J362,0)</f>
        <v>0</v>
      </c>
      <c r="BI362" s="183">
        <f>IF(N362="nulová",J362,0)</f>
        <v>0</v>
      </c>
      <c r="BJ362" s="18" t="s">
        <v>81</v>
      </c>
      <c r="BK362" s="183">
        <f>ROUND(I362*H362,2)</f>
        <v>0</v>
      </c>
      <c r="BL362" s="18" t="s">
        <v>148</v>
      </c>
      <c r="BM362" s="182" t="s">
        <v>1012</v>
      </c>
    </row>
    <row r="363" spans="1:47" s="2" customFormat="1" ht="12">
      <c r="A363" s="37"/>
      <c r="B363" s="38"/>
      <c r="C363" s="37"/>
      <c r="D363" s="184" t="s">
        <v>136</v>
      </c>
      <c r="E363" s="37"/>
      <c r="F363" s="185" t="s">
        <v>1011</v>
      </c>
      <c r="G363" s="37"/>
      <c r="H363" s="37"/>
      <c r="I363" s="186"/>
      <c r="J363" s="37"/>
      <c r="K363" s="37"/>
      <c r="L363" s="38"/>
      <c r="M363" s="187"/>
      <c r="N363" s="188"/>
      <c r="O363" s="76"/>
      <c r="P363" s="76"/>
      <c r="Q363" s="76"/>
      <c r="R363" s="76"/>
      <c r="S363" s="76"/>
      <c r="T363" s="7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8" t="s">
        <v>136</v>
      </c>
      <c r="AU363" s="18" t="s">
        <v>83</v>
      </c>
    </row>
    <row r="364" spans="1:51" s="13" customFormat="1" ht="12">
      <c r="A364" s="13"/>
      <c r="B364" s="189"/>
      <c r="C364" s="13"/>
      <c r="D364" s="184" t="s">
        <v>137</v>
      </c>
      <c r="E364" s="13"/>
      <c r="F364" s="191" t="s">
        <v>1013</v>
      </c>
      <c r="G364" s="13"/>
      <c r="H364" s="192">
        <v>403.92</v>
      </c>
      <c r="I364" s="193"/>
      <c r="J364" s="13"/>
      <c r="K364" s="13"/>
      <c r="L364" s="189"/>
      <c r="M364" s="194"/>
      <c r="N364" s="195"/>
      <c r="O364" s="195"/>
      <c r="P364" s="195"/>
      <c r="Q364" s="195"/>
      <c r="R364" s="195"/>
      <c r="S364" s="195"/>
      <c r="T364" s="19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0" t="s">
        <v>137</v>
      </c>
      <c r="AU364" s="190" t="s">
        <v>83</v>
      </c>
      <c r="AV364" s="13" t="s">
        <v>83</v>
      </c>
      <c r="AW364" s="13" t="s">
        <v>3</v>
      </c>
      <c r="AX364" s="13" t="s">
        <v>81</v>
      </c>
      <c r="AY364" s="190" t="s">
        <v>126</v>
      </c>
    </row>
    <row r="365" spans="1:65" s="2" customFormat="1" ht="16.5" customHeight="1">
      <c r="A365" s="37"/>
      <c r="B365" s="170"/>
      <c r="C365" s="171" t="s">
        <v>653</v>
      </c>
      <c r="D365" s="171" t="s">
        <v>129</v>
      </c>
      <c r="E365" s="172" t="s">
        <v>1014</v>
      </c>
      <c r="F365" s="173" t="s">
        <v>1015</v>
      </c>
      <c r="G365" s="174" t="s">
        <v>209</v>
      </c>
      <c r="H365" s="175">
        <v>1.5</v>
      </c>
      <c r="I365" s="176"/>
      <c r="J365" s="177">
        <f>ROUND(I365*H365,2)</f>
        <v>0</v>
      </c>
      <c r="K365" s="173" t="s">
        <v>133</v>
      </c>
      <c r="L365" s="38"/>
      <c r="M365" s="178" t="s">
        <v>1</v>
      </c>
      <c r="N365" s="179" t="s">
        <v>38</v>
      </c>
      <c r="O365" s="76"/>
      <c r="P365" s="180">
        <f>O365*H365</f>
        <v>0</v>
      </c>
      <c r="Q365" s="180">
        <v>1E-05</v>
      </c>
      <c r="R365" s="180">
        <f>Q365*H365</f>
        <v>1.5000000000000002E-05</v>
      </c>
      <c r="S365" s="180">
        <v>0</v>
      </c>
      <c r="T365" s="181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2" t="s">
        <v>148</v>
      </c>
      <c r="AT365" s="182" t="s">
        <v>129</v>
      </c>
      <c r="AU365" s="182" t="s">
        <v>83</v>
      </c>
      <c r="AY365" s="18" t="s">
        <v>126</v>
      </c>
      <c r="BE365" s="183">
        <f>IF(N365="základní",J365,0)</f>
        <v>0</v>
      </c>
      <c r="BF365" s="183">
        <f>IF(N365="snížená",J365,0)</f>
        <v>0</v>
      </c>
      <c r="BG365" s="183">
        <f>IF(N365="zákl. přenesená",J365,0)</f>
        <v>0</v>
      </c>
      <c r="BH365" s="183">
        <f>IF(N365="sníž. přenesená",J365,0)</f>
        <v>0</v>
      </c>
      <c r="BI365" s="183">
        <f>IF(N365="nulová",J365,0)</f>
        <v>0</v>
      </c>
      <c r="BJ365" s="18" t="s">
        <v>81</v>
      </c>
      <c r="BK365" s="183">
        <f>ROUND(I365*H365,2)</f>
        <v>0</v>
      </c>
      <c r="BL365" s="18" t="s">
        <v>148</v>
      </c>
      <c r="BM365" s="182" t="s">
        <v>1016</v>
      </c>
    </row>
    <row r="366" spans="1:47" s="2" customFormat="1" ht="12">
      <c r="A366" s="37"/>
      <c r="B366" s="38"/>
      <c r="C366" s="37"/>
      <c r="D366" s="184" t="s">
        <v>136</v>
      </c>
      <c r="E366" s="37"/>
      <c r="F366" s="185" t="s">
        <v>1017</v>
      </c>
      <c r="G366" s="37"/>
      <c r="H366" s="37"/>
      <c r="I366" s="186"/>
      <c r="J366" s="37"/>
      <c r="K366" s="37"/>
      <c r="L366" s="38"/>
      <c r="M366" s="187"/>
      <c r="N366" s="188"/>
      <c r="O366" s="76"/>
      <c r="P366" s="76"/>
      <c r="Q366" s="76"/>
      <c r="R366" s="76"/>
      <c r="S366" s="76"/>
      <c r="T366" s="7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8" t="s">
        <v>136</v>
      </c>
      <c r="AU366" s="18" t="s">
        <v>83</v>
      </c>
    </row>
    <row r="367" spans="1:51" s="13" customFormat="1" ht="12">
      <c r="A367" s="13"/>
      <c r="B367" s="189"/>
      <c r="C367" s="13"/>
      <c r="D367" s="184" t="s">
        <v>137</v>
      </c>
      <c r="E367" s="190" t="s">
        <v>1</v>
      </c>
      <c r="F367" s="191" t="s">
        <v>1000</v>
      </c>
      <c r="G367" s="13"/>
      <c r="H367" s="192">
        <v>1.5</v>
      </c>
      <c r="I367" s="193"/>
      <c r="J367" s="13"/>
      <c r="K367" s="13"/>
      <c r="L367" s="189"/>
      <c r="M367" s="194"/>
      <c r="N367" s="195"/>
      <c r="O367" s="195"/>
      <c r="P367" s="195"/>
      <c r="Q367" s="195"/>
      <c r="R367" s="195"/>
      <c r="S367" s="195"/>
      <c r="T367" s="19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0" t="s">
        <v>137</v>
      </c>
      <c r="AU367" s="190" t="s">
        <v>83</v>
      </c>
      <c r="AV367" s="13" t="s">
        <v>83</v>
      </c>
      <c r="AW367" s="13" t="s">
        <v>30</v>
      </c>
      <c r="AX367" s="13" t="s">
        <v>81</v>
      </c>
      <c r="AY367" s="190" t="s">
        <v>126</v>
      </c>
    </row>
    <row r="368" spans="1:65" s="2" customFormat="1" ht="33" customHeight="1">
      <c r="A368" s="37"/>
      <c r="B368" s="170"/>
      <c r="C368" s="171" t="s">
        <v>658</v>
      </c>
      <c r="D368" s="171" t="s">
        <v>129</v>
      </c>
      <c r="E368" s="172" t="s">
        <v>641</v>
      </c>
      <c r="F368" s="173" t="s">
        <v>642</v>
      </c>
      <c r="G368" s="174" t="s">
        <v>254</v>
      </c>
      <c r="H368" s="175">
        <v>353.56</v>
      </c>
      <c r="I368" s="176"/>
      <c r="J368" s="177">
        <f>ROUND(I368*H368,2)</f>
        <v>0</v>
      </c>
      <c r="K368" s="173" t="s">
        <v>133</v>
      </c>
      <c r="L368" s="38"/>
      <c r="M368" s="178" t="s">
        <v>1</v>
      </c>
      <c r="N368" s="179" t="s">
        <v>38</v>
      </c>
      <c r="O368" s="76"/>
      <c r="P368" s="180">
        <f>O368*H368</f>
        <v>0</v>
      </c>
      <c r="Q368" s="180">
        <v>0.1554</v>
      </c>
      <c r="R368" s="180">
        <f>Q368*H368</f>
        <v>54.943224</v>
      </c>
      <c r="S368" s="180">
        <v>0</v>
      </c>
      <c r="T368" s="181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2" t="s">
        <v>148</v>
      </c>
      <c r="AT368" s="182" t="s">
        <v>129</v>
      </c>
      <c r="AU368" s="182" t="s">
        <v>83</v>
      </c>
      <c r="AY368" s="18" t="s">
        <v>126</v>
      </c>
      <c r="BE368" s="183">
        <f>IF(N368="základní",J368,0)</f>
        <v>0</v>
      </c>
      <c r="BF368" s="183">
        <f>IF(N368="snížená",J368,0)</f>
        <v>0</v>
      </c>
      <c r="BG368" s="183">
        <f>IF(N368="zákl. přenesená",J368,0)</f>
        <v>0</v>
      </c>
      <c r="BH368" s="183">
        <f>IF(N368="sníž. přenesená",J368,0)</f>
        <v>0</v>
      </c>
      <c r="BI368" s="183">
        <f>IF(N368="nulová",J368,0)</f>
        <v>0</v>
      </c>
      <c r="BJ368" s="18" t="s">
        <v>81</v>
      </c>
      <c r="BK368" s="183">
        <f>ROUND(I368*H368,2)</f>
        <v>0</v>
      </c>
      <c r="BL368" s="18" t="s">
        <v>148</v>
      </c>
      <c r="BM368" s="182" t="s">
        <v>1018</v>
      </c>
    </row>
    <row r="369" spans="1:47" s="2" customFormat="1" ht="12">
      <c r="A369" s="37"/>
      <c r="B369" s="38"/>
      <c r="C369" s="37"/>
      <c r="D369" s="184" t="s">
        <v>136</v>
      </c>
      <c r="E369" s="37"/>
      <c r="F369" s="185" t="s">
        <v>644</v>
      </c>
      <c r="G369" s="37"/>
      <c r="H369" s="37"/>
      <c r="I369" s="186"/>
      <c r="J369" s="37"/>
      <c r="K369" s="37"/>
      <c r="L369" s="38"/>
      <c r="M369" s="187"/>
      <c r="N369" s="188"/>
      <c r="O369" s="76"/>
      <c r="P369" s="76"/>
      <c r="Q369" s="76"/>
      <c r="R369" s="76"/>
      <c r="S369" s="76"/>
      <c r="T369" s="7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8" t="s">
        <v>136</v>
      </c>
      <c r="AU369" s="18" t="s">
        <v>83</v>
      </c>
    </row>
    <row r="370" spans="1:51" s="15" customFormat="1" ht="12">
      <c r="A370" s="15"/>
      <c r="B370" s="209"/>
      <c r="C370" s="15"/>
      <c r="D370" s="184" t="s">
        <v>137</v>
      </c>
      <c r="E370" s="210" t="s">
        <v>1</v>
      </c>
      <c r="F370" s="211" t="s">
        <v>645</v>
      </c>
      <c r="G370" s="15"/>
      <c r="H370" s="210" t="s">
        <v>1</v>
      </c>
      <c r="I370" s="212"/>
      <c r="J370" s="15"/>
      <c r="K370" s="15"/>
      <c r="L370" s="209"/>
      <c r="M370" s="213"/>
      <c r="N370" s="214"/>
      <c r="O370" s="214"/>
      <c r="P370" s="214"/>
      <c r="Q370" s="214"/>
      <c r="R370" s="214"/>
      <c r="S370" s="214"/>
      <c r="T370" s="2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10" t="s">
        <v>137</v>
      </c>
      <c r="AU370" s="210" t="s">
        <v>83</v>
      </c>
      <c r="AV370" s="15" t="s">
        <v>81</v>
      </c>
      <c r="AW370" s="15" t="s">
        <v>30</v>
      </c>
      <c r="AX370" s="15" t="s">
        <v>73</v>
      </c>
      <c r="AY370" s="210" t="s">
        <v>126</v>
      </c>
    </row>
    <row r="371" spans="1:51" s="13" customFormat="1" ht="12">
      <c r="A371" s="13"/>
      <c r="B371" s="189"/>
      <c r="C371" s="13"/>
      <c r="D371" s="184" t="s">
        <v>137</v>
      </c>
      <c r="E371" s="190" t="s">
        <v>1</v>
      </c>
      <c r="F371" s="191" t="s">
        <v>1019</v>
      </c>
      <c r="G371" s="13"/>
      <c r="H371" s="192">
        <v>294</v>
      </c>
      <c r="I371" s="193"/>
      <c r="J371" s="13"/>
      <c r="K371" s="13"/>
      <c r="L371" s="189"/>
      <c r="M371" s="194"/>
      <c r="N371" s="195"/>
      <c r="O371" s="195"/>
      <c r="P371" s="195"/>
      <c r="Q371" s="195"/>
      <c r="R371" s="195"/>
      <c r="S371" s="195"/>
      <c r="T371" s="19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0" t="s">
        <v>137</v>
      </c>
      <c r="AU371" s="190" t="s">
        <v>83</v>
      </c>
      <c r="AV371" s="13" t="s">
        <v>83</v>
      </c>
      <c r="AW371" s="13" t="s">
        <v>30</v>
      </c>
      <c r="AX371" s="13" t="s">
        <v>73</v>
      </c>
      <c r="AY371" s="190" t="s">
        <v>126</v>
      </c>
    </row>
    <row r="372" spans="1:51" s="13" customFormat="1" ht="12">
      <c r="A372" s="13"/>
      <c r="B372" s="189"/>
      <c r="C372" s="13"/>
      <c r="D372" s="184" t="s">
        <v>137</v>
      </c>
      <c r="E372" s="190" t="s">
        <v>1</v>
      </c>
      <c r="F372" s="191" t="s">
        <v>1020</v>
      </c>
      <c r="G372" s="13"/>
      <c r="H372" s="192">
        <v>51</v>
      </c>
      <c r="I372" s="193"/>
      <c r="J372" s="13"/>
      <c r="K372" s="13"/>
      <c r="L372" s="189"/>
      <c r="M372" s="194"/>
      <c r="N372" s="195"/>
      <c r="O372" s="195"/>
      <c r="P372" s="195"/>
      <c r="Q372" s="195"/>
      <c r="R372" s="195"/>
      <c r="S372" s="195"/>
      <c r="T372" s="19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0" t="s">
        <v>137</v>
      </c>
      <c r="AU372" s="190" t="s">
        <v>83</v>
      </c>
      <c r="AV372" s="13" t="s">
        <v>83</v>
      </c>
      <c r="AW372" s="13" t="s">
        <v>30</v>
      </c>
      <c r="AX372" s="13" t="s">
        <v>73</v>
      </c>
      <c r="AY372" s="190" t="s">
        <v>126</v>
      </c>
    </row>
    <row r="373" spans="1:51" s="13" customFormat="1" ht="12">
      <c r="A373" s="13"/>
      <c r="B373" s="189"/>
      <c r="C373" s="13"/>
      <c r="D373" s="184" t="s">
        <v>137</v>
      </c>
      <c r="E373" s="190" t="s">
        <v>1</v>
      </c>
      <c r="F373" s="191" t="s">
        <v>1021</v>
      </c>
      <c r="G373" s="13"/>
      <c r="H373" s="192">
        <v>7</v>
      </c>
      <c r="I373" s="193"/>
      <c r="J373" s="13"/>
      <c r="K373" s="13"/>
      <c r="L373" s="189"/>
      <c r="M373" s="194"/>
      <c r="N373" s="195"/>
      <c r="O373" s="195"/>
      <c r="P373" s="195"/>
      <c r="Q373" s="195"/>
      <c r="R373" s="195"/>
      <c r="S373" s="195"/>
      <c r="T373" s="19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0" t="s">
        <v>137</v>
      </c>
      <c r="AU373" s="190" t="s">
        <v>83</v>
      </c>
      <c r="AV373" s="13" t="s">
        <v>83</v>
      </c>
      <c r="AW373" s="13" t="s">
        <v>30</v>
      </c>
      <c r="AX373" s="13" t="s">
        <v>73</v>
      </c>
      <c r="AY373" s="190" t="s">
        <v>126</v>
      </c>
    </row>
    <row r="374" spans="1:51" s="13" customFormat="1" ht="12">
      <c r="A374" s="13"/>
      <c r="B374" s="189"/>
      <c r="C374" s="13"/>
      <c r="D374" s="184" t="s">
        <v>137</v>
      </c>
      <c r="E374" s="190" t="s">
        <v>1</v>
      </c>
      <c r="F374" s="191" t="s">
        <v>1022</v>
      </c>
      <c r="G374" s="13"/>
      <c r="H374" s="192">
        <v>1.56</v>
      </c>
      <c r="I374" s="193"/>
      <c r="J374" s="13"/>
      <c r="K374" s="13"/>
      <c r="L374" s="189"/>
      <c r="M374" s="194"/>
      <c r="N374" s="195"/>
      <c r="O374" s="195"/>
      <c r="P374" s="195"/>
      <c r="Q374" s="195"/>
      <c r="R374" s="195"/>
      <c r="S374" s="195"/>
      <c r="T374" s="19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0" t="s">
        <v>137</v>
      </c>
      <c r="AU374" s="190" t="s">
        <v>83</v>
      </c>
      <c r="AV374" s="13" t="s">
        <v>83</v>
      </c>
      <c r="AW374" s="13" t="s">
        <v>30</v>
      </c>
      <c r="AX374" s="13" t="s">
        <v>73</v>
      </c>
      <c r="AY374" s="190" t="s">
        <v>126</v>
      </c>
    </row>
    <row r="375" spans="1:51" s="14" customFormat="1" ht="12">
      <c r="A375" s="14"/>
      <c r="B375" s="201"/>
      <c r="C375" s="14"/>
      <c r="D375" s="184" t="s">
        <v>137</v>
      </c>
      <c r="E375" s="202" t="s">
        <v>1</v>
      </c>
      <c r="F375" s="203" t="s">
        <v>259</v>
      </c>
      <c r="G375" s="14"/>
      <c r="H375" s="204">
        <v>353.56</v>
      </c>
      <c r="I375" s="205"/>
      <c r="J375" s="14"/>
      <c r="K375" s="14"/>
      <c r="L375" s="201"/>
      <c r="M375" s="206"/>
      <c r="N375" s="207"/>
      <c r="O375" s="207"/>
      <c r="P375" s="207"/>
      <c r="Q375" s="207"/>
      <c r="R375" s="207"/>
      <c r="S375" s="207"/>
      <c r="T375" s="20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02" t="s">
        <v>137</v>
      </c>
      <c r="AU375" s="202" t="s">
        <v>83</v>
      </c>
      <c r="AV375" s="14" t="s">
        <v>148</v>
      </c>
      <c r="AW375" s="14" t="s">
        <v>30</v>
      </c>
      <c r="AX375" s="14" t="s">
        <v>81</v>
      </c>
      <c r="AY375" s="202" t="s">
        <v>126</v>
      </c>
    </row>
    <row r="376" spans="1:65" s="2" customFormat="1" ht="16.5" customHeight="1">
      <c r="A376" s="37"/>
      <c r="B376" s="170"/>
      <c r="C376" s="216" t="s">
        <v>662</v>
      </c>
      <c r="D376" s="216" t="s">
        <v>343</v>
      </c>
      <c r="E376" s="217" t="s">
        <v>654</v>
      </c>
      <c r="F376" s="218" t="s">
        <v>655</v>
      </c>
      <c r="G376" s="219" t="s">
        <v>254</v>
      </c>
      <c r="H376" s="220">
        <v>299.88</v>
      </c>
      <c r="I376" s="221"/>
      <c r="J376" s="222">
        <f>ROUND(I376*H376,2)</f>
        <v>0</v>
      </c>
      <c r="K376" s="218" t="s">
        <v>133</v>
      </c>
      <c r="L376" s="223"/>
      <c r="M376" s="224" t="s">
        <v>1</v>
      </c>
      <c r="N376" s="225" t="s">
        <v>38</v>
      </c>
      <c r="O376" s="76"/>
      <c r="P376" s="180">
        <f>O376*H376</f>
        <v>0</v>
      </c>
      <c r="Q376" s="180">
        <v>0.08</v>
      </c>
      <c r="R376" s="180">
        <f>Q376*H376</f>
        <v>23.9904</v>
      </c>
      <c r="S376" s="180">
        <v>0</v>
      </c>
      <c r="T376" s="18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2" t="s">
        <v>169</v>
      </c>
      <c r="AT376" s="182" t="s">
        <v>343</v>
      </c>
      <c r="AU376" s="182" t="s">
        <v>83</v>
      </c>
      <c r="AY376" s="18" t="s">
        <v>126</v>
      </c>
      <c r="BE376" s="183">
        <f>IF(N376="základní",J376,0)</f>
        <v>0</v>
      </c>
      <c r="BF376" s="183">
        <f>IF(N376="snížená",J376,0)</f>
        <v>0</v>
      </c>
      <c r="BG376" s="183">
        <f>IF(N376="zákl. přenesená",J376,0)</f>
        <v>0</v>
      </c>
      <c r="BH376" s="183">
        <f>IF(N376="sníž. přenesená",J376,0)</f>
        <v>0</v>
      </c>
      <c r="BI376" s="183">
        <f>IF(N376="nulová",J376,0)</f>
        <v>0</v>
      </c>
      <c r="BJ376" s="18" t="s">
        <v>81</v>
      </c>
      <c r="BK376" s="183">
        <f>ROUND(I376*H376,2)</f>
        <v>0</v>
      </c>
      <c r="BL376" s="18" t="s">
        <v>148</v>
      </c>
      <c r="BM376" s="182" t="s">
        <v>1023</v>
      </c>
    </row>
    <row r="377" spans="1:47" s="2" customFormat="1" ht="12">
      <c r="A377" s="37"/>
      <c r="B377" s="38"/>
      <c r="C377" s="37"/>
      <c r="D377" s="184" t="s">
        <v>136</v>
      </c>
      <c r="E377" s="37"/>
      <c r="F377" s="185" t="s">
        <v>655</v>
      </c>
      <c r="G377" s="37"/>
      <c r="H377" s="37"/>
      <c r="I377" s="186"/>
      <c r="J377" s="37"/>
      <c r="K377" s="37"/>
      <c r="L377" s="38"/>
      <c r="M377" s="187"/>
      <c r="N377" s="188"/>
      <c r="O377" s="76"/>
      <c r="P377" s="76"/>
      <c r="Q377" s="76"/>
      <c r="R377" s="76"/>
      <c r="S377" s="76"/>
      <c r="T377" s="7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8" t="s">
        <v>136</v>
      </c>
      <c r="AU377" s="18" t="s">
        <v>83</v>
      </c>
    </row>
    <row r="378" spans="1:51" s="13" customFormat="1" ht="12">
      <c r="A378" s="13"/>
      <c r="B378" s="189"/>
      <c r="C378" s="13"/>
      <c r="D378" s="184" t="s">
        <v>137</v>
      </c>
      <c r="E378" s="13"/>
      <c r="F378" s="191" t="s">
        <v>1024</v>
      </c>
      <c r="G378" s="13"/>
      <c r="H378" s="192">
        <v>299.88</v>
      </c>
      <c r="I378" s="193"/>
      <c r="J378" s="13"/>
      <c r="K378" s="13"/>
      <c r="L378" s="189"/>
      <c r="M378" s="194"/>
      <c r="N378" s="195"/>
      <c r="O378" s="195"/>
      <c r="P378" s="195"/>
      <c r="Q378" s="195"/>
      <c r="R378" s="195"/>
      <c r="S378" s="195"/>
      <c r="T378" s="19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0" t="s">
        <v>137</v>
      </c>
      <c r="AU378" s="190" t="s">
        <v>83</v>
      </c>
      <c r="AV378" s="13" t="s">
        <v>83</v>
      </c>
      <c r="AW378" s="13" t="s">
        <v>3</v>
      </c>
      <c r="AX378" s="13" t="s">
        <v>81</v>
      </c>
      <c r="AY378" s="190" t="s">
        <v>126</v>
      </c>
    </row>
    <row r="379" spans="1:65" s="2" customFormat="1" ht="21.75" customHeight="1">
      <c r="A379" s="37"/>
      <c r="B379" s="170"/>
      <c r="C379" s="216" t="s">
        <v>666</v>
      </c>
      <c r="D379" s="216" t="s">
        <v>343</v>
      </c>
      <c r="E379" s="217" t="s">
        <v>667</v>
      </c>
      <c r="F379" s="218" t="s">
        <v>668</v>
      </c>
      <c r="G379" s="219" t="s">
        <v>549</v>
      </c>
      <c r="H379" s="220">
        <v>2</v>
      </c>
      <c r="I379" s="221"/>
      <c r="J379" s="222">
        <f>ROUND(I379*H379,2)</f>
        <v>0</v>
      </c>
      <c r="K379" s="218" t="s">
        <v>1</v>
      </c>
      <c r="L379" s="223"/>
      <c r="M379" s="224" t="s">
        <v>1</v>
      </c>
      <c r="N379" s="225" t="s">
        <v>38</v>
      </c>
      <c r="O379" s="76"/>
      <c r="P379" s="180">
        <f>O379*H379</f>
        <v>0</v>
      </c>
      <c r="Q379" s="180">
        <v>0.0585</v>
      </c>
      <c r="R379" s="180">
        <f>Q379*H379</f>
        <v>0.117</v>
      </c>
      <c r="S379" s="180">
        <v>0</v>
      </c>
      <c r="T379" s="181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82" t="s">
        <v>169</v>
      </c>
      <c r="AT379" s="182" t="s">
        <v>343</v>
      </c>
      <c r="AU379" s="182" t="s">
        <v>83</v>
      </c>
      <c r="AY379" s="18" t="s">
        <v>126</v>
      </c>
      <c r="BE379" s="183">
        <f>IF(N379="základní",J379,0)</f>
        <v>0</v>
      </c>
      <c r="BF379" s="183">
        <f>IF(N379="snížená",J379,0)</f>
        <v>0</v>
      </c>
      <c r="BG379" s="183">
        <f>IF(N379="zákl. přenesená",J379,0)</f>
        <v>0</v>
      </c>
      <c r="BH379" s="183">
        <f>IF(N379="sníž. přenesená",J379,0)</f>
        <v>0</v>
      </c>
      <c r="BI379" s="183">
        <f>IF(N379="nulová",J379,0)</f>
        <v>0</v>
      </c>
      <c r="BJ379" s="18" t="s">
        <v>81</v>
      </c>
      <c r="BK379" s="183">
        <f>ROUND(I379*H379,2)</f>
        <v>0</v>
      </c>
      <c r="BL379" s="18" t="s">
        <v>148</v>
      </c>
      <c r="BM379" s="182" t="s">
        <v>1025</v>
      </c>
    </row>
    <row r="380" spans="1:47" s="2" customFormat="1" ht="12">
      <c r="A380" s="37"/>
      <c r="B380" s="38"/>
      <c r="C380" s="37"/>
      <c r="D380" s="184" t="s">
        <v>136</v>
      </c>
      <c r="E380" s="37"/>
      <c r="F380" s="185" t="s">
        <v>668</v>
      </c>
      <c r="G380" s="37"/>
      <c r="H380" s="37"/>
      <c r="I380" s="186"/>
      <c r="J380" s="37"/>
      <c r="K380" s="37"/>
      <c r="L380" s="38"/>
      <c r="M380" s="187"/>
      <c r="N380" s="188"/>
      <c r="O380" s="76"/>
      <c r="P380" s="76"/>
      <c r="Q380" s="76"/>
      <c r="R380" s="76"/>
      <c r="S380" s="76"/>
      <c r="T380" s="7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8" t="s">
        <v>136</v>
      </c>
      <c r="AU380" s="18" t="s">
        <v>83</v>
      </c>
    </row>
    <row r="381" spans="1:65" s="2" customFormat="1" ht="24.15" customHeight="1">
      <c r="A381" s="37"/>
      <c r="B381" s="170"/>
      <c r="C381" s="216" t="s">
        <v>670</v>
      </c>
      <c r="D381" s="216" t="s">
        <v>343</v>
      </c>
      <c r="E381" s="217" t="s">
        <v>675</v>
      </c>
      <c r="F381" s="218" t="s">
        <v>676</v>
      </c>
      <c r="G381" s="219" t="s">
        <v>254</v>
      </c>
      <c r="H381" s="220">
        <v>52.02</v>
      </c>
      <c r="I381" s="221"/>
      <c r="J381" s="222">
        <f>ROUND(I381*H381,2)</f>
        <v>0</v>
      </c>
      <c r="K381" s="218" t="s">
        <v>133</v>
      </c>
      <c r="L381" s="223"/>
      <c r="M381" s="224" t="s">
        <v>1</v>
      </c>
      <c r="N381" s="225" t="s">
        <v>38</v>
      </c>
      <c r="O381" s="76"/>
      <c r="P381" s="180">
        <f>O381*H381</f>
        <v>0</v>
      </c>
      <c r="Q381" s="180">
        <v>0.0483</v>
      </c>
      <c r="R381" s="180">
        <f>Q381*H381</f>
        <v>2.512566</v>
      </c>
      <c r="S381" s="180">
        <v>0</v>
      </c>
      <c r="T381" s="18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82" t="s">
        <v>169</v>
      </c>
      <c r="AT381" s="182" t="s">
        <v>343</v>
      </c>
      <c r="AU381" s="182" t="s">
        <v>83</v>
      </c>
      <c r="AY381" s="18" t="s">
        <v>126</v>
      </c>
      <c r="BE381" s="183">
        <f>IF(N381="základní",J381,0)</f>
        <v>0</v>
      </c>
      <c r="BF381" s="183">
        <f>IF(N381="snížená",J381,0)</f>
        <v>0</v>
      </c>
      <c r="BG381" s="183">
        <f>IF(N381="zákl. přenesená",J381,0)</f>
        <v>0</v>
      </c>
      <c r="BH381" s="183">
        <f>IF(N381="sníž. přenesená",J381,0)</f>
        <v>0</v>
      </c>
      <c r="BI381" s="183">
        <f>IF(N381="nulová",J381,0)</f>
        <v>0</v>
      </c>
      <c r="BJ381" s="18" t="s">
        <v>81</v>
      </c>
      <c r="BK381" s="183">
        <f>ROUND(I381*H381,2)</f>
        <v>0</v>
      </c>
      <c r="BL381" s="18" t="s">
        <v>148</v>
      </c>
      <c r="BM381" s="182" t="s">
        <v>1026</v>
      </c>
    </row>
    <row r="382" spans="1:47" s="2" customFormat="1" ht="12">
      <c r="A382" s="37"/>
      <c r="B382" s="38"/>
      <c r="C382" s="37"/>
      <c r="D382" s="184" t="s">
        <v>136</v>
      </c>
      <c r="E382" s="37"/>
      <c r="F382" s="185" t="s">
        <v>676</v>
      </c>
      <c r="G382" s="37"/>
      <c r="H382" s="37"/>
      <c r="I382" s="186"/>
      <c r="J382" s="37"/>
      <c r="K382" s="37"/>
      <c r="L382" s="38"/>
      <c r="M382" s="187"/>
      <c r="N382" s="188"/>
      <c r="O382" s="76"/>
      <c r="P382" s="76"/>
      <c r="Q382" s="76"/>
      <c r="R382" s="76"/>
      <c r="S382" s="76"/>
      <c r="T382" s="7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8" t="s">
        <v>136</v>
      </c>
      <c r="AU382" s="18" t="s">
        <v>83</v>
      </c>
    </row>
    <row r="383" spans="1:51" s="13" customFormat="1" ht="12">
      <c r="A383" s="13"/>
      <c r="B383" s="189"/>
      <c r="C383" s="13"/>
      <c r="D383" s="184" t="s">
        <v>137</v>
      </c>
      <c r="E383" s="13"/>
      <c r="F383" s="191" t="s">
        <v>1027</v>
      </c>
      <c r="G383" s="13"/>
      <c r="H383" s="192">
        <v>52.02</v>
      </c>
      <c r="I383" s="193"/>
      <c r="J383" s="13"/>
      <c r="K383" s="13"/>
      <c r="L383" s="189"/>
      <c r="M383" s="194"/>
      <c r="N383" s="195"/>
      <c r="O383" s="195"/>
      <c r="P383" s="195"/>
      <c r="Q383" s="195"/>
      <c r="R383" s="195"/>
      <c r="S383" s="195"/>
      <c r="T383" s="19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0" t="s">
        <v>137</v>
      </c>
      <c r="AU383" s="190" t="s">
        <v>83</v>
      </c>
      <c r="AV383" s="13" t="s">
        <v>83</v>
      </c>
      <c r="AW383" s="13" t="s">
        <v>3</v>
      </c>
      <c r="AX383" s="13" t="s">
        <v>81</v>
      </c>
      <c r="AY383" s="190" t="s">
        <v>126</v>
      </c>
    </row>
    <row r="384" spans="1:65" s="2" customFormat="1" ht="24.15" customHeight="1">
      <c r="A384" s="37"/>
      <c r="B384" s="170"/>
      <c r="C384" s="216" t="s">
        <v>674</v>
      </c>
      <c r="D384" s="216" t="s">
        <v>343</v>
      </c>
      <c r="E384" s="217" t="s">
        <v>680</v>
      </c>
      <c r="F384" s="218" t="s">
        <v>681</v>
      </c>
      <c r="G384" s="219" t="s">
        <v>254</v>
      </c>
      <c r="H384" s="220">
        <v>7.14</v>
      </c>
      <c r="I384" s="221"/>
      <c r="J384" s="222">
        <f>ROUND(I384*H384,2)</f>
        <v>0</v>
      </c>
      <c r="K384" s="218" t="s">
        <v>133</v>
      </c>
      <c r="L384" s="223"/>
      <c r="M384" s="224" t="s">
        <v>1</v>
      </c>
      <c r="N384" s="225" t="s">
        <v>38</v>
      </c>
      <c r="O384" s="76"/>
      <c r="P384" s="180">
        <f>O384*H384</f>
        <v>0</v>
      </c>
      <c r="Q384" s="180">
        <v>0.06567</v>
      </c>
      <c r="R384" s="180">
        <f>Q384*H384</f>
        <v>0.4688838</v>
      </c>
      <c r="S384" s="180">
        <v>0</v>
      </c>
      <c r="T384" s="18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2" t="s">
        <v>169</v>
      </c>
      <c r="AT384" s="182" t="s">
        <v>343</v>
      </c>
      <c r="AU384" s="182" t="s">
        <v>83</v>
      </c>
      <c r="AY384" s="18" t="s">
        <v>126</v>
      </c>
      <c r="BE384" s="183">
        <f>IF(N384="základní",J384,0)</f>
        <v>0</v>
      </c>
      <c r="BF384" s="183">
        <f>IF(N384="snížená",J384,0)</f>
        <v>0</v>
      </c>
      <c r="BG384" s="183">
        <f>IF(N384="zákl. přenesená",J384,0)</f>
        <v>0</v>
      </c>
      <c r="BH384" s="183">
        <f>IF(N384="sníž. přenesená",J384,0)</f>
        <v>0</v>
      </c>
      <c r="BI384" s="183">
        <f>IF(N384="nulová",J384,0)</f>
        <v>0</v>
      </c>
      <c r="BJ384" s="18" t="s">
        <v>81</v>
      </c>
      <c r="BK384" s="183">
        <f>ROUND(I384*H384,2)</f>
        <v>0</v>
      </c>
      <c r="BL384" s="18" t="s">
        <v>148</v>
      </c>
      <c r="BM384" s="182" t="s">
        <v>1028</v>
      </c>
    </row>
    <row r="385" spans="1:47" s="2" customFormat="1" ht="12">
      <c r="A385" s="37"/>
      <c r="B385" s="38"/>
      <c r="C385" s="37"/>
      <c r="D385" s="184" t="s">
        <v>136</v>
      </c>
      <c r="E385" s="37"/>
      <c r="F385" s="185" t="s">
        <v>681</v>
      </c>
      <c r="G385" s="37"/>
      <c r="H385" s="37"/>
      <c r="I385" s="186"/>
      <c r="J385" s="37"/>
      <c r="K385" s="37"/>
      <c r="L385" s="38"/>
      <c r="M385" s="187"/>
      <c r="N385" s="188"/>
      <c r="O385" s="76"/>
      <c r="P385" s="76"/>
      <c r="Q385" s="76"/>
      <c r="R385" s="76"/>
      <c r="S385" s="76"/>
      <c r="T385" s="7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8" t="s">
        <v>136</v>
      </c>
      <c r="AU385" s="18" t="s">
        <v>83</v>
      </c>
    </row>
    <row r="386" spans="1:51" s="13" customFormat="1" ht="12">
      <c r="A386" s="13"/>
      <c r="B386" s="189"/>
      <c r="C386" s="13"/>
      <c r="D386" s="184" t="s">
        <v>137</v>
      </c>
      <c r="E386" s="13"/>
      <c r="F386" s="191" t="s">
        <v>1029</v>
      </c>
      <c r="G386" s="13"/>
      <c r="H386" s="192">
        <v>7.14</v>
      </c>
      <c r="I386" s="193"/>
      <c r="J386" s="13"/>
      <c r="K386" s="13"/>
      <c r="L386" s="189"/>
      <c r="M386" s="194"/>
      <c r="N386" s="195"/>
      <c r="O386" s="195"/>
      <c r="P386" s="195"/>
      <c r="Q386" s="195"/>
      <c r="R386" s="195"/>
      <c r="S386" s="195"/>
      <c r="T386" s="19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90" t="s">
        <v>137</v>
      </c>
      <c r="AU386" s="190" t="s">
        <v>83</v>
      </c>
      <c r="AV386" s="13" t="s">
        <v>83</v>
      </c>
      <c r="AW386" s="13" t="s">
        <v>3</v>
      </c>
      <c r="AX386" s="13" t="s">
        <v>81</v>
      </c>
      <c r="AY386" s="190" t="s">
        <v>126</v>
      </c>
    </row>
    <row r="387" spans="1:65" s="2" customFormat="1" ht="33" customHeight="1">
      <c r="A387" s="37"/>
      <c r="B387" s="170"/>
      <c r="C387" s="171" t="s">
        <v>679</v>
      </c>
      <c r="D387" s="171" t="s">
        <v>129</v>
      </c>
      <c r="E387" s="172" t="s">
        <v>685</v>
      </c>
      <c r="F387" s="173" t="s">
        <v>686</v>
      </c>
      <c r="G387" s="174" t="s">
        <v>254</v>
      </c>
      <c r="H387" s="175">
        <v>223</v>
      </c>
      <c r="I387" s="176"/>
      <c r="J387" s="177">
        <f>ROUND(I387*H387,2)</f>
        <v>0</v>
      </c>
      <c r="K387" s="173" t="s">
        <v>133</v>
      </c>
      <c r="L387" s="38"/>
      <c r="M387" s="178" t="s">
        <v>1</v>
      </c>
      <c r="N387" s="179" t="s">
        <v>38</v>
      </c>
      <c r="O387" s="76"/>
      <c r="P387" s="180">
        <f>O387*H387</f>
        <v>0</v>
      </c>
      <c r="Q387" s="180">
        <v>0.1295</v>
      </c>
      <c r="R387" s="180">
        <f>Q387*H387</f>
        <v>28.878500000000003</v>
      </c>
      <c r="S387" s="180">
        <v>0</v>
      </c>
      <c r="T387" s="181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82" t="s">
        <v>148</v>
      </c>
      <c r="AT387" s="182" t="s">
        <v>129</v>
      </c>
      <c r="AU387" s="182" t="s">
        <v>83</v>
      </c>
      <c r="AY387" s="18" t="s">
        <v>126</v>
      </c>
      <c r="BE387" s="183">
        <f>IF(N387="základní",J387,0)</f>
        <v>0</v>
      </c>
      <c r="BF387" s="183">
        <f>IF(N387="snížená",J387,0)</f>
        <v>0</v>
      </c>
      <c r="BG387" s="183">
        <f>IF(N387="zákl. přenesená",J387,0)</f>
        <v>0</v>
      </c>
      <c r="BH387" s="183">
        <f>IF(N387="sníž. přenesená",J387,0)</f>
        <v>0</v>
      </c>
      <c r="BI387" s="183">
        <f>IF(N387="nulová",J387,0)</f>
        <v>0</v>
      </c>
      <c r="BJ387" s="18" t="s">
        <v>81</v>
      </c>
      <c r="BK387" s="183">
        <f>ROUND(I387*H387,2)</f>
        <v>0</v>
      </c>
      <c r="BL387" s="18" t="s">
        <v>148</v>
      </c>
      <c r="BM387" s="182" t="s">
        <v>1030</v>
      </c>
    </row>
    <row r="388" spans="1:47" s="2" customFormat="1" ht="12">
      <c r="A388" s="37"/>
      <c r="B388" s="38"/>
      <c r="C388" s="37"/>
      <c r="D388" s="184" t="s">
        <v>136</v>
      </c>
      <c r="E388" s="37"/>
      <c r="F388" s="185" t="s">
        <v>688</v>
      </c>
      <c r="G388" s="37"/>
      <c r="H388" s="37"/>
      <c r="I388" s="186"/>
      <c r="J388" s="37"/>
      <c r="K388" s="37"/>
      <c r="L388" s="38"/>
      <c r="M388" s="187"/>
      <c r="N388" s="188"/>
      <c r="O388" s="76"/>
      <c r="P388" s="76"/>
      <c r="Q388" s="76"/>
      <c r="R388" s="76"/>
      <c r="S388" s="76"/>
      <c r="T388" s="7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8" t="s">
        <v>136</v>
      </c>
      <c r="AU388" s="18" t="s">
        <v>83</v>
      </c>
    </row>
    <row r="389" spans="1:51" s="15" customFormat="1" ht="12">
      <c r="A389" s="15"/>
      <c r="B389" s="209"/>
      <c r="C389" s="15"/>
      <c r="D389" s="184" t="s">
        <v>137</v>
      </c>
      <c r="E389" s="210" t="s">
        <v>1</v>
      </c>
      <c r="F389" s="211" t="s">
        <v>689</v>
      </c>
      <c r="G389" s="15"/>
      <c r="H389" s="210" t="s">
        <v>1</v>
      </c>
      <c r="I389" s="212"/>
      <c r="J389" s="15"/>
      <c r="K389" s="15"/>
      <c r="L389" s="209"/>
      <c r="M389" s="213"/>
      <c r="N389" s="214"/>
      <c r="O389" s="214"/>
      <c r="P389" s="214"/>
      <c r="Q389" s="214"/>
      <c r="R389" s="214"/>
      <c r="S389" s="214"/>
      <c r="T389" s="2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10" t="s">
        <v>137</v>
      </c>
      <c r="AU389" s="210" t="s">
        <v>83</v>
      </c>
      <c r="AV389" s="15" t="s">
        <v>81</v>
      </c>
      <c r="AW389" s="15" t="s">
        <v>30</v>
      </c>
      <c r="AX389" s="15" t="s">
        <v>73</v>
      </c>
      <c r="AY389" s="210" t="s">
        <v>126</v>
      </c>
    </row>
    <row r="390" spans="1:51" s="13" customFormat="1" ht="12">
      <c r="A390" s="13"/>
      <c r="B390" s="189"/>
      <c r="C390" s="13"/>
      <c r="D390" s="184" t="s">
        <v>137</v>
      </c>
      <c r="E390" s="190" t="s">
        <v>1</v>
      </c>
      <c r="F390" s="191" t="s">
        <v>1031</v>
      </c>
      <c r="G390" s="13"/>
      <c r="H390" s="192">
        <v>223</v>
      </c>
      <c r="I390" s="193"/>
      <c r="J390" s="13"/>
      <c r="K390" s="13"/>
      <c r="L390" s="189"/>
      <c r="M390" s="194"/>
      <c r="N390" s="195"/>
      <c r="O390" s="195"/>
      <c r="P390" s="195"/>
      <c r="Q390" s="195"/>
      <c r="R390" s="195"/>
      <c r="S390" s="195"/>
      <c r="T390" s="19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0" t="s">
        <v>137</v>
      </c>
      <c r="AU390" s="190" t="s">
        <v>83</v>
      </c>
      <c r="AV390" s="13" t="s">
        <v>83</v>
      </c>
      <c r="AW390" s="13" t="s">
        <v>30</v>
      </c>
      <c r="AX390" s="13" t="s">
        <v>81</v>
      </c>
      <c r="AY390" s="190" t="s">
        <v>126</v>
      </c>
    </row>
    <row r="391" spans="1:65" s="2" customFormat="1" ht="16.5" customHeight="1">
      <c r="A391" s="37"/>
      <c r="B391" s="170"/>
      <c r="C391" s="216" t="s">
        <v>684</v>
      </c>
      <c r="D391" s="216" t="s">
        <v>343</v>
      </c>
      <c r="E391" s="217" t="s">
        <v>692</v>
      </c>
      <c r="F391" s="218" t="s">
        <v>693</v>
      </c>
      <c r="G391" s="219" t="s">
        <v>254</v>
      </c>
      <c r="H391" s="220">
        <v>227.46</v>
      </c>
      <c r="I391" s="221"/>
      <c r="J391" s="222">
        <f>ROUND(I391*H391,2)</f>
        <v>0</v>
      </c>
      <c r="K391" s="218" t="s">
        <v>133</v>
      </c>
      <c r="L391" s="223"/>
      <c r="M391" s="224" t="s">
        <v>1</v>
      </c>
      <c r="N391" s="225" t="s">
        <v>38</v>
      </c>
      <c r="O391" s="76"/>
      <c r="P391" s="180">
        <f>O391*H391</f>
        <v>0</v>
      </c>
      <c r="Q391" s="180">
        <v>0.05612</v>
      </c>
      <c r="R391" s="180">
        <f>Q391*H391</f>
        <v>12.7650552</v>
      </c>
      <c r="S391" s="180">
        <v>0</v>
      </c>
      <c r="T391" s="181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2" t="s">
        <v>169</v>
      </c>
      <c r="AT391" s="182" t="s">
        <v>343</v>
      </c>
      <c r="AU391" s="182" t="s">
        <v>83</v>
      </c>
      <c r="AY391" s="18" t="s">
        <v>126</v>
      </c>
      <c r="BE391" s="183">
        <f>IF(N391="základní",J391,0)</f>
        <v>0</v>
      </c>
      <c r="BF391" s="183">
        <f>IF(N391="snížená",J391,0)</f>
        <v>0</v>
      </c>
      <c r="BG391" s="183">
        <f>IF(N391="zákl. přenesená",J391,0)</f>
        <v>0</v>
      </c>
      <c r="BH391" s="183">
        <f>IF(N391="sníž. přenesená",J391,0)</f>
        <v>0</v>
      </c>
      <c r="BI391" s="183">
        <f>IF(N391="nulová",J391,0)</f>
        <v>0</v>
      </c>
      <c r="BJ391" s="18" t="s">
        <v>81</v>
      </c>
      <c r="BK391" s="183">
        <f>ROUND(I391*H391,2)</f>
        <v>0</v>
      </c>
      <c r="BL391" s="18" t="s">
        <v>148</v>
      </c>
      <c r="BM391" s="182" t="s">
        <v>1032</v>
      </c>
    </row>
    <row r="392" spans="1:47" s="2" customFormat="1" ht="12">
      <c r="A392" s="37"/>
      <c r="B392" s="38"/>
      <c r="C392" s="37"/>
      <c r="D392" s="184" t="s">
        <v>136</v>
      </c>
      <c r="E392" s="37"/>
      <c r="F392" s="185" t="s">
        <v>693</v>
      </c>
      <c r="G392" s="37"/>
      <c r="H392" s="37"/>
      <c r="I392" s="186"/>
      <c r="J392" s="37"/>
      <c r="K392" s="37"/>
      <c r="L392" s="38"/>
      <c r="M392" s="187"/>
      <c r="N392" s="188"/>
      <c r="O392" s="76"/>
      <c r="P392" s="76"/>
      <c r="Q392" s="76"/>
      <c r="R392" s="76"/>
      <c r="S392" s="76"/>
      <c r="T392" s="7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8" t="s">
        <v>136</v>
      </c>
      <c r="AU392" s="18" t="s">
        <v>83</v>
      </c>
    </row>
    <row r="393" spans="1:51" s="13" customFormat="1" ht="12">
      <c r="A393" s="13"/>
      <c r="B393" s="189"/>
      <c r="C393" s="13"/>
      <c r="D393" s="184" t="s">
        <v>137</v>
      </c>
      <c r="E393" s="13"/>
      <c r="F393" s="191" t="s">
        <v>1033</v>
      </c>
      <c r="G393" s="13"/>
      <c r="H393" s="192">
        <v>227.46</v>
      </c>
      <c r="I393" s="193"/>
      <c r="J393" s="13"/>
      <c r="K393" s="13"/>
      <c r="L393" s="189"/>
      <c r="M393" s="194"/>
      <c r="N393" s="195"/>
      <c r="O393" s="195"/>
      <c r="P393" s="195"/>
      <c r="Q393" s="195"/>
      <c r="R393" s="195"/>
      <c r="S393" s="195"/>
      <c r="T393" s="19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0" t="s">
        <v>137</v>
      </c>
      <c r="AU393" s="190" t="s">
        <v>83</v>
      </c>
      <c r="AV393" s="13" t="s">
        <v>83</v>
      </c>
      <c r="AW393" s="13" t="s">
        <v>3</v>
      </c>
      <c r="AX393" s="13" t="s">
        <v>81</v>
      </c>
      <c r="AY393" s="190" t="s">
        <v>126</v>
      </c>
    </row>
    <row r="394" spans="1:65" s="2" customFormat="1" ht="16.5" customHeight="1">
      <c r="A394" s="37"/>
      <c r="B394" s="170"/>
      <c r="C394" s="171" t="s">
        <v>691</v>
      </c>
      <c r="D394" s="171" t="s">
        <v>129</v>
      </c>
      <c r="E394" s="172" t="s">
        <v>697</v>
      </c>
      <c r="F394" s="173" t="s">
        <v>698</v>
      </c>
      <c r="G394" s="174" t="s">
        <v>254</v>
      </c>
      <c r="H394" s="175">
        <v>80</v>
      </c>
      <c r="I394" s="176"/>
      <c r="J394" s="177">
        <f>ROUND(I394*H394,2)</f>
        <v>0</v>
      </c>
      <c r="K394" s="173" t="s">
        <v>133</v>
      </c>
      <c r="L394" s="38"/>
      <c r="M394" s="178" t="s">
        <v>1</v>
      </c>
      <c r="N394" s="179" t="s">
        <v>38</v>
      </c>
      <c r="O394" s="76"/>
      <c r="P394" s="180">
        <f>O394*H394</f>
        <v>0</v>
      </c>
      <c r="Q394" s="180">
        <v>0</v>
      </c>
      <c r="R394" s="180">
        <f>Q394*H394</f>
        <v>0</v>
      </c>
      <c r="S394" s="180">
        <v>0</v>
      </c>
      <c r="T394" s="181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2" t="s">
        <v>148</v>
      </c>
      <c r="AT394" s="182" t="s">
        <v>129</v>
      </c>
      <c r="AU394" s="182" t="s">
        <v>83</v>
      </c>
      <c r="AY394" s="18" t="s">
        <v>126</v>
      </c>
      <c r="BE394" s="183">
        <f>IF(N394="základní",J394,0)</f>
        <v>0</v>
      </c>
      <c r="BF394" s="183">
        <f>IF(N394="snížená",J394,0)</f>
        <v>0</v>
      </c>
      <c r="BG394" s="183">
        <f>IF(N394="zákl. přenesená",J394,0)</f>
        <v>0</v>
      </c>
      <c r="BH394" s="183">
        <f>IF(N394="sníž. přenesená",J394,0)</f>
        <v>0</v>
      </c>
      <c r="BI394" s="183">
        <f>IF(N394="nulová",J394,0)</f>
        <v>0</v>
      </c>
      <c r="BJ394" s="18" t="s">
        <v>81</v>
      </c>
      <c r="BK394" s="183">
        <f>ROUND(I394*H394,2)</f>
        <v>0</v>
      </c>
      <c r="BL394" s="18" t="s">
        <v>148</v>
      </c>
      <c r="BM394" s="182" t="s">
        <v>1034</v>
      </c>
    </row>
    <row r="395" spans="1:47" s="2" customFormat="1" ht="12">
      <c r="A395" s="37"/>
      <c r="B395" s="38"/>
      <c r="C395" s="37"/>
      <c r="D395" s="184" t="s">
        <v>136</v>
      </c>
      <c r="E395" s="37"/>
      <c r="F395" s="185" t="s">
        <v>700</v>
      </c>
      <c r="G395" s="37"/>
      <c r="H395" s="37"/>
      <c r="I395" s="186"/>
      <c r="J395" s="37"/>
      <c r="K395" s="37"/>
      <c r="L395" s="38"/>
      <c r="M395" s="187"/>
      <c r="N395" s="188"/>
      <c r="O395" s="76"/>
      <c r="P395" s="76"/>
      <c r="Q395" s="76"/>
      <c r="R395" s="76"/>
      <c r="S395" s="76"/>
      <c r="T395" s="7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8" t="s">
        <v>136</v>
      </c>
      <c r="AU395" s="18" t="s">
        <v>83</v>
      </c>
    </row>
    <row r="396" spans="1:65" s="2" customFormat="1" ht="33" customHeight="1">
      <c r="A396" s="37"/>
      <c r="B396" s="170"/>
      <c r="C396" s="171" t="s">
        <v>696</v>
      </c>
      <c r="D396" s="171" t="s">
        <v>129</v>
      </c>
      <c r="E396" s="172" t="s">
        <v>702</v>
      </c>
      <c r="F396" s="173" t="s">
        <v>703</v>
      </c>
      <c r="G396" s="174" t="s">
        <v>254</v>
      </c>
      <c r="H396" s="175">
        <v>30</v>
      </c>
      <c r="I396" s="176"/>
      <c r="J396" s="177">
        <f>ROUND(I396*H396,2)</f>
        <v>0</v>
      </c>
      <c r="K396" s="173" t="s">
        <v>133</v>
      </c>
      <c r="L396" s="38"/>
      <c r="M396" s="178" t="s">
        <v>1</v>
      </c>
      <c r="N396" s="179" t="s">
        <v>38</v>
      </c>
      <c r="O396" s="76"/>
      <c r="P396" s="180">
        <f>O396*H396</f>
        <v>0</v>
      </c>
      <c r="Q396" s="180">
        <v>0.00061</v>
      </c>
      <c r="R396" s="180">
        <f>Q396*H396</f>
        <v>0.0183</v>
      </c>
      <c r="S396" s="180">
        <v>0</v>
      </c>
      <c r="T396" s="181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82" t="s">
        <v>148</v>
      </c>
      <c r="AT396" s="182" t="s">
        <v>129</v>
      </c>
      <c r="AU396" s="182" t="s">
        <v>83</v>
      </c>
      <c r="AY396" s="18" t="s">
        <v>126</v>
      </c>
      <c r="BE396" s="183">
        <f>IF(N396="základní",J396,0)</f>
        <v>0</v>
      </c>
      <c r="BF396" s="183">
        <f>IF(N396="snížená",J396,0)</f>
        <v>0</v>
      </c>
      <c r="BG396" s="183">
        <f>IF(N396="zákl. přenesená",J396,0)</f>
        <v>0</v>
      </c>
      <c r="BH396" s="183">
        <f>IF(N396="sníž. přenesená",J396,0)</f>
        <v>0</v>
      </c>
      <c r="BI396" s="183">
        <f>IF(N396="nulová",J396,0)</f>
        <v>0</v>
      </c>
      <c r="BJ396" s="18" t="s">
        <v>81</v>
      </c>
      <c r="BK396" s="183">
        <f>ROUND(I396*H396,2)</f>
        <v>0</v>
      </c>
      <c r="BL396" s="18" t="s">
        <v>148</v>
      </c>
      <c r="BM396" s="182" t="s">
        <v>1035</v>
      </c>
    </row>
    <row r="397" spans="1:47" s="2" customFormat="1" ht="12">
      <c r="A397" s="37"/>
      <c r="B397" s="38"/>
      <c r="C397" s="37"/>
      <c r="D397" s="184" t="s">
        <v>136</v>
      </c>
      <c r="E397" s="37"/>
      <c r="F397" s="185" t="s">
        <v>705</v>
      </c>
      <c r="G397" s="37"/>
      <c r="H397" s="37"/>
      <c r="I397" s="186"/>
      <c r="J397" s="37"/>
      <c r="K397" s="37"/>
      <c r="L397" s="38"/>
      <c r="M397" s="187"/>
      <c r="N397" s="188"/>
      <c r="O397" s="76"/>
      <c r="P397" s="76"/>
      <c r="Q397" s="76"/>
      <c r="R397" s="76"/>
      <c r="S397" s="76"/>
      <c r="T397" s="7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8" t="s">
        <v>136</v>
      </c>
      <c r="AU397" s="18" t="s">
        <v>83</v>
      </c>
    </row>
    <row r="398" spans="1:51" s="13" customFormat="1" ht="12">
      <c r="A398" s="13"/>
      <c r="B398" s="189"/>
      <c r="C398" s="13"/>
      <c r="D398" s="184" t="s">
        <v>137</v>
      </c>
      <c r="E398" s="190" t="s">
        <v>1</v>
      </c>
      <c r="F398" s="191" t="s">
        <v>1036</v>
      </c>
      <c r="G398" s="13"/>
      <c r="H398" s="192">
        <v>30</v>
      </c>
      <c r="I398" s="193"/>
      <c r="J398" s="13"/>
      <c r="K398" s="13"/>
      <c r="L398" s="189"/>
      <c r="M398" s="194"/>
      <c r="N398" s="195"/>
      <c r="O398" s="195"/>
      <c r="P398" s="195"/>
      <c r="Q398" s="195"/>
      <c r="R398" s="195"/>
      <c r="S398" s="195"/>
      <c r="T398" s="19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0" t="s">
        <v>137</v>
      </c>
      <c r="AU398" s="190" t="s">
        <v>83</v>
      </c>
      <c r="AV398" s="13" t="s">
        <v>83</v>
      </c>
      <c r="AW398" s="13" t="s">
        <v>30</v>
      </c>
      <c r="AX398" s="13" t="s">
        <v>81</v>
      </c>
      <c r="AY398" s="190" t="s">
        <v>126</v>
      </c>
    </row>
    <row r="399" spans="1:65" s="2" customFormat="1" ht="16.5" customHeight="1">
      <c r="A399" s="37"/>
      <c r="B399" s="170"/>
      <c r="C399" s="171" t="s">
        <v>701</v>
      </c>
      <c r="D399" s="171" t="s">
        <v>129</v>
      </c>
      <c r="E399" s="172" t="s">
        <v>708</v>
      </c>
      <c r="F399" s="173" t="s">
        <v>709</v>
      </c>
      <c r="G399" s="174" t="s">
        <v>254</v>
      </c>
      <c r="H399" s="175">
        <v>30</v>
      </c>
      <c r="I399" s="176"/>
      <c r="J399" s="177">
        <f>ROUND(I399*H399,2)</f>
        <v>0</v>
      </c>
      <c r="K399" s="173" t="s">
        <v>133</v>
      </c>
      <c r="L399" s="38"/>
      <c r="M399" s="178" t="s">
        <v>1</v>
      </c>
      <c r="N399" s="179" t="s">
        <v>38</v>
      </c>
      <c r="O399" s="76"/>
      <c r="P399" s="180">
        <f>O399*H399</f>
        <v>0</v>
      </c>
      <c r="Q399" s="180">
        <v>0</v>
      </c>
      <c r="R399" s="180">
        <f>Q399*H399</f>
        <v>0</v>
      </c>
      <c r="S399" s="180">
        <v>0</v>
      </c>
      <c r="T399" s="181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2" t="s">
        <v>148</v>
      </c>
      <c r="AT399" s="182" t="s">
        <v>129</v>
      </c>
      <c r="AU399" s="182" t="s">
        <v>83</v>
      </c>
      <c r="AY399" s="18" t="s">
        <v>126</v>
      </c>
      <c r="BE399" s="183">
        <f>IF(N399="základní",J399,0)</f>
        <v>0</v>
      </c>
      <c r="BF399" s="183">
        <f>IF(N399="snížená",J399,0)</f>
        <v>0</v>
      </c>
      <c r="BG399" s="183">
        <f>IF(N399="zákl. přenesená",J399,0)</f>
        <v>0</v>
      </c>
      <c r="BH399" s="183">
        <f>IF(N399="sníž. přenesená",J399,0)</f>
        <v>0</v>
      </c>
      <c r="BI399" s="183">
        <f>IF(N399="nulová",J399,0)</f>
        <v>0</v>
      </c>
      <c r="BJ399" s="18" t="s">
        <v>81</v>
      </c>
      <c r="BK399" s="183">
        <f>ROUND(I399*H399,2)</f>
        <v>0</v>
      </c>
      <c r="BL399" s="18" t="s">
        <v>148</v>
      </c>
      <c r="BM399" s="182" t="s">
        <v>1037</v>
      </c>
    </row>
    <row r="400" spans="1:47" s="2" customFormat="1" ht="12">
      <c r="A400" s="37"/>
      <c r="B400" s="38"/>
      <c r="C400" s="37"/>
      <c r="D400" s="184" t="s">
        <v>136</v>
      </c>
      <c r="E400" s="37"/>
      <c r="F400" s="185" t="s">
        <v>711</v>
      </c>
      <c r="G400" s="37"/>
      <c r="H400" s="37"/>
      <c r="I400" s="186"/>
      <c r="J400" s="37"/>
      <c r="K400" s="37"/>
      <c r="L400" s="38"/>
      <c r="M400" s="187"/>
      <c r="N400" s="188"/>
      <c r="O400" s="76"/>
      <c r="P400" s="76"/>
      <c r="Q400" s="76"/>
      <c r="R400" s="76"/>
      <c r="S400" s="76"/>
      <c r="T400" s="7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8" t="s">
        <v>136</v>
      </c>
      <c r="AU400" s="18" t="s">
        <v>83</v>
      </c>
    </row>
    <row r="401" spans="1:51" s="13" customFormat="1" ht="12">
      <c r="A401" s="13"/>
      <c r="B401" s="189"/>
      <c r="C401" s="13"/>
      <c r="D401" s="184" t="s">
        <v>137</v>
      </c>
      <c r="E401" s="190" t="s">
        <v>1</v>
      </c>
      <c r="F401" s="191" t="s">
        <v>1038</v>
      </c>
      <c r="G401" s="13"/>
      <c r="H401" s="192">
        <v>30</v>
      </c>
      <c r="I401" s="193"/>
      <c r="J401" s="13"/>
      <c r="K401" s="13"/>
      <c r="L401" s="189"/>
      <c r="M401" s="194"/>
      <c r="N401" s="195"/>
      <c r="O401" s="195"/>
      <c r="P401" s="195"/>
      <c r="Q401" s="195"/>
      <c r="R401" s="195"/>
      <c r="S401" s="195"/>
      <c r="T401" s="19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0" t="s">
        <v>137</v>
      </c>
      <c r="AU401" s="190" t="s">
        <v>83</v>
      </c>
      <c r="AV401" s="13" t="s">
        <v>83</v>
      </c>
      <c r="AW401" s="13" t="s">
        <v>30</v>
      </c>
      <c r="AX401" s="13" t="s">
        <v>81</v>
      </c>
      <c r="AY401" s="190" t="s">
        <v>126</v>
      </c>
    </row>
    <row r="402" spans="1:65" s="2" customFormat="1" ht="16.5" customHeight="1">
      <c r="A402" s="37"/>
      <c r="B402" s="170"/>
      <c r="C402" s="171" t="s">
        <v>707</v>
      </c>
      <c r="D402" s="171" t="s">
        <v>129</v>
      </c>
      <c r="E402" s="172" t="s">
        <v>1039</v>
      </c>
      <c r="F402" s="173" t="s">
        <v>1040</v>
      </c>
      <c r="G402" s="174" t="s">
        <v>273</v>
      </c>
      <c r="H402" s="175">
        <v>28.65</v>
      </c>
      <c r="I402" s="176"/>
      <c r="J402" s="177">
        <f>ROUND(I402*H402,2)</f>
        <v>0</v>
      </c>
      <c r="K402" s="173" t="s">
        <v>133</v>
      </c>
      <c r="L402" s="38"/>
      <c r="M402" s="178" t="s">
        <v>1</v>
      </c>
      <c r="N402" s="179" t="s">
        <v>38</v>
      </c>
      <c r="O402" s="76"/>
      <c r="P402" s="180">
        <f>O402*H402</f>
        <v>0</v>
      </c>
      <c r="Q402" s="180">
        <v>0</v>
      </c>
      <c r="R402" s="180">
        <f>Q402*H402</f>
        <v>0</v>
      </c>
      <c r="S402" s="180">
        <v>2</v>
      </c>
      <c r="T402" s="181">
        <f>S402*H402</f>
        <v>57.3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82" t="s">
        <v>148</v>
      </c>
      <c r="AT402" s="182" t="s">
        <v>129</v>
      </c>
      <c r="AU402" s="182" t="s">
        <v>83</v>
      </c>
      <c r="AY402" s="18" t="s">
        <v>126</v>
      </c>
      <c r="BE402" s="183">
        <f>IF(N402="základní",J402,0)</f>
        <v>0</v>
      </c>
      <c r="BF402" s="183">
        <f>IF(N402="snížená",J402,0)</f>
        <v>0</v>
      </c>
      <c r="BG402" s="183">
        <f>IF(N402="zákl. přenesená",J402,0)</f>
        <v>0</v>
      </c>
      <c r="BH402" s="183">
        <f>IF(N402="sníž. přenesená",J402,0)</f>
        <v>0</v>
      </c>
      <c r="BI402" s="183">
        <f>IF(N402="nulová",J402,0)</f>
        <v>0</v>
      </c>
      <c r="BJ402" s="18" t="s">
        <v>81</v>
      </c>
      <c r="BK402" s="183">
        <f>ROUND(I402*H402,2)</f>
        <v>0</v>
      </c>
      <c r="BL402" s="18" t="s">
        <v>148</v>
      </c>
      <c r="BM402" s="182" t="s">
        <v>1041</v>
      </c>
    </row>
    <row r="403" spans="1:47" s="2" customFormat="1" ht="12">
      <c r="A403" s="37"/>
      <c r="B403" s="38"/>
      <c r="C403" s="37"/>
      <c r="D403" s="184" t="s">
        <v>136</v>
      </c>
      <c r="E403" s="37"/>
      <c r="F403" s="185" t="s">
        <v>1042</v>
      </c>
      <c r="G403" s="37"/>
      <c r="H403" s="37"/>
      <c r="I403" s="186"/>
      <c r="J403" s="37"/>
      <c r="K403" s="37"/>
      <c r="L403" s="38"/>
      <c r="M403" s="187"/>
      <c r="N403" s="188"/>
      <c r="O403" s="76"/>
      <c r="P403" s="76"/>
      <c r="Q403" s="76"/>
      <c r="R403" s="76"/>
      <c r="S403" s="76"/>
      <c r="T403" s="7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8" t="s">
        <v>136</v>
      </c>
      <c r="AU403" s="18" t="s">
        <v>83</v>
      </c>
    </row>
    <row r="404" spans="1:51" s="13" customFormat="1" ht="12">
      <c r="A404" s="13"/>
      <c r="B404" s="189"/>
      <c r="C404" s="13"/>
      <c r="D404" s="184" t="s">
        <v>137</v>
      </c>
      <c r="E404" s="190" t="s">
        <v>1</v>
      </c>
      <c r="F404" s="191" t="s">
        <v>1043</v>
      </c>
      <c r="G404" s="13"/>
      <c r="H404" s="192">
        <v>21</v>
      </c>
      <c r="I404" s="193"/>
      <c r="J404" s="13"/>
      <c r="K404" s="13"/>
      <c r="L404" s="189"/>
      <c r="M404" s="194"/>
      <c r="N404" s="195"/>
      <c r="O404" s="195"/>
      <c r="P404" s="195"/>
      <c r="Q404" s="195"/>
      <c r="R404" s="195"/>
      <c r="S404" s="195"/>
      <c r="T404" s="19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0" t="s">
        <v>137</v>
      </c>
      <c r="AU404" s="190" t="s">
        <v>83</v>
      </c>
      <c r="AV404" s="13" t="s">
        <v>83</v>
      </c>
      <c r="AW404" s="13" t="s">
        <v>30</v>
      </c>
      <c r="AX404" s="13" t="s">
        <v>73</v>
      </c>
      <c r="AY404" s="190" t="s">
        <v>126</v>
      </c>
    </row>
    <row r="405" spans="1:51" s="13" customFormat="1" ht="12">
      <c r="A405" s="13"/>
      <c r="B405" s="189"/>
      <c r="C405" s="13"/>
      <c r="D405" s="184" t="s">
        <v>137</v>
      </c>
      <c r="E405" s="190" t="s">
        <v>1</v>
      </c>
      <c r="F405" s="191" t="s">
        <v>1044</v>
      </c>
      <c r="G405" s="13"/>
      <c r="H405" s="192">
        <v>7.65</v>
      </c>
      <c r="I405" s="193"/>
      <c r="J405" s="13"/>
      <c r="K405" s="13"/>
      <c r="L405" s="189"/>
      <c r="M405" s="194"/>
      <c r="N405" s="195"/>
      <c r="O405" s="195"/>
      <c r="P405" s="195"/>
      <c r="Q405" s="195"/>
      <c r="R405" s="195"/>
      <c r="S405" s="195"/>
      <c r="T405" s="19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0" t="s">
        <v>137</v>
      </c>
      <c r="AU405" s="190" t="s">
        <v>83</v>
      </c>
      <c r="AV405" s="13" t="s">
        <v>83</v>
      </c>
      <c r="AW405" s="13" t="s">
        <v>30</v>
      </c>
      <c r="AX405" s="13" t="s">
        <v>73</v>
      </c>
      <c r="AY405" s="190" t="s">
        <v>126</v>
      </c>
    </row>
    <row r="406" spans="1:51" s="14" customFormat="1" ht="12">
      <c r="A406" s="14"/>
      <c r="B406" s="201"/>
      <c r="C406" s="14"/>
      <c r="D406" s="184" t="s">
        <v>137</v>
      </c>
      <c r="E406" s="202" t="s">
        <v>1</v>
      </c>
      <c r="F406" s="203" t="s">
        <v>259</v>
      </c>
      <c r="G406" s="14"/>
      <c r="H406" s="204">
        <v>28.65</v>
      </c>
      <c r="I406" s="205"/>
      <c r="J406" s="14"/>
      <c r="K406" s="14"/>
      <c r="L406" s="201"/>
      <c r="M406" s="206"/>
      <c r="N406" s="207"/>
      <c r="O406" s="207"/>
      <c r="P406" s="207"/>
      <c r="Q406" s="207"/>
      <c r="R406" s="207"/>
      <c r="S406" s="207"/>
      <c r="T406" s="20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02" t="s">
        <v>137</v>
      </c>
      <c r="AU406" s="202" t="s">
        <v>83</v>
      </c>
      <c r="AV406" s="14" t="s">
        <v>148</v>
      </c>
      <c r="AW406" s="14" t="s">
        <v>30</v>
      </c>
      <c r="AX406" s="14" t="s">
        <v>81</v>
      </c>
      <c r="AY406" s="202" t="s">
        <v>126</v>
      </c>
    </row>
    <row r="407" spans="1:65" s="2" customFormat="1" ht="24.15" customHeight="1">
      <c r="A407" s="37"/>
      <c r="B407" s="170"/>
      <c r="C407" s="171" t="s">
        <v>713</v>
      </c>
      <c r="D407" s="171" t="s">
        <v>129</v>
      </c>
      <c r="E407" s="172" t="s">
        <v>1045</v>
      </c>
      <c r="F407" s="173" t="s">
        <v>1046</v>
      </c>
      <c r="G407" s="174" t="s">
        <v>273</v>
      </c>
      <c r="H407" s="175">
        <v>6.732</v>
      </c>
      <c r="I407" s="176"/>
      <c r="J407" s="177">
        <f>ROUND(I407*H407,2)</f>
        <v>0</v>
      </c>
      <c r="K407" s="173" t="s">
        <v>133</v>
      </c>
      <c r="L407" s="38"/>
      <c r="M407" s="178" t="s">
        <v>1</v>
      </c>
      <c r="N407" s="179" t="s">
        <v>38</v>
      </c>
      <c r="O407" s="76"/>
      <c r="P407" s="180">
        <f>O407*H407</f>
        <v>0</v>
      </c>
      <c r="Q407" s="180">
        <v>0</v>
      </c>
      <c r="R407" s="180">
        <f>Q407*H407</f>
        <v>0</v>
      </c>
      <c r="S407" s="180">
        <v>2.2</v>
      </c>
      <c r="T407" s="181">
        <f>S407*H407</f>
        <v>14.810400000000001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2" t="s">
        <v>148</v>
      </c>
      <c r="AT407" s="182" t="s">
        <v>129</v>
      </c>
      <c r="AU407" s="182" t="s">
        <v>83</v>
      </c>
      <c r="AY407" s="18" t="s">
        <v>126</v>
      </c>
      <c r="BE407" s="183">
        <f>IF(N407="základní",J407,0)</f>
        <v>0</v>
      </c>
      <c r="BF407" s="183">
        <f>IF(N407="snížená",J407,0)</f>
        <v>0</v>
      </c>
      <c r="BG407" s="183">
        <f>IF(N407="zákl. přenesená",J407,0)</f>
        <v>0</v>
      </c>
      <c r="BH407" s="183">
        <f>IF(N407="sníž. přenesená",J407,0)</f>
        <v>0</v>
      </c>
      <c r="BI407" s="183">
        <f>IF(N407="nulová",J407,0)</f>
        <v>0</v>
      </c>
      <c r="BJ407" s="18" t="s">
        <v>81</v>
      </c>
      <c r="BK407" s="183">
        <f>ROUND(I407*H407,2)</f>
        <v>0</v>
      </c>
      <c r="BL407" s="18" t="s">
        <v>148</v>
      </c>
      <c r="BM407" s="182" t="s">
        <v>1047</v>
      </c>
    </row>
    <row r="408" spans="1:47" s="2" customFormat="1" ht="12">
      <c r="A408" s="37"/>
      <c r="B408" s="38"/>
      <c r="C408" s="37"/>
      <c r="D408" s="184" t="s">
        <v>136</v>
      </c>
      <c r="E408" s="37"/>
      <c r="F408" s="185" t="s">
        <v>1048</v>
      </c>
      <c r="G408" s="37"/>
      <c r="H408" s="37"/>
      <c r="I408" s="186"/>
      <c r="J408" s="37"/>
      <c r="K408" s="37"/>
      <c r="L408" s="38"/>
      <c r="M408" s="187"/>
      <c r="N408" s="188"/>
      <c r="O408" s="76"/>
      <c r="P408" s="76"/>
      <c r="Q408" s="76"/>
      <c r="R408" s="76"/>
      <c r="S408" s="76"/>
      <c r="T408" s="7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8" t="s">
        <v>136</v>
      </c>
      <c r="AU408" s="18" t="s">
        <v>83</v>
      </c>
    </row>
    <row r="409" spans="1:51" s="13" customFormat="1" ht="12">
      <c r="A409" s="13"/>
      <c r="B409" s="189"/>
      <c r="C409" s="13"/>
      <c r="D409" s="184" t="s">
        <v>137</v>
      </c>
      <c r="E409" s="190" t="s">
        <v>1</v>
      </c>
      <c r="F409" s="191" t="s">
        <v>1049</v>
      </c>
      <c r="G409" s="13"/>
      <c r="H409" s="192">
        <v>6.732</v>
      </c>
      <c r="I409" s="193"/>
      <c r="J409" s="13"/>
      <c r="K409" s="13"/>
      <c r="L409" s="189"/>
      <c r="M409" s="194"/>
      <c r="N409" s="195"/>
      <c r="O409" s="195"/>
      <c r="P409" s="195"/>
      <c r="Q409" s="195"/>
      <c r="R409" s="195"/>
      <c r="S409" s="195"/>
      <c r="T409" s="19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90" t="s">
        <v>137</v>
      </c>
      <c r="AU409" s="190" t="s">
        <v>83</v>
      </c>
      <c r="AV409" s="13" t="s">
        <v>83</v>
      </c>
      <c r="AW409" s="13" t="s">
        <v>30</v>
      </c>
      <c r="AX409" s="13" t="s">
        <v>81</v>
      </c>
      <c r="AY409" s="190" t="s">
        <v>126</v>
      </c>
    </row>
    <row r="410" spans="1:65" s="2" customFormat="1" ht="16.5" customHeight="1">
      <c r="A410" s="37"/>
      <c r="B410" s="170"/>
      <c r="C410" s="171" t="s">
        <v>718</v>
      </c>
      <c r="D410" s="171" t="s">
        <v>129</v>
      </c>
      <c r="E410" s="172" t="s">
        <v>1050</v>
      </c>
      <c r="F410" s="173" t="s">
        <v>1051</v>
      </c>
      <c r="G410" s="174" t="s">
        <v>549</v>
      </c>
      <c r="H410" s="175">
        <v>5</v>
      </c>
      <c r="I410" s="176"/>
      <c r="J410" s="177">
        <f>ROUND(I410*H410,2)</f>
        <v>0</v>
      </c>
      <c r="K410" s="173" t="s">
        <v>1</v>
      </c>
      <c r="L410" s="38"/>
      <c r="M410" s="178" t="s">
        <v>1</v>
      </c>
      <c r="N410" s="179" t="s">
        <v>38</v>
      </c>
      <c r="O410" s="76"/>
      <c r="P410" s="180">
        <f>O410*H410</f>
        <v>0</v>
      </c>
      <c r="Q410" s="180">
        <v>0</v>
      </c>
      <c r="R410" s="180">
        <f>Q410*H410</f>
        <v>0</v>
      </c>
      <c r="S410" s="180">
        <v>0.014</v>
      </c>
      <c r="T410" s="181">
        <f>S410*H410</f>
        <v>0.07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2" t="s">
        <v>148</v>
      </c>
      <c r="AT410" s="182" t="s">
        <v>129</v>
      </c>
      <c r="AU410" s="182" t="s">
        <v>83</v>
      </c>
      <c r="AY410" s="18" t="s">
        <v>126</v>
      </c>
      <c r="BE410" s="183">
        <f>IF(N410="základní",J410,0)</f>
        <v>0</v>
      </c>
      <c r="BF410" s="183">
        <f>IF(N410="snížená",J410,0)</f>
        <v>0</v>
      </c>
      <c r="BG410" s="183">
        <f>IF(N410="zákl. přenesená",J410,0)</f>
        <v>0</v>
      </c>
      <c r="BH410" s="183">
        <f>IF(N410="sníž. přenesená",J410,0)</f>
        <v>0</v>
      </c>
      <c r="BI410" s="183">
        <f>IF(N410="nulová",J410,0)</f>
        <v>0</v>
      </c>
      <c r="BJ410" s="18" t="s">
        <v>81</v>
      </c>
      <c r="BK410" s="183">
        <f>ROUND(I410*H410,2)</f>
        <v>0</v>
      </c>
      <c r="BL410" s="18" t="s">
        <v>148</v>
      </c>
      <c r="BM410" s="182" t="s">
        <v>1052</v>
      </c>
    </row>
    <row r="411" spans="1:51" s="13" customFormat="1" ht="12">
      <c r="A411" s="13"/>
      <c r="B411" s="189"/>
      <c r="C411" s="13"/>
      <c r="D411" s="184" t="s">
        <v>137</v>
      </c>
      <c r="E411" s="190" t="s">
        <v>1</v>
      </c>
      <c r="F411" s="191" t="s">
        <v>1053</v>
      </c>
      <c r="G411" s="13"/>
      <c r="H411" s="192">
        <v>5</v>
      </c>
      <c r="I411" s="193"/>
      <c r="J411" s="13"/>
      <c r="K411" s="13"/>
      <c r="L411" s="189"/>
      <c r="M411" s="194"/>
      <c r="N411" s="195"/>
      <c r="O411" s="195"/>
      <c r="P411" s="195"/>
      <c r="Q411" s="195"/>
      <c r="R411" s="195"/>
      <c r="S411" s="195"/>
      <c r="T411" s="19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0" t="s">
        <v>137</v>
      </c>
      <c r="AU411" s="190" t="s">
        <v>83</v>
      </c>
      <c r="AV411" s="13" t="s">
        <v>83</v>
      </c>
      <c r="AW411" s="13" t="s">
        <v>30</v>
      </c>
      <c r="AX411" s="13" t="s">
        <v>81</v>
      </c>
      <c r="AY411" s="190" t="s">
        <v>126</v>
      </c>
    </row>
    <row r="412" spans="1:65" s="2" customFormat="1" ht="24.15" customHeight="1">
      <c r="A412" s="37"/>
      <c r="B412" s="170"/>
      <c r="C412" s="171" t="s">
        <v>722</v>
      </c>
      <c r="D412" s="171" t="s">
        <v>129</v>
      </c>
      <c r="E412" s="172" t="s">
        <v>1054</v>
      </c>
      <c r="F412" s="173" t="s">
        <v>1055</v>
      </c>
      <c r="G412" s="174" t="s">
        <v>549</v>
      </c>
      <c r="H412" s="175">
        <v>1</v>
      </c>
      <c r="I412" s="176"/>
      <c r="J412" s="177">
        <f>ROUND(I412*H412,2)</f>
        <v>0</v>
      </c>
      <c r="K412" s="173" t="s">
        <v>1</v>
      </c>
      <c r="L412" s="38"/>
      <c r="M412" s="178" t="s">
        <v>1</v>
      </c>
      <c r="N412" s="179" t="s">
        <v>38</v>
      </c>
      <c r="O412" s="76"/>
      <c r="P412" s="180">
        <f>O412*H412</f>
        <v>0</v>
      </c>
      <c r="Q412" s="180">
        <v>0</v>
      </c>
      <c r="R412" s="180">
        <f>Q412*H412</f>
        <v>0</v>
      </c>
      <c r="S412" s="180">
        <v>0.025</v>
      </c>
      <c r="T412" s="181">
        <f>S412*H412</f>
        <v>0.025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2" t="s">
        <v>148</v>
      </c>
      <c r="AT412" s="182" t="s">
        <v>129</v>
      </c>
      <c r="AU412" s="182" t="s">
        <v>83</v>
      </c>
      <c r="AY412" s="18" t="s">
        <v>126</v>
      </c>
      <c r="BE412" s="183">
        <f>IF(N412="základní",J412,0)</f>
        <v>0</v>
      </c>
      <c r="BF412" s="183">
        <f>IF(N412="snížená",J412,0)</f>
        <v>0</v>
      </c>
      <c r="BG412" s="183">
        <f>IF(N412="zákl. přenesená",J412,0)</f>
        <v>0</v>
      </c>
      <c r="BH412" s="183">
        <f>IF(N412="sníž. přenesená",J412,0)</f>
        <v>0</v>
      </c>
      <c r="BI412" s="183">
        <f>IF(N412="nulová",J412,0)</f>
        <v>0</v>
      </c>
      <c r="BJ412" s="18" t="s">
        <v>81</v>
      </c>
      <c r="BK412" s="183">
        <f>ROUND(I412*H412,2)</f>
        <v>0</v>
      </c>
      <c r="BL412" s="18" t="s">
        <v>148</v>
      </c>
      <c r="BM412" s="182" t="s">
        <v>1056</v>
      </c>
    </row>
    <row r="413" spans="1:47" s="2" customFormat="1" ht="12">
      <c r="A413" s="37"/>
      <c r="B413" s="38"/>
      <c r="C413" s="37"/>
      <c r="D413" s="184" t="s">
        <v>136</v>
      </c>
      <c r="E413" s="37"/>
      <c r="F413" s="185" t="s">
        <v>1057</v>
      </c>
      <c r="G413" s="37"/>
      <c r="H413" s="37"/>
      <c r="I413" s="186"/>
      <c r="J413" s="37"/>
      <c r="K413" s="37"/>
      <c r="L413" s="38"/>
      <c r="M413" s="187"/>
      <c r="N413" s="188"/>
      <c r="O413" s="76"/>
      <c r="P413" s="76"/>
      <c r="Q413" s="76"/>
      <c r="R413" s="76"/>
      <c r="S413" s="76"/>
      <c r="T413" s="7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8" t="s">
        <v>136</v>
      </c>
      <c r="AU413" s="18" t="s">
        <v>83</v>
      </c>
    </row>
    <row r="414" spans="1:65" s="2" customFormat="1" ht="24.15" customHeight="1">
      <c r="A414" s="37"/>
      <c r="B414" s="170"/>
      <c r="C414" s="171" t="s">
        <v>728</v>
      </c>
      <c r="D414" s="171" t="s">
        <v>129</v>
      </c>
      <c r="E414" s="172" t="s">
        <v>729</v>
      </c>
      <c r="F414" s="173" t="s">
        <v>730</v>
      </c>
      <c r="G414" s="174" t="s">
        <v>549</v>
      </c>
      <c r="H414" s="175">
        <v>6</v>
      </c>
      <c r="I414" s="176"/>
      <c r="J414" s="177">
        <f>ROUND(I414*H414,2)</f>
        <v>0</v>
      </c>
      <c r="K414" s="173" t="s">
        <v>133</v>
      </c>
      <c r="L414" s="38"/>
      <c r="M414" s="178" t="s">
        <v>1</v>
      </c>
      <c r="N414" s="179" t="s">
        <v>38</v>
      </c>
      <c r="O414" s="76"/>
      <c r="P414" s="180">
        <f>O414*H414</f>
        <v>0</v>
      </c>
      <c r="Q414" s="180">
        <v>0</v>
      </c>
      <c r="R414" s="180">
        <f>Q414*H414</f>
        <v>0</v>
      </c>
      <c r="S414" s="180">
        <v>0.082</v>
      </c>
      <c r="T414" s="181">
        <f>S414*H414</f>
        <v>0.492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2" t="s">
        <v>148</v>
      </c>
      <c r="AT414" s="182" t="s">
        <v>129</v>
      </c>
      <c r="AU414" s="182" t="s">
        <v>83</v>
      </c>
      <c r="AY414" s="18" t="s">
        <v>126</v>
      </c>
      <c r="BE414" s="183">
        <f>IF(N414="základní",J414,0)</f>
        <v>0</v>
      </c>
      <c r="BF414" s="183">
        <f>IF(N414="snížená",J414,0)</f>
        <v>0</v>
      </c>
      <c r="BG414" s="183">
        <f>IF(N414="zákl. přenesená",J414,0)</f>
        <v>0</v>
      </c>
      <c r="BH414" s="183">
        <f>IF(N414="sníž. přenesená",J414,0)</f>
        <v>0</v>
      </c>
      <c r="BI414" s="183">
        <f>IF(N414="nulová",J414,0)</f>
        <v>0</v>
      </c>
      <c r="BJ414" s="18" t="s">
        <v>81</v>
      </c>
      <c r="BK414" s="183">
        <f>ROUND(I414*H414,2)</f>
        <v>0</v>
      </c>
      <c r="BL414" s="18" t="s">
        <v>148</v>
      </c>
      <c r="BM414" s="182" t="s">
        <v>1058</v>
      </c>
    </row>
    <row r="415" spans="1:47" s="2" customFormat="1" ht="12">
      <c r="A415" s="37"/>
      <c r="B415" s="38"/>
      <c r="C415" s="37"/>
      <c r="D415" s="184" t="s">
        <v>136</v>
      </c>
      <c r="E415" s="37"/>
      <c r="F415" s="185" t="s">
        <v>732</v>
      </c>
      <c r="G415" s="37"/>
      <c r="H415" s="37"/>
      <c r="I415" s="186"/>
      <c r="J415" s="37"/>
      <c r="K415" s="37"/>
      <c r="L415" s="38"/>
      <c r="M415" s="187"/>
      <c r="N415" s="188"/>
      <c r="O415" s="76"/>
      <c r="P415" s="76"/>
      <c r="Q415" s="76"/>
      <c r="R415" s="76"/>
      <c r="S415" s="76"/>
      <c r="T415" s="7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8" t="s">
        <v>136</v>
      </c>
      <c r="AU415" s="18" t="s">
        <v>83</v>
      </c>
    </row>
    <row r="416" spans="1:51" s="13" customFormat="1" ht="12">
      <c r="A416" s="13"/>
      <c r="B416" s="189"/>
      <c r="C416" s="13"/>
      <c r="D416" s="184" t="s">
        <v>137</v>
      </c>
      <c r="E416" s="190" t="s">
        <v>1</v>
      </c>
      <c r="F416" s="191" t="s">
        <v>1059</v>
      </c>
      <c r="G416" s="13"/>
      <c r="H416" s="192">
        <v>6</v>
      </c>
      <c r="I416" s="193"/>
      <c r="J416" s="13"/>
      <c r="K416" s="13"/>
      <c r="L416" s="189"/>
      <c r="M416" s="194"/>
      <c r="N416" s="195"/>
      <c r="O416" s="195"/>
      <c r="P416" s="195"/>
      <c r="Q416" s="195"/>
      <c r="R416" s="195"/>
      <c r="S416" s="195"/>
      <c r="T416" s="19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90" t="s">
        <v>137</v>
      </c>
      <c r="AU416" s="190" t="s">
        <v>83</v>
      </c>
      <c r="AV416" s="13" t="s">
        <v>83</v>
      </c>
      <c r="AW416" s="13" t="s">
        <v>30</v>
      </c>
      <c r="AX416" s="13" t="s">
        <v>81</v>
      </c>
      <c r="AY416" s="190" t="s">
        <v>126</v>
      </c>
    </row>
    <row r="417" spans="1:65" s="2" customFormat="1" ht="24.15" customHeight="1">
      <c r="A417" s="37"/>
      <c r="B417" s="170"/>
      <c r="C417" s="171" t="s">
        <v>734</v>
      </c>
      <c r="D417" s="171" t="s">
        <v>129</v>
      </c>
      <c r="E417" s="172" t="s">
        <v>735</v>
      </c>
      <c r="F417" s="173" t="s">
        <v>736</v>
      </c>
      <c r="G417" s="174" t="s">
        <v>209</v>
      </c>
      <c r="H417" s="175">
        <v>5.6</v>
      </c>
      <c r="I417" s="176"/>
      <c r="J417" s="177">
        <f>ROUND(I417*H417,2)</f>
        <v>0</v>
      </c>
      <c r="K417" s="173" t="s">
        <v>133</v>
      </c>
      <c r="L417" s="38"/>
      <c r="M417" s="178" t="s">
        <v>1</v>
      </c>
      <c r="N417" s="179" t="s">
        <v>38</v>
      </c>
      <c r="O417" s="76"/>
      <c r="P417" s="180">
        <f>O417*H417</f>
        <v>0</v>
      </c>
      <c r="Q417" s="180">
        <v>0</v>
      </c>
      <c r="R417" s="180">
        <f>Q417*H417</f>
        <v>0</v>
      </c>
      <c r="S417" s="180">
        <v>0</v>
      </c>
      <c r="T417" s="181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82" t="s">
        <v>148</v>
      </c>
      <c r="AT417" s="182" t="s">
        <v>129</v>
      </c>
      <c r="AU417" s="182" t="s">
        <v>83</v>
      </c>
      <c r="AY417" s="18" t="s">
        <v>126</v>
      </c>
      <c r="BE417" s="183">
        <f>IF(N417="základní",J417,0)</f>
        <v>0</v>
      </c>
      <c r="BF417" s="183">
        <f>IF(N417="snížená",J417,0)</f>
        <v>0</v>
      </c>
      <c r="BG417" s="183">
        <f>IF(N417="zákl. přenesená",J417,0)</f>
        <v>0</v>
      </c>
      <c r="BH417" s="183">
        <f>IF(N417="sníž. přenesená",J417,0)</f>
        <v>0</v>
      </c>
      <c r="BI417" s="183">
        <f>IF(N417="nulová",J417,0)</f>
        <v>0</v>
      </c>
      <c r="BJ417" s="18" t="s">
        <v>81</v>
      </c>
      <c r="BK417" s="183">
        <f>ROUND(I417*H417,2)</f>
        <v>0</v>
      </c>
      <c r="BL417" s="18" t="s">
        <v>148</v>
      </c>
      <c r="BM417" s="182" t="s">
        <v>1060</v>
      </c>
    </row>
    <row r="418" spans="1:47" s="2" customFormat="1" ht="12">
      <c r="A418" s="37"/>
      <c r="B418" s="38"/>
      <c r="C418" s="37"/>
      <c r="D418" s="184" t="s">
        <v>136</v>
      </c>
      <c r="E418" s="37"/>
      <c r="F418" s="185" t="s">
        <v>738</v>
      </c>
      <c r="G418" s="37"/>
      <c r="H418" s="37"/>
      <c r="I418" s="186"/>
      <c r="J418" s="37"/>
      <c r="K418" s="37"/>
      <c r="L418" s="38"/>
      <c r="M418" s="187"/>
      <c r="N418" s="188"/>
      <c r="O418" s="76"/>
      <c r="P418" s="76"/>
      <c r="Q418" s="76"/>
      <c r="R418" s="76"/>
      <c r="S418" s="76"/>
      <c r="T418" s="7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8" t="s">
        <v>136</v>
      </c>
      <c r="AU418" s="18" t="s">
        <v>83</v>
      </c>
    </row>
    <row r="419" spans="1:51" s="13" customFormat="1" ht="12">
      <c r="A419" s="13"/>
      <c r="B419" s="189"/>
      <c r="C419" s="13"/>
      <c r="D419" s="184" t="s">
        <v>137</v>
      </c>
      <c r="E419" s="190" t="s">
        <v>1</v>
      </c>
      <c r="F419" s="191" t="s">
        <v>1061</v>
      </c>
      <c r="G419" s="13"/>
      <c r="H419" s="192">
        <v>5.6</v>
      </c>
      <c r="I419" s="193"/>
      <c r="J419" s="13"/>
      <c r="K419" s="13"/>
      <c r="L419" s="189"/>
      <c r="M419" s="194"/>
      <c r="N419" s="195"/>
      <c r="O419" s="195"/>
      <c r="P419" s="195"/>
      <c r="Q419" s="195"/>
      <c r="R419" s="195"/>
      <c r="S419" s="195"/>
      <c r="T419" s="19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0" t="s">
        <v>137</v>
      </c>
      <c r="AU419" s="190" t="s">
        <v>83</v>
      </c>
      <c r="AV419" s="13" t="s">
        <v>83</v>
      </c>
      <c r="AW419" s="13" t="s">
        <v>30</v>
      </c>
      <c r="AX419" s="13" t="s">
        <v>81</v>
      </c>
      <c r="AY419" s="190" t="s">
        <v>126</v>
      </c>
    </row>
    <row r="420" spans="1:63" s="12" customFormat="1" ht="22.8" customHeight="1">
      <c r="A420" s="12"/>
      <c r="B420" s="157"/>
      <c r="C420" s="12"/>
      <c r="D420" s="158" t="s">
        <v>72</v>
      </c>
      <c r="E420" s="168" t="s">
        <v>740</v>
      </c>
      <c r="F420" s="168" t="s">
        <v>741</v>
      </c>
      <c r="G420" s="12"/>
      <c r="H420" s="12"/>
      <c r="I420" s="160"/>
      <c r="J420" s="169">
        <f>BK420</f>
        <v>0</v>
      </c>
      <c r="K420" s="12"/>
      <c r="L420" s="157"/>
      <c r="M420" s="162"/>
      <c r="N420" s="163"/>
      <c r="O420" s="163"/>
      <c r="P420" s="164">
        <f>SUM(P421:P500)</f>
        <v>0</v>
      </c>
      <c r="Q420" s="163"/>
      <c r="R420" s="164">
        <f>SUM(R421:R500)</f>
        <v>0</v>
      </c>
      <c r="S420" s="163"/>
      <c r="T420" s="165">
        <f>SUM(T421:T500)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58" t="s">
        <v>81</v>
      </c>
      <c r="AT420" s="166" t="s">
        <v>72</v>
      </c>
      <c r="AU420" s="166" t="s">
        <v>81</v>
      </c>
      <c r="AY420" s="158" t="s">
        <v>126</v>
      </c>
      <c r="BK420" s="167">
        <f>SUM(BK421:BK500)</f>
        <v>0</v>
      </c>
    </row>
    <row r="421" spans="1:65" s="2" customFormat="1" ht="21.75" customHeight="1">
      <c r="A421" s="37"/>
      <c r="B421" s="170"/>
      <c r="C421" s="171" t="s">
        <v>742</v>
      </c>
      <c r="D421" s="171" t="s">
        <v>129</v>
      </c>
      <c r="E421" s="172" t="s">
        <v>743</v>
      </c>
      <c r="F421" s="173" t="s">
        <v>744</v>
      </c>
      <c r="G421" s="174" t="s">
        <v>346</v>
      </c>
      <c r="H421" s="175">
        <v>1280.541</v>
      </c>
      <c r="I421" s="176"/>
      <c r="J421" s="177">
        <f>ROUND(I421*H421,2)</f>
        <v>0</v>
      </c>
      <c r="K421" s="173" t="s">
        <v>133</v>
      </c>
      <c r="L421" s="38"/>
      <c r="M421" s="178" t="s">
        <v>1</v>
      </c>
      <c r="N421" s="179" t="s">
        <v>38</v>
      </c>
      <c r="O421" s="76"/>
      <c r="P421" s="180">
        <f>O421*H421</f>
        <v>0</v>
      </c>
      <c r="Q421" s="180">
        <v>0</v>
      </c>
      <c r="R421" s="180">
        <f>Q421*H421</f>
        <v>0</v>
      </c>
      <c r="S421" s="180">
        <v>0</v>
      </c>
      <c r="T421" s="181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2" t="s">
        <v>148</v>
      </c>
      <c r="AT421" s="182" t="s">
        <v>129</v>
      </c>
      <c r="AU421" s="182" t="s">
        <v>83</v>
      </c>
      <c r="AY421" s="18" t="s">
        <v>126</v>
      </c>
      <c r="BE421" s="183">
        <f>IF(N421="základní",J421,0)</f>
        <v>0</v>
      </c>
      <c r="BF421" s="183">
        <f>IF(N421="snížená",J421,0)</f>
        <v>0</v>
      </c>
      <c r="BG421" s="183">
        <f>IF(N421="zákl. přenesená",J421,0)</f>
        <v>0</v>
      </c>
      <c r="BH421" s="183">
        <f>IF(N421="sníž. přenesená",J421,0)</f>
        <v>0</v>
      </c>
      <c r="BI421" s="183">
        <f>IF(N421="nulová",J421,0)</f>
        <v>0</v>
      </c>
      <c r="BJ421" s="18" t="s">
        <v>81</v>
      </c>
      <c r="BK421" s="183">
        <f>ROUND(I421*H421,2)</f>
        <v>0</v>
      </c>
      <c r="BL421" s="18" t="s">
        <v>148</v>
      </c>
      <c r="BM421" s="182" t="s">
        <v>1062</v>
      </c>
    </row>
    <row r="422" spans="1:47" s="2" customFormat="1" ht="12">
      <c r="A422" s="37"/>
      <c r="B422" s="38"/>
      <c r="C422" s="37"/>
      <c r="D422" s="184" t="s">
        <v>136</v>
      </c>
      <c r="E422" s="37"/>
      <c r="F422" s="185" t="s">
        <v>746</v>
      </c>
      <c r="G422" s="37"/>
      <c r="H422" s="37"/>
      <c r="I422" s="186"/>
      <c r="J422" s="37"/>
      <c r="K422" s="37"/>
      <c r="L422" s="38"/>
      <c r="M422" s="187"/>
      <c r="N422" s="188"/>
      <c r="O422" s="76"/>
      <c r="P422" s="76"/>
      <c r="Q422" s="76"/>
      <c r="R422" s="76"/>
      <c r="S422" s="76"/>
      <c r="T422" s="7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8" t="s">
        <v>136</v>
      </c>
      <c r="AU422" s="18" t="s">
        <v>83</v>
      </c>
    </row>
    <row r="423" spans="1:51" s="15" customFormat="1" ht="12">
      <c r="A423" s="15"/>
      <c r="B423" s="209"/>
      <c r="C423" s="15"/>
      <c r="D423" s="184" t="s">
        <v>137</v>
      </c>
      <c r="E423" s="210" t="s">
        <v>1</v>
      </c>
      <c r="F423" s="211" t="s">
        <v>747</v>
      </c>
      <c r="G423" s="15"/>
      <c r="H423" s="210" t="s">
        <v>1</v>
      </c>
      <c r="I423" s="212"/>
      <c r="J423" s="15"/>
      <c r="K423" s="15"/>
      <c r="L423" s="209"/>
      <c r="M423" s="213"/>
      <c r="N423" s="214"/>
      <c r="O423" s="214"/>
      <c r="P423" s="214"/>
      <c r="Q423" s="214"/>
      <c r="R423" s="214"/>
      <c r="S423" s="214"/>
      <c r="T423" s="2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10" t="s">
        <v>137</v>
      </c>
      <c r="AU423" s="210" t="s">
        <v>83</v>
      </c>
      <c r="AV423" s="15" t="s">
        <v>81</v>
      </c>
      <c r="AW423" s="15" t="s">
        <v>30</v>
      </c>
      <c r="AX423" s="15" t="s">
        <v>73</v>
      </c>
      <c r="AY423" s="210" t="s">
        <v>126</v>
      </c>
    </row>
    <row r="424" spans="1:51" s="13" customFormat="1" ht="12">
      <c r="A424" s="13"/>
      <c r="B424" s="189"/>
      <c r="C424" s="13"/>
      <c r="D424" s="184" t="s">
        <v>137</v>
      </c>
      <c r="E424" s="190" t="s">
        <v>1</v>
      </c>
      <c r="F424" s="191" t="s">
        <v>1063</v>
      </c>
      <c r="G424" s="13"/>
      <c r="H424" s="192">
        <v>20.4</v>
      </c>
      <c r="I424" s="193"/>
      <c r="J424" s="13"/>
      <c r="K424" s="13"/>
      <c r="L424" s="189"/>
      <c r="M424" s="194"/>
      <c r="N424" s="195"/>
      <c r="O424" s="195"/>
      <c r="P424" s="195"/>
      <c r="Q424" s="195"/>
      <c r="R424" s="195"/>
      <c r="S424" s="195"/>
      <c r="T424" s="19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0" t="s">
        <v>137</v>
      </c>
      <c r="AU424" s="190" t="s">
        <v>83</v>
      </c>
      <c r="AV424" s="13" t="s">
        <v>83</v>
      </c>
      <c r="AW424" s="13" t="s">
        <v>30</v>
      </c>
      <c r="AX424" s="13" t="s">
        <v>73</v>
      </c>
      <c r="AY424" s="190" t="s">
        <v>126</v>
      </c>
    </row>
    <row r="425" spans="1:51" s="13" customFormat="1" ht="12">
      <c r="A425" s="13"/>
      <c r="B425" s="189"/>
      <c r="C425" s="13"/>
      <c r="D425" s="184" t="s">
        <v>137</v>
      </c>
      <c r="E425" s="190" t="s">
        <v>1</v>
      </c>
      <c r="F425" s="191" t="s">
        <v>1064</v>
      </c>
      <c r="G425" s="13"/>
      <c r="H425" s="192">
        <v>10.686</v>
      </c>
      <c r="I425" s="193"/>
      <c r="J425" s="13"/>
      <c r="K425" s="13"/>
      <c r="L425" s="189"/>
      <c r="M425" s="194"/>
      <c r="N425" s="195"/>
      <c r="O425" s="195"/>
      <c r="P425" s="195"/>
      <c r="Q425" s="195"/>
      <c r="R425" s="195"/>
      <c r="S425" s="195"/>
      <c r="T425" s="19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0" t="s">
        <v>137</v>
      </c>
      <c r="AU425" s="190" t="s">
        <v>83</v>
      </c>
      <c r="AV425" s="13" t="s">
        <v>83</v>
      </c>
      <c r="AW425" s="13" t="s">
        <v>30</v>
      </c>
      <c r="AX425" s="13" t="s">
        <v>73</v>
      </c>
      <c r="AY425" s="190" t="s">
        <v>126</v>
      </c>
    </row>
    <row r="426" spans="1:51" s="13" customFormat="1" ht="12">
      <c r="A426" s="13"/>
      <c r="B426" s="189"/>
      <c r="C426" s="13"/>
      <c r="D426" s="184" t="s">
        <v>137</v>
      </c>
      <c r="E426" s="190" t="s">
        <v>1</v>
      </c>
      <c r="F426" s="191" t="s">
        <v>1065</v>
      </c>
      <c r="G426" s="13"/>
      <c r="H426" s="192">
        <v>377.58</v>
      </c>
      <c r="I426" s="193"/>
      <c r="J426" s="13"/>
      <c r="K426" s="13"/>
      <c r="L426" s="189"/>
      <c r="M426" s="194"/>
      <c r="N426" s="195"/>
      <c r="O426" s="195"/>
      <c r="P426" s="195"/>
      <c r="Q426" s="195"/>
      <c r="R426" s="195"/>
      <c r="S426" s="195"/>
      <c r="T426" s="19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0" t="s">
        <v>137</v>
      </c>
      <c r="AU426" s="190" t="s">
        <v>83</v>
      </c>
      <c r="AV426" s="13" t="s">
        <v>83</v>
      </c>
      <c r="AW426" s="13" t="s">
        <v>30</v>
      </c>
      <c r="AX426" s="13" t="s">
        <v>73</v>
      </c>
      <c r="AY426" s="190" t="s">
        <v>126</v>
      </c>
    </row>
    <row r="427" spans="1:51" s="13" customFormat="1" ht="12">
      <c r="A427" s="13"/>
      <c r="B427" s="189"/>
      <c r="C427" s="13"/>
      <c r="D427" s="184" t="s">
        <v>137</v>
      </c>
      <c r="E427" s="190" t="s">
        <v>1</v>
      </c>
      <c r="F427" s="191" t="s">
        <v>1066</v>
      </c>
      <c r="G427" s="13"/>
      <c r="H427" s="192">
        <v>328.25</v>
      </c>
      <c r="I427" s="193"/>
      <c r="J427" s="13"/>
      <c r="K427" s="13"/>
      <c r="L427" s="189"/>
      <c r="M427" s="194"/>
      <c r="N427" s="195"/>
      <c r="O427" s="195"/>
      <c r="P427" s="195"/>
      <c r="Q427" s="195"/>
      <c r="R427" s="195"/>
      <c r="S427" s="195"/>
      <c r="T427" s="19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90" t="s">
        <v>137</v>
      </c>
      <c r="AU427" s="190" t="s">
        <v>83</v>
      </c>
      <c r="AV427" s="13" t="s">
        <v>83</v>
      </c>
      <c r="AW427" s="13" t="s">
        <v>30</v>
      </c>
      <c r="AX427" s="13" t="s">
        <v>73</v>
      </c>
      <c r="AY427" s="190" t="s">
        <v>126</v>
      </c>
    </row>
    <row r="428" spans="1:51" s="13" customFormat="1" ht="12">
      <c r="A428" s="13"/>
      <c r="B428" s="189"/>
      <c r="C428" s="13"/>
      <c r="D428" s="184" t="s">
        <v>137</v>
      </c>
      <c r="E428" s="190" t="s">
        <v>1</v>
      </c>
      <c r="F428" s="191" t="s">
        <v>1067</v>
      </c>
      <c r="G428" s="13"/>
      <c r="H428" s="192">
        <v>270.71</v>
      </c>
      <c r="I428" s="193"/>
      <c r="J428" s="13"/>
      <c r="K428" s="13"/>
      <c r="L428" s="189"/>
      <c r="M428" s="194"/>
      <c r="N428" s="195"/>
      <c r="O428" s="195"/>
      <c r="P428" s="195"/>
      <c r="Q428" s="195"/>
      <c r="R428" s="195"/>
      <c r="S428" s="195"/>
      <c r="T428" s="19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90" t="s">
        <v>137</v>
      </c>
      <c r="AU428" s="190" t="s">
        <v>83</v>
      </c>
      <c r="AV428" s="13" t="s">
        <v>83</v>
      </c>
      <c r="AW428" s="13" t="s">
        <v>30</v>
      </c>
      <c r="AX428" s="13" t="s">
        <v>73</v>
      </c>
      <c r="AY428" s="190" t="s">
        <v>126</v>
      </c>
    </row>
    <row r="429" spans="1:51" s="13" customFormat="1" ht="12">
      <c r="A429" s="13"/>
      <c r="B429" s="189"/>
      <c r="C429" s="13"/>
      <c r="D429" s="184" t="s">
        <v>137</v>
      </c>
      <c r="E429" s="190" t="s">
        <v>1</v>
      </c>
      <c r="F429" s="191" t="s">
        <v>1068</v>
      </c>
      <c r="G429" s="13"/>
      <c r="H429" s="192">
        <v>14.68</v>
      </c>
      <c r="I429" s="193"/>
      <c r="J429" s="13"/>
      <c r="K429" s="13"/>
      <c r="L429" s="189"/>
      <c r="M429" s="194"/>
      <c r="N429" s="195"/>
      <c r="O429" s="195"/>
      <c r="P429" s="195"/>
      <c r="Q429" s="195"/>
      <c r="R429" s="195"/>
      <c r="S429" s="195"/>
      <c r="T429" s="19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90" t="s">
        <v>137</v>
      </c>
      <c r="AU429" s="190" t="s">
        <v>83</v>
      </c>
      <c r="AV429" s="13" t="s">
        <v>83</v>
      </c>
      <c r="AW429" s="13" t="s">
        <v>30</v>
      </c>
      <c r="AX429" s="13" t="s">
        <v>73</v>
      </c>
      <c r="AY429" s="190" t="s">
        <v>126</v>
      </c>
    </row>
    <row r="430" spans="1:51" s="13" customFormat="1" ht="12">
      <c r="A430" s="13"/>
      <c r="B430" s="189"/>
      <c r="C430" s="13"/>
      <c r="D430" s="184" t="s">
        <v>137</v>
      </c>
      <c r="E430" s="190" t="s">
        <v>1</v>
      </c>
      <c r="F430" s="191" t="s">
        <v>1069</v>
      </c>
      <c r="G430" s="13"/>
      <c r="H430" s="192">
        <v>6</v>
      </c>
      <c r="I430" s="193"/>
      <c r="J430" s="13"/>
      <c r="K430" s="13"/>
      <c r="L430" s="189"/>
      <c r="M430" s="194"/>
      <c r="N430" s="195"/>
      <c r="O430" s="195"/>
      <c r="P430" s="195"/>
      <c r="Q430" s="195"/>
      <c r="R430" s="195"/>
      <c r="S430" s="195"/>
      <c r="T430" s="19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0" t="s">
        <v>137</v>
      </c>
      <c r="AU430" s="190" t="s">
        <v>83</v>
      </c>
      <c r="AV430" s="13" t="s">
        <v>83</v>
      </c>
      <c r="AW430" s="13" t="s">
        <v>30</v>
      </c>
      <c r="AX430" s="13" t="s">
        <v>73</v>
      </c>
      <c r="AY430" s="190" t="s">
        <v>126</v>
      </c>
    </row>
    <row r="431" spans="1:51" s="13" customFormat="1" ht="12">
      <c r="A431" s="13"/>
      <c r="B431" s="189"/>
      <c r="C431" s="13"/>
      <c r="D431" s="184" t="s">
        <v>137</v>
      </c>
      <c r="E431" s="190" t="s">
        <v>1</v>
      </c>
      <c r="F431" s="191" t="s">
        <v>1070</v>
      </c>
      <c r="G431" s="13"/>
      <c r="H431" s="192">
        <v>2.76</v>
      </c>
      <c r="I431" s="193"/>
      <c r="J431" s="13"/>
      <c r="K431" s="13"/>
      <c r="L431" s="189"/>
      <c r="M431" s="194"/>
      <c r="N431" s="195"/>
      <c r="O431" s="195"/>
      <c r="P431" s="195"/>
      <c r="Q431" s="195"/>
      <c r="R431" s="195"/>
      <c r="S431" s="195"/>
      <c r="T431" s="19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0" t="s">
        <v>137</v>
      </c>
      <c r="AU431" s="190" t="s">
        <v>83</v>
      </c>
      <c r="AV431" s="13" t="s">
        <v>83</v>
      </c>
      <c r="AW431" s="13" t="s">
        <v>30</v>
      </c>
      <c r="AX431" s="13" t="s">
        <v>73</v>
      </c>
      <c r="AY431" s="190" t="s">
        <v>126</v>
      </c>
    </row>
    <row r="432" spans="1:51" s="13" customFormat="1" ht="12">
      <c r="A432" s="13"/>
      <c r="B432" s="189"/>
      <c r="C432" s="13"/>
      <c r="D432" s="184" t="s">
        <v>137</v>
      </c>
      <c r="E432" s="190" t="s">
        <v>1</v>
      </c>
      <c r="F432" s="191" t="s">
        <v>1071</v>
      </c>
      <c r="G432" s="13"/>
      <c r="H432" s="192">
        <v>3.45</v>
      </c>
      <c r="I432" s="193"/>
      <c r="J432" s="13"/>
      <c r="K432" s="13"/>
      <c r="L432" s="189"/>
      <c r="M432" s="194"/>
      <c r="N432" s="195"/>
      <c r="O432" s="195"/>
      <c r="P432" s="195"/>
      <c r="Q432" s="195"/>
      <c r="R432" s="195"/>
      <c r="S432" s="195"/>
      <c r="T432" s="19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0" t="s">
        <v>137</v>
      </c>
      <c r="AU432" s="190" t="s">
        <v>83</v>
      </c>
      <c r="AV432" s="13" t="s">
        <v>83</v>
      </c>
      <c r="AW432" s="13" t="s">
        <v>30</v>
      </c>
      <c r="AX432" s="13" t="s">
        <v>73</v>
      </c>
      <c r="AY432" s="190" t="s">
        <v>126</v>
      </c>
    </row>
    <row r="433" spans="1:51" s="13" customFormat="1" ht="12">
      <c r="A433" s="13"/>
      <c r="B433" s="189"/>
      <c r="C433" s="13"/>
      <c r="D433" s="184" t="s">
        <v>137</v>
      </c>
      <c r="E433" s="190" t="s">
        <v>1</v>
      </c>
      <c r="F433" s="191" t="s">
        <v>1072</v>
      </c>
      <c r="G433" s="13"/>
      <c r="H433" s="192">
        <v>94.505</v>
      </c>
      <c r="I433" s="193"/>
      <c r="J433" s="13"/>
      <c r="K433" s="13"/>
      <c r="L433" s="189"/>
      <c r="M433" s="194"/>
      <c r="N433" s="195"/>
      <c r="O433" s="195"/>
      <c r="P433" s="195"/>
      <c r="Q433" s="195"/>
      <c r="R433" s="195"/>
      <c r="S433" s="195"/>
      <c r="T433" s="19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0" t="s">
        <v>137</v>
      </c>
      <c r="AU433" s="190" t="s">
        <v>83</v>
      </c>
      <c r="AV433" s="13" t="s">
        <v>83</v>
      </c>
      <c r="AW433" s="13" t="s">
        <v>30</v>
      </c>
      <c r="AX433" s="13" t="s">
        <v>73</v>
      </c>
      <c r="AY433" s="190" t="s">
        <v>126</v>
      </c>
    </row>
    <row r="434" spans="1:51" s="13" customFormat="1" ht="12">
      <c r="A434" s="13"/>
      <c r="B434" s="189"/>
      <c r="C434" s="13"/>
      <c r="D434" s="184" t="s">
        <v>137</v>
      </c>
      <c r="E434" s="190" t="s">
        <v>1</v>
      </c>
      <c r="F434" s="191" t="s">
        <v>1073</v>
      </c>
      <c r="G434" s="13"/>
      <c r="H434" s="192">
        <v>43.05</v>
      </c>
      <c r="I434" s="193"/>
      <c r="J434" s="13"/>
      <c r="K434" s="13"/>
      <c r="L434" s="189"/>
      <c r="M434" s="194"/>
      <c r="N434" s="195"/>
      <c r="O434" s="195"/>
      <c r="P434" s="195"/>
      <c r="Q434" s="195"/>
      <c r="R434" s="195"/>
      <c r="S434" s="195"/>
      <c r="T434" s="19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0" t="s">
        <v>137</v>
      </c>
      <c r="AU434" s="190" t="s">
        <v>83</v>
      </c>
      <c r="AV434" s="13" t="s">
        <v>83</v>
      </c>
      <c r="AW434" s="13" t="s">
        <v>30</v>
      </c>
      <c r="AX434" s="13" t="s">
        <v>73</v>
      </c>
      <c r="AY434" s="190" t="s">
        <v>126</v>
      </c>
    </row>
    <row r="435" spans="1:51" s="13" customFormat="1" ht="12">
      <c r="A435" s="13"/>
      <c r="B435" s="189"/>
      <c r="C435" s="13"/>
      <c r="D435" s="184" t="s">
        <v>137</v>
      </c>
      <c r="E435" s="190" t="s">
        <v>1</v>
      </c>
      <c r="F435" s="191" t="s">
        <v>1074</v>
      </c>
      <c r="G435" s="13"/>
      <c r="H435" s="192">
        <v>6.44</v>
      </c>
      <c r="I435" s="193"/>
      <c r="J435" s="13"/>
      <c r="K435" s="13"/>
      <c r="L435" s="189"/>
      <c r="M435" s="194"/>
      <c r="N435" s="195"/>
      <c r="O435" s="195"/>
      <c r="P435" s="195"/>
      <c r="Q435" s="195"/>
      <c r="R435" s="195"/>
      <c r="S435" s="195"/>
      <c r="T435" s="19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90" t="s">
        <v>137</v>
      </c>
      <c r="AU435" s="190" t="s">
        <v>83</v>
      </c>
      <c r="AV435" s="13" t="s">
        <v>83</v>
      </c>
      <c r="AW435" s="13" t="s">
        <v>30</v>
      </c>
      <c r="AX435" s="13" t="s">
        <v>73</v>
      </c>
      <c r="AY435" s="190" t="s">
        <v>126</v>
      </c>
    </row>
    <row r="436" spans="1:51" s="13" customFormat="1" ht="12">
      <c r="A436" s="13"/>
      <c r="B436" s="189"/>
      <c r="C436" s="13"/>
      <c r="D436" s="184" t="s">
        <v>137</v>
      </c>
      <c r="E436" s="190" t="s">
        <v>1</v>
      </c>
      <c r="F436" s="191" t="s">
        <v>1075</v>
      </c>
      <c r="G436" s="13"/>
      <c r="H436" s="192">
        <v>5.72</v>
      </c>
      <c r="I436" s="193"/>
      <c r="J436" s="13"/>
      <c r="K436" s="13"/>
      <c r="L436" s="189"/>
      <c r="M436" s="194"/>
      <c r="N436" s="195"/>
      <c r="O436" s="195"/>
      <c r="P436" s="195"/>
      <c r="Q436" s="195"/>
      <c r="R436" s="195"/>
      <c r="S436" s="195"/>
      <c r="T436" s="19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90" t="s">
        <v>137</v>
      </c>
      <c r="AU436" s="190" t="s">
        <v>83</v>
      </c>
      <c r="AV436" s="13" t="s">
        <v>83</v>
      </c>
      <c r="AW436" s="13" t="s">
        <v>30</v>
      </c>
      <c r="AX436" s="13" t="s">
        <v>73</v>
      </c>
      <c r="AY436" s="190" t="s">
        <v>126</v>
      </c>
    </row>
    <row r="437" spans="1:51" s="13" customFormat="1" ht="12">
      <c r="A437" s="13"/>
      <c r="B437" s="189"/>
      <c r="C437" s="13"/>
      <c r="D437" s="184" t="s">
        <v>137</v>
      </c>
      <c r="E437" s="190" t="s">
        <v>1</v>
      </c>
      <c r="F437" s="191" t="s">
        <v>1076</v>
      </c>
      <c r="G437" s="13"/>
      <c r="H437" s="192">
        <v>24.2</v>
      </c>
      <c r="I437" s="193"/>
      <c r="J437" s="13"/>
      <c r="K437" s="13"/>
      <c r="L437" s="189"/>
      <c r="M437" s="194"/>
      <c r="N437" s="195"/>
      <c r="O437" s="195"/>
      <c r="P437" s="195"/>
      <c r="Q437" s="195"/>
      <c r="R437" s="195"/>
      <c r="S437" s="195"/>
      <c r="T437" s="19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90" t="s">
        <v>137</v>
      </c>
      <c r="AU437" s="190" t="s">
        <v>83</v>
      </c>
      <c r="AV437" s="13" t="s">
        <v>83</v>
      </c>
      <c r="AW437" s="13" t="s">
        <v>30</v>
      </c>
      <c r="AX437" s="13" t="s">
        <v>73</v>
      </c>
      <c r="AY437" s="190" t="s">
        <v>126</v>
      </c>
    </row>
    <row r="438" spans="1:51" s="13" customFormat="1" ht="12">
      <c r="A438" s="13"/>
      <c r="B438" s="189"/>
      <c r="C438" s="13"/>
      <c r="D438" s="184" t="s">
        <v>137</v>
      </c>
      <c r="E438" s="190" t="s">
        <v>1</v>
      </c>
      <c r="F438" s="191" t="s">
        <v>1077</v>
      </c>
      <c r="G438" s="13"/>
      <c r="H438" s="192">
        <v>42</v>
      </c>
      <c r="I438" s="193"/>
      <c r="J438" s="13"/>
      <c r="K438" s="13"/>
      <c r="L438" s="189"/>
      <c r="M438" s="194"/>
      <c r="N438" s="195"/>
      <c r="O438" s="195"/>
      <c r="P438" s="195"/>
      <c r="Q438" s="195"/>
      <c r="R438" s="195"/>
      <c r="S438" s="195"/>
      <c r="T438" s="19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0" t="s">
        <v>137</v>
      </c>
      <c r="AU438" s="190" t="s">
        <v>83</v>
      </c>
      <c r="AV438" s="13" t="s">
        <v>83</v>
      </c>
      <c r="AW438" s="13" t="s">
        <v>30</v>
      </c>
      <c r="AX438" s="13" t="s">
        <v>73</v>
      </c>
      <c r="AY438" s="190" t="s">
        <v>126</v>
      </c>
    </row>
    <row r="439" spans="1:51" s="13" customFormat="1" ht="12">
      <c r="A439" s="13"/>
      <c r="B439" s="189"/>
      <c r="C439" s="13"/>
      <c r="D439" s="184" t="s">
        <v>137</v>
      </c>
      <c r="E439" s="190" t="s">
        <v>1</v>
      </c>
      <c r="F439" s="191" t="s">
        <v>1078</v>
      </c>
      <c r="G439" s="13"/>
      <c r="H439" s="192">
        <v>15.3</v>
      </c>
      <c r="I439" s="193"/>
      <c r="J439" s="13"/>
      <c r="K439" s="13"/>
      <c r="L439" s="189"/>
      <c r="M439" s="194"/>
      <c r="N439" s="195"/>
      <c r="O439" s="195"/>
      <c r="P439" s="195"/>
      <c r="Q439" s="195"/>
      <c r="R439" s="195"/>
      <c r="S439" s="195"/>
      <c r="T439" s="19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90" t="s">
        <v>137</v>
      </c>
      <c r="AU439" s="190" t="s">
        <v>83</v>
      </c>
      <c r="AV439" s="13" t="s">
        <v>83</v>
      </c>
      <c r="AW439" s="13" t="s">
        <v>30</v>
      </c>
      <c r="AX439" s="13" t="s">
        <v>73</v>
      </c>
      <c r="AY439" s="190" t="s">
        <v>126</v>
      </c>
    </row>
    <row r="440" spans="1:51" s="13" customFormat="1" ht="12">
      <c r="A440" s="13"/>
      <c r="B440" s="189"/>
      <c r="C440" s="13"/>
      <c r="D440" s="184" t="s">
        <v>137</v>
      </c>
      <c r="E440" s="190" t="s">
        <v>1</v>
      </c>
      <c r="F440" s="191" t="s">
        <v>1079</v>
      </c>
      <c r="G440" s="13"/>
      <c r="H440" s="192">
        <v>14.81</v>
      </c>
      <c r="I440" s="193"/>
      <c r="J440" s="13"/>
      <c r="K440" s="13"/>
      <c r="L440" s="189"/>
      <c r="M440" s="194"/>
      <c r="N440" s="195"/>
      <c r="O440" s="195"/>
      <c r="P440" s="195"/>
      <c r="Q440" s="195"/>
      <c r="R440" s="195"/>
      <c r="S440" s="195"/>
      <c r="T440" s="19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0" t="s">
        <v>137</v>
      </c>
      <c r="AU440" s="190" t="s">
        <v>83</v>
      </c>
      <c r="AV440" s="13" t="s">
        <v>83</v>
      </c>
      <c r="AW440" s="13" t="s">
        <v>30</v>
      </c>
      <c r="AX440" s="13" t="s">
        <v>73</v>
      </c>
      <c r="AY440" s="190" t="s">
        <v>126</v>
      </c>
    </row>
    <row r="441" spans="1:51" s="14" customFormat="1" ht="12">
      <c r="A441" s="14"/>
      <c r="B441" s="201"/>
      <c r="C441" s="14"/>
      <c r="D441" s="184" t="s">
        <v>137</v>
      </c>
      <c r="E441" s="202" t="s">
        <v>1</v>
      </c>
      <c r="F441" s="203" t="s">
        <v>259</v>
      </c>
      <c r="G441" s="14"/>
      <c r="H441" s="204">
        <v>1280.541</v>
      </c>
      <c r="I441" s="205"/>
      <c r="J441" s="14"/>
      <c r="K441" s="14"/>
      <c r="L441" s="201"/>
      <c r="M441" s="206"/>
      <c r="N441" s="207"/>
      <c r="O441" s="207"/>
      <c r="P441" s="207"/>
      <c r="Q441" s="207"/>
      <c r="R441" s="207"/>
      <c r="S441" s="207"/>
      <c r="T441" s="20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02" t="s">
        <v>137</v>
      </c>
      <c r="AU441" s="202" t="s">
        <v>83</v>
      </c>
      <c r="AV441" s="14" t="s">
        <v>148</v>
      </c>
      <c r="AW441" s="14" t="s">
        <v>30</v>
      </c>
      <c r="AX441" s="14" t="s">
        <v>81</v>
      </c>
      <c r="AY441" s="202" t="s">
        <v>126</v>
      </c>
    </row>
    <row r="442" spans="1:65" s="2" customFormat="1" ht="24.15" customHeight="1">
      <c r="A442" s="37"/>
      <c r="B442" s="170"/>
      <c r="C442" s="171" t="s">
        <v>761</v>
      </c>
      <c r="D442" s="171" t="s">
        <v>129</v>
      </c>
      <c r="E442" s="172" t="s">
        <v>762</v>
      </c>
      <c r="F442" s="173" t="s">
        <v>763</v>
      </c>
      <c r="G442" s="174" t="s">
        <v>346</v>
      </c>
      <c r="H442" s="175">
        <v>24233.687</v>
      </c>
      <c r="I442" s="176"/>
      <c r="J442" s="177">
        <f>ROUND(I442*H442,2)</f>
        <v>0</v>
      </c>
      <c r="K442" s="173" t="s">
        <v>133</v>
      </c>
      <c r="L442" s="38"/>
      <c r="M442" s="178" t="s">
        <v>1</v>
      </c>
      <c r="N442" s="179" t="s">
        <v>38</v>
      </c>
      <c r="O442" s="76"/>
      <c r="P442" s="180">
        <f>O442*H442</f>
        <v>0</v>
      </c>
      <c r="Q442" s="180">
        <v>0</v>
      </c>
      <c r="R442" s="180">
        <f>Q442*H442</f>
        <v>0</v>
      </c>
      <c r="S442" s="180">
        <v>0</v>
      </c>
      <c r="T442" s="181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82" t="s">
        <v>148</v>
      </c>
      <c r="AT442" s="182" t="s">
        <v>129</v>
      </c>
      <c r="AU442" s="182" t="s">
        <v>83</v>
      </c>
      <c r="AY442" s="18" t="s">
        <v>126</v>
      </c>
      <c r="BE442" s="183">
        <f>IF(N442="základní",J442,0)</f>
        <v>0</v>
      </c>
      <c r="BF442" s="183">
        <f>IF(N442="snížená",J442,0)</f>
        <v>0</v>
      </c>
      <c r="BG442" s="183">
        <f>IF(N442="zákl. přenesená",J442,0)</f>
        <v>0</v>
      </c>
      <c r="BH442" s="183">
        <f>IF(N442="sníž. přenesená",J442,0)</f>
        <v>0</v>
      </c>
      <c r="BI442" s="183">
        <f>IF(N442="nulová",J442,0)</f>
        <v>0</v>
      </c>
      <c r="BJ442" s="18" t="s">
        <v>81</v>
      </c>
      <c r="BK442" s="183">
        <f>ROUND(I442*H442,2)</f>
        <v>0</v>
      </c>
      <c r="BL442" s="18" t="s">
        <v>148</v>
      </c>
      <c r="BM442" s="182" t="s">
        <v>1080</v>
      </c>
    </row>
    <row r="443" spans="1:47" s="2" customFormat="1" ht="12">
      <c r="A443" s="37"/>
      <c r="B443" s="38"/>
      <c r="C443" s="37"/>
      <c r="D443" s="184" t="s">
        <v>136</v>
      </c>
      <c r="E443" s="37"/>
      <c r="F443" s="185" t="s">
        <v>765</v>
      </c>
      <c r="G443" s="37"/>
      <c r="H443" s="37"/>
      <c r="I443" s="186"/>
      <c r="J443" s="37"/>
      <c r="K443" s="37"/>
      <c r="L443" s="38"/>
      <c r="M443" s="187"/>
      <c r="N443" s="188"/>
      <c r="O443" s="76"/>
      <c r="P443" s="76"/>
      <c r="Q443" s="76"/>
      <c r="R443" s="76"/>
      <c r="S443" s="76"/>
      <c r="T443" s="7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8" t="s">
        <v>136</v>
      </c>
      <c r="AU443" s="18" t="s">
        <v>83</v>
      </c>
    </row>
    <row r="444" spans="1:51" s="15" customFormat="1" ht="12">
      <c r="A444" s="15"/>
      <c r="B444" s="209"/>
      <c r="C444" s="15"/>
      <c r="D444" s="184" t="s">
        <v>137</v>
      </c>
      <c r="E444" s="210" t="s">
        <v>1</v>
      </c>
      <c r="F444" s="211" t="s">
        <v>766</v>
      </c>
      <c r="G444" s="15"/>
      <c r="H444" s="210" t="s">
        <v>1</v>
      </c>
      <c r="I444" s="212"/>
      <c r="J444" s="15"/>
      <c r="K444" s="15"/>
      <c r="L444" s="209"/>
      <c r="M444" s="213"/>
      <c r="N444" s="214"/>
      <c r="O444" s="214"/>
      <c r="P444" s="214"/>
      <c r="Q444" s="214"/>
      <c r="R444" s="214"/>
      <c r="S444" s="214"/>
      <c r="T444" s="2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10" t="s">
        <v>137</v>
      </c>
      <c r="AU444" s="210" t="s">
        <v>83</v>
      </c>
      <c r="AV444" s="15" t="s">
        <v>81</v>
      </c>
      <c r="AW444" s="15" t="s">
        <v>30</v>
      </c>
      <c r="AX444" s="15" t="s">
        <v>73</v>
      </c>
      <c r="AY444" s="210" t="s">
        <v>126</v>
      </c>
    </row>
    <row r="445" spans="1:51" s="13" customFormat="1" ht="12">
      <c r="A445" s="13"/>
      <c r="B445" s="189"/>
      <c r="C445" s="13"/>
      <c r="D445" s="184" t="s">
        <v>137</v>
      </c>
      <c r="E445" s="190" t="s">
        <v>1</v>
      </c>
      <c r="F445" s="191" t="s">
        <v>1081</v>
      </c>
      <c r="G445" s="13"/>
      <c r="H445" s="192">
        <v>387.6</v>
      </c>
      <c r="I445" s="193"/>
      <c r="J445" s="13"/>
      <c r="K445" s="13"/>
      <c r="L445" s="189"/>
      <c r="M445" s="194"/>
      <c r="N445" s="195"/>
      <c r="O445" s="195"/>
      <c r="P445" s="195"/>
      <c r="Q445" s="195"/>
      <c r="R445" s="195"/>
      <c r="S445" s="195"/>
      <c r="T445" s="19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0" t="s">
        <v>137</v>
      </c>
      <c r="AU445" s="190" t="s">
        <v>83</v>
      </c>
      <c r="AV445" s="13" t="s">
        <v>83</v>
      </c>
      <c r="AW445" s="13" t="s">
        <v>30</v>
      </c>
      <c r="AX445" s="13" t="s">
        <v>73</v>
      </c>
      <c r="AY445" s="190" t="s">
        <v>126</v>
      </c>
    </row>
    <row r="446" spans="1:51" s="13" customFormat="1" ht="12">
      <c r="A446" s="13"/>
      <c r="B446" s="189"/>
      <c r="C446" s="13"/>
      <c r="D446" s="184" t="s">
        <v>137</v>
      </c>
      <c r="E446" s="190" t="s">
        <v>1</v>
      </c>
      <c r="F446" s="191" t="s">
        <v>1082</v>
      </c>
      <c r="G446" s="13"/>
      <c r="H446" s="192">
        <v>203.034</v>
      </c>
      <c r="I446" s="193"/>
      <c r="J446" s="13"/>
      <c r="K446" s="13"/>
      <c r="L446" s="189"/>
      <c r="M446" s="194"/>
      <c r="N446" s="195"/>
      <c r="O446" s="195"/>
      <c r="P446" s="195"/>
      <c r="Q446" s="195"/>
      <c r="R446" s="195"/>
      <c r="S446" s="195"/>
      <c r="T446" s="19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0" t="s">
        <v>137</v>
      </c>
      <c r="AU446" s="190" t="s">
        <v>83</v>
      </c>
      <c r="AV446" s="13" t="s">
        <v>83</v>
      </c>
      <c r="AW446" s="13" t="s">
        <v>30</v>
      </c>
      <c r="AX446" s="13" t="s">
        <v>73</v>
      </c>
      <c r="AY446" s="190" t="s">
        <v>126</v>
      </c>
    </row>
    <row r="447" spans="1:51" s="13" customFormat="1" ht="12">
      <c r="A447" s="13"/>
      <c r="B447" s="189"/>
      <c r="C447" s="13"/>
      <c r="D447" s="184" t="s">
        <v>137</v>
      </c>
      <c r="E447" s="190" t="s">
        <v>1</v>
      </c>
      <c r="F447" s="191" t="s">
        <v>1083</v>
      </c>
      <c r="G447" s="13"/>
      <c r="H447" s="192">
        <v>7174.02</v>
      </c>
      <c r="I447" s="193"/>
      <c r="J447" s="13"/>
      <c r="K447" s="13"/>
      <c r="L447" s="189"/>
      <c r="M447" s="194"/>
      <c r="N447" s="195"/>
      <c r="O447" s="195"/>
      <c r="P447" s="195"/>
      <c r="Q447" s="195"/>
      <c r="R447" s="195"/>
      <c r="S447" s="195"/>
      <c r="T447" s="19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0" t="s">
        <v>137</v>
      </c>
      <c r="AU447" s="190" t="s">
        <v>83</v>
      </c>
      <c r="AV447" s="13" t="s">
        <v>83</v>
      </c>
      <c r="AW447" s="13" t="s">
        <v>30</v>
      </c>
      <c r="AX447" s="13" t="s">
        <v>73</v>
      </c>
      <c r="AY447" s="190" t="s">
        <v>126</v>
      </c>
    </row>
    <row r="448" spans="1:51" s="13" customFormat="1" ht="12">
      <c r="A448" s="13"/>
      <c r="B448" s="189"/>
      <c r="C448" s="13"/>
      <c r="D448" s="184" t="s">
        <v>137</v>
      </c>
      <c r="E448" s="190" t="s">
        <v>1</v>
      </c>
      <c r="F448" s="191" t="s">
        <v>1084</v>
      </c>
      <c r="G448" s="13"/>
      <c r="H448" s="192">
        <v>6236.75</v>
      </c>
      <c r="I448" s="193"/>
      <c r="J448" s="13"/>
      <c r="K448" s="13"/>
      <c r="L448" s="189"/>
      <c r="M448" s="194"/>
      <c r="N448" s="195"/>
      <c r="O448" s="195"/>
      <c r="P448" s="195"/>
      <c r="Q448" s="195"/>
      <c r="R448" s="195"/>
      <c r="S448" s="195"/>
      <c r="T448" s="19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0" t="s">
        <v>137</v>
      </c>
      <c r="AU448" s="190" t="s">
        <v>83</v>
      </c>
      <c r="AV448" s="13" t="s">
        <v>83</v>
      </c>
      <c r="AW448" s="13" t="s">
        <v>30</v>
      </c>
      <c r="AX448" s="13" t="s">
        <v>73</v>
      </c>
      <c r="AY448" s="190" t="s">
        <v>126</v>
      </c>
    </row>
    <row r="449" spans="1:51" s="13" customFormat="1" ht="12">
      <c r="A449" s="13"/>
      <c r="B449" s="189"/>
      <c r="C449" s="13"/>
      <c r="D449" s="184" t="s">
        <v>137</v>
      </c>
      <c r="E449" s="190" t="s">
        <v>1</v>
      </c>
      <c r="F449" s="191" t="s">
        <v>1085</v>
      </c>
      <c r="G449" s="13"/>
      <c r="H449" s="192">
        <v>5143.49</v>
      </c>
      <c r="I449" s="193"/>
      <c r="J449" s="13"/>
      <c r="K449" s="13"/>
      <c r="L449" s="189"/>
      <c r="M449" s="194"/>
      <c r="N449" s="195"/>
      <c r="O449" s="195"/>
      <c r="P449" s="195"/>
      <c r="Q449" s="195"/>
      <c r="R449" s="195"/>
      <c r="S449" s="195"/>
      <c r="T449" s="19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0" t="s">
        <v>137</v>
      </c>
      <c r="AU449" s="190" t="s">
        <v>83</v>
      </c>
      <c r="AV449" s="13" t="s">
        <v>83</v>
      </c>
      <c r="AW449" s="13" t="s">
        <v>30</v>
      </c>
      <c r="AX449" s="13" t="s">
        <v>73</v>
      </c>
      <c r="AY449" s="190" t="s">
        <v>126</v>
      </c>
    </row>
    <row r="450" spans="1:51" s="13" customFormat="1" ht="12">
      <c r="A450" s="13"/>
      <c r="B450" s="189"/>
      <c r="C450" s="13"/>
      <c r="D450" s="184" t="s">
        <v>137</v>
      </c>
      <c r="E450" s="190" t="s">
        <v>1</v>
      </c>
      <c r="F450" s="191" t="s">
        <v>1086</v>
      </c>
      <c r="G450" s="13"/>
      <c r="H450" s="192">
        <v>278.92</v>
      </c>
      <c r="I450" s="193"/>
      <c r="J450" s="13"/>
      <c r="K450" s="13"/>
      <c r="L450" s="189"/>
      <c r="M450" s="194"/>
      <c r="N450" s="195"/>
      <c r="O450" s="195"/>
      <c r="P450" s="195"/>
      <c r="Q450" s="195"/>
      <c r="R450" s="195"/>
      <c r="S450" s="195"/>
      <c r="T450" s="19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0" t="s">
        <v>137</v>
      </c>
      <c r="AU450" s="190" t="s">
        <v>83</v>
      </c>
      <c r="AV450" s="13" t="s">
        <v>83</v>
      </c>
      <c r="AW450" s="13" t="s">
        <v>30</v>
      </c>
      <c r="AX450" s="13" t="s">
        <v>73</v>
      </c>
      <c r="AY450" s="190" t="s">
        <v>126</v>
      </c>
    </row>
    <row r="451" spans="1:51" s="13" customFormat="1" ht="12">
      <c r="A451" s="13"/>
      <c r="B451" s="189"/>
      <c r="C451" s="13"/>
      <c r="D451" s="184" t="s">
        <v>137</v>
      </c>
      <c r="E451" s="190" t="s">
        <v>1</v>
      </c>
      <c r="F451" s="191" t="s">
        <v>1087</v>
      </c>
      <c r="G451" s="13"/>
      <c r="H451" s="192">
        <v>114</v>
      </c>
      <c r="I451" s="193"/>
      <c r="J451" s="13"/>
      <c r="K451" s="13"/>
      <c r="L451" s="189"/>
      <c r="M451" s="194"/>
      <c r="N451" s="195"/>
      <c r="O451" s="195"/>
      <c r="P451" s="195"/>
      <c r="Q451" s="195"/>
      <c r="R451" s="195"/>
      <c r="S451" s="195"/>
      <c r="T451" s="19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0" t="s">
        <v>137</v>
      </c>
      <c r="AU451" s="190" t="s">
        <v>83</v>
      </c>
      <c r="AV451" s="13" t="s">
        <v>83</v>
      </c>
      <c r="AW451" s="13" t="s">
        <v>30</v>
      </c>
      <c r="AX451" s="13" t="s">
        <v>73</v>
      </c>
      <c r="AY451" s="190" t="s">
        <v>126</v>
      </c>
    </row>
    <row r="452" spans="1:51" s="13" customFormat="1" ht="12">
      <c r="A452" s="13"/>
      <c r="B452" s="189"/>
      <c r="C452" s="13"/>
      <c r="D452" s="184" t="s">
        <v>137</v>
      </c>
      <c r="E452" s="190" t="s">
        <v>1</v>
      </c>
      <c r="F452" s="191" t="s">
        <v>1088</v>
      </c>
      <c r="G452" s="13"/>
      <c r="H452" s="192">
        <v>52.44</v>
      </c>
      <c r="I452" s="193"/>
      <c r="J452" s="13"/>
      <c r="K452" s="13"/>
      <c r="L452" s="189"/>
      <c r="M452" s="194"/>
      <c r="N452" s="195"/>
      <c r="O452" s="195"/>
      <c r="P452" s="195"/>
      <c r="Q452" s="195"/>
      <c r="R452" s="195"/>
      <c r="S452" s="195"/>
      <c r="T452" s="19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0" t="s">
        <v>137</v>
      </c>
      <c r="AU452" s="190" t="s">
        <v>83</v>
      </c>
      <c r="AV452" s="13" t="s">
        <v>83</v>
      </c>
      <c r="AW452" s="13" t="s">
        <v>30</v>
      </c>
      <c r="AX452" s="13" t="s">
        <v>73</v>
      </c>
      <c r="AY452" s="190" t="s">
        <v>126</v>
      </c>
    </row>
    <row r="453" spans="1:51" s="13" customFormat="1" ht="12">
      <c r="A453" s="13"/>
      <c r="B453" s="189"/>
      <c r="C453" s="13"/>
      <c r="D453" s="184" t="s">
        <v>137</v>
      </c>
      <c r="E453" s="190" t="s">
        <v>1</v>
      </c>
      <c r="F453" s="191" t="s">
        <v>1089</v>
      </c>
      <c r="G453" s="13"/>
      <c r="H453" s="192">
        <v>65.55</v>
      </c>
      <c r="I453" s="193"/>
      <c r="J453" s="13"/>
      <c r="K453" s="13"/>
      <c r="L453" s="189"/>
      <c r="M453" s="194"/>
      <c r="N453" s="195"/>
      <c r="O453" s="195"/>
      <c r="P453" s="195"/>
      <c r="Q453" s="195"/>
      <c r="R453" s="195"/>
      <c r="S453" s="195"/>
      <c r="T453" s="19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0" t="s">
        <v>137</v>
      </c>
      <c r="AU453" s="190" t="s">
        <v>83</v>
      </c>
      <c r="AV453" s="13" t="s">
        <v>83</v>
      </c>
      <c r="AW453" s="13" t="s">
        <v>30</v>
      </c>
      <c r="AX453" s="13" t="s">
        <v>73</v>
      </c>
      <c r="AY453" s="190" t="s">
        <v>126</v>
      </c>
    </row>
    <row r="454" spans="1:51" s="13" customFormat="1" ht="12">
      <c r="A454" s="13"/>
      <c r="B454" s="189"/>
      <c r="C454" s="13"/>
      <c r="D454" s="184" t="s">
        <v>137</v>
      </c>
      <c r="E454" s="190" t="s">
        <v>1</v>
      </c>
      <c r="F454" s="191" t="s">
        <v>1090</v>
      </c>
      <c r="G454" s="13"/>
      <c r="H454" s="192">
        <v>1795.595</v>
      </c>
      <c r="I454" s="193"/>
      <c r="J454" s="13"/>
      <c r="K454" s="13"/>
      <c r="L454" s="189"/>
      <c r="M454" s="194"/>
      <c r="N454" s="195"/>
      <c r="O454" s="195"/>
      <c r="P454" s="195"/>
      <c r="Q454" s="195"/>
      <c r="R454" s="195"/>
      <c r="S454" s="195"/>
      <c r="T454" s="19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0" t="s">
        <v>137</v>
      </c>
      <c r="AU454" s="190" t="s">
        <v>83</v>
      </c>
      <c r="AV454" s="13" t="s">
        <v>83</v>
      </c>
      <c r="AW454" s="13" t="s">
        <v>30</v>
      </c>
      <c r="AX454" s="13" t="s">
        <v>73</v>
      </c>
      <c r="AY454" s="190" t="s">
        <v>126</v>
      </c>
    </row>
    <row r="455" spans="1:51" s="13" customFormat="1" ht="12">
      <c r="A455" s="13"/>
      <c r="B455" s="189"/>
      <c r="C455" s="13"/>
      <c r="D455" s="184" t="s">
        <v>137</v>
      </c>
      <c r="E455" s="190" t="s">
        <v>1</v>
      </c>
      <c r="F455" s="191" t="s">
        <v>1091</v>
      </c>
      <c r="G455" s="13"/>
      <c r="H455" s="192">
        <v>817.95</v>
      </c>
      <c r="I455" s="193"/>
      <c r="J455" s="13"/>
      <c r="K455" s="13"/>
      <c r="L455" s="189"/>
      <c r="M455" s="194"/>
      <c r="N455" s="195"/>
      <c r="O455" s="195"/>
      <c r="P455" s="195"/>
      <c r="Q455" s="195"/>
      <c r="R455" s="195"/>
      <c r="S455" s="195"/>
      <c r="T455" s="19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0" t="s">
        <v>137</v>
      </c>
      <c r="AU455" s="190" t="s">
        <v>83</v>
      </c>
      <c r="AV455" s="13" t="s">
        <v>83</v>
      </c>
      <c r="AW455" s="13" t="s">
        <v>30</v>
      </c>
      <c r="AX455" s="13" t="s">
        <v>73</v>
      </c>
      <c r="AY455" s="190" t="s">
        <v>126</v>
      </c>
    </row>
    <row r="456" spans="1:51" s="13" customFormat="1" ht="12">
      <c r="A456" s="13"/>
      <c r="B456" s="189"/>
      <c r="C456" s="13"/>
      <c r="D456" s="184" t="s">
        <v>137</v>
      </c>
      <c r="E456" s="190" t="s">
        <v>1</v>
      </c>
      <c r="F456" s="191" t="s">
        <v>1092</v>
      </c>
      <c r="G456" s="13"/>
      <c r="H456" s="192">
        <v>25.76</v>
      </c>
      <c r="I456" s="193"/>
      <c r="J456" s="13"/>
      <c r="K456" s="13"/>
      <c r="L456" s="189"/>
      <c r="M456" s="194"/>
      <c r="N456" s="195"/>
      <c r="O456" s="195"/>
      <c r="P456" s="195"/>
      <c r="Q456" s="195"/>
      <c r="R456" s="195"/>
      <c r="S456" s="195"/>
      <c r="T456" s="19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0" t="s">
        <v>137</v>
      </c>
      <c r="AU456" s="190" t="s">
        <v>83</v>
      </c>
      <c r="AV456" s="13" t="s">
        <v>83</v>
      </c>
      <c r="AW456" s="13" t="s">
        <v>30</v>
      </c>
      <c r="AX456" s="13" t="s">
        <v>73</v>
      </c>
      <c r="AY456" s="190" t="s">
        <v>126</v>
      </c>
    </row>
    <row r="457" spans="1:51" s="13" customFormat="1" ht="12">
      <c r="A457" s="13"/>
      <c r="B457" s="189"/>
      <c r="C457" s="13"/>
      <c r="D457" s="184" t="s">
        <v>137</v>
      </c>
      <c r="E457" s="190" t="s">
        <v>1</v>
      </c>
      <c r="F457" s="191" t="s">
        <v>1093</v>
      </c>
      <c r="G457" s="13"/>
      <c r="H457" s="192">
        <v>108.68</v>
      </c>
      <c r="I457" s="193"/>
      <c r="J457" s="13"/>
      <c r="K457" s="13"/>
      <c r="L457" s="189"/>
      <c r="M457" s="194"/>
      <c r="N457" s="195"/>
      <c r="O457" s="195"/>
      <c r="P457" s="195"/>
      <c r="Q457" s="195"/>
      <c r="R457" s="195"/>
      <c r="S457" s="195"/>
      <c r="T457" s="19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90" t="s">
        <v>137</v>
      </c>
      <c r="AU457" s="190" t="s">
        <v>83</v>
      </c>
      <c r="AV457" s="13" t="s">
        <v>83</v>
      </c>
      <c r="AW457" s="13" t="s">
        <v>30</v>
      </c>
      <c r="AX457" s="13" t="s">
        <v>73</v>
      </c>
      <c r="AY457" s="190" t="s">
        <v>126</v>
      </c>
    </row>
    <row r="458" spans="1:51" s="13" customFormat="1" ht="12">
      <c r="A458" s="13"/>
      <c r="B458" s="189"/>
      <c r="C458" s="13"/>
      <c r="D458" s="184" t="s">
        <v>137</v>
      </c>
      <c r="E458" s="190" t="s">
        <v>1</v>
      </c>
      <c r="F458" s="191" t="s">
        <v>1094</v>
      </c>
      <c r="G458" s="13"/>
      <c r="H458" s="192">
        <v>459.8</v>
      </c>
      <c r="I458" s="193"/>
      <c r="J458" s="13"/>
      <c r="K458" s="13"/>
      <c r="L458" s="189"/>
      <c r="M458" s="194"/>
      <c r="N458" s="195"/>
      <c r="O458" s="195"/>
      <c r="P458" s="195"/>
      <c r="Q458" s="195"/>
      <c r="R458" s="195"/>
      <c r="S458" s="195"/>
      <c r="T458" s="19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0" t="s">
        <v>137</v>
      </c>
      <c r="AU458" s="190" t="s">
        <v>83</v>
      </c>
      <c r="AV458" s="13" t="s">
        <v>83</v>
      </c>
      <c r="AW458" s="13" t="s">
        <v>30</v>
      </c>
      <c r="AX458" s="13" t="s">
        <v>73</v>
      </c>
      <c r="AY458" s="190" t="s">
        <v>126</v>
      </c>
    </row>
    <row r="459" spans="1:51" s="13" customFormat="1" ht="12">
      <c r="A459" s="13"/>
      <c r="B459" s="189"/>
      <c r="C459" s="13"/>
      <c r="D459" s="184" t="s">
        <v>137</v>
      </c>
      <c r="E459" s="190" t="s">
        <v>1</v>
      </c>
      <c r="F459" s="191" t="s">
        <v>1095</v>
      </c>
      <c r="G459" s="13"/>
      <c r="H459" s="192">
        <v>798</v>
      </c>
      <c r="I459" s="193"/>
      <c r="J459" s="13"/>
      <c r="K459" s="13"/>
      <c r="L459" s="189"/>
      <c r="M459" s="194"/>
      <c r="N459" s="195"/>
      <c r="O459" s="195"/>
      <c r="P459" s="195"/>
      <c r="Q459" s="195"/>
      <c r="R459" s="195"/>
      <c r="S459" s="195"/>
      <c r="T459" s="19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90" t="s">
        <v>137</v>
      </c>
      <c r="AU459" s="190" t="s">
        <v>83</v>
      </c>
      <c r="AV459" s="13" t="s">
        <v>83</v>
      </c>
      <c r="AW459" s="13" t="s">
        <v>30</v>
      </c>
      <c r="AX459" s="13" t="s">
        <v>73</v>
      </c>
      <c r="AY459" s="190" t="s">
        <v>126</v>
      </c>
    </row>
    <row r="460" spans="1:51" s="13" customFormat="1" ht="12">
      <c r="A460" s="13"/>
      <c r="B460" s="189"/>
      <c r="C460" s="13"/>
      <c r="D460" s="184" t="s">
        <v>137</v>
      </c>
      <c r="E460" s="190" t="s">
        <v>1</v>
      </c>
      <c r="F460" s="191" t="s">
        <v>1096</v>
      </c>
      <c r="G460" s="13"/>
      <c r="H460" s="192">
        <v>290.7</v>
      </c>
      <c r="I460" s="193"/>
      <c r="J460" s="13"/>
      <c r="K460" s="13"/>
      <c r="L460" s="189"/>
      <c r="M460" s="194"/>
      <c r="N460" s="195"/>
      <c r="O460" s="195"/>
      <c r="P460" s="195"/>
      <c r="Q460" s="195"/>
      <c r="R460" s="195"/>
      <c r="S460" s="195"/>
      <c r="T460" s="19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0" t="s">
        <v>137</v>
      </c>
      <c r="AU460" s="190" t="s">
        <v>83</v>
      </c>
      <c r="AV460" s="13" t="s">
        <v>83</v>
      </c>
      <c r="AW460" s="13" t="s">
        <v>30</v>
      </c>
      <c r="AX460" s="13" t="s">
        <v>73</v>
      </c>
      <c r="AY460" s="190" t="s">
        <v>126</v>
      </c>
    </row>
    <row r="461" spans="1:51" s="13" customFormat="1" ht="12">
      <c r="A461" s="13"/>
      <c r="B461" s="189"/>
      <c r="C461" s="13"/>
      <c r="D461" s="184" t="s">
        <v>137</v>
      </c>
      <c r="E461" s="190" t="s">
        <v>1</v>
      </c>
      <c r="F461" s="191" t="s">
        <v>1097</v>
      </c>
      <c r="G461" s="13"/>
      <c r="H461" s="192">
        <v>281.398</v>
      </c>
      <c r="I461" s="193"/>
      <c r="J461" s="13"/>
      <c r="K461" s="13"/>
      <c r="L461" s="189"/>
      <c r="M461" s="194"/>
      <c r="N461" s="195"/>
      <c r="O461" s="195"/>
      <c r="P461" s="195"/>
      <c r="Q461" s="195"/>
      <c r="R461" s="195"/>
      <c r="S461" s="195"/>
      <c r="T461" s="19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90" t="s">
        <v>137</v>
      </c>
      <c r="AU461" s="190" t="s">
        <v>83</v>
      </c>
      <c r="AV461" s="13" t="s">
        <v>83</v>
      </c>
      <c r="AW461" s="13" t="s">
        <v>30</v>
      </c>
      <c r="AX461" s="13" t="s">
        <v>73</v>
      </c>
      <c r="AY461" s="190" t="s">
        <v>126</v>
      </c>
    </row>
    <row r="462" spans="1:51" s="14" customFormat="1" ht="12">
      <c r="A462" s="14"/>
      <c r="B462" s="201"/>
      <c r="C462" s="14"/>
      <c r="D462" s="184" t="s">
        <v>137</v>
      </c>
      <c r="E462" s="202" t="s">
        <v>1</v>
      </c>
      <c r="F462" s="203" t="s">
        <v>259</v>
      </c>
      <c r="G462" s="14"/>
      <c r="H462" s="204">
        <v>24233.687</v>
      </c>
      <c r="I462" s="205"/>
      <c r="J462" s="14"/>
      <c r="K462" s="14"/>
      <c r="L462" s="201"/>
      <c r="M462" s="206"/>
      <c r="N462" s="207"/>
      <c r="O462" s="207"/>
      <c r="P462" s="207"/>
      <c r="Q462" s="207"/>
      <c r="R462" s="207"/>
      <c r="S462" s="207"/>
      <c r="T462" s="20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02" t="s">
        <v>137</v>
      </c>
      <c r="AU462" s="202" t="s">
        <v>83</v>
      </c>
      <c r="AV462" s="14" t="s">
        <v>148</v>
      </c>
      <c r="AW462" s="14" t="s">
        <v>30</v>
      </c>
      <c r="AX462" s="14" t="s">
        <v>81</v>
      </c>
      <c r="AY462" s="202" t="s">
        <v>126</v>
      </c>
    </row>
    <row r="463" spans="1:65" s="2" customFormat="1" ht="16.5" customHeight="1">
      <c r="A463" s="37"/>
      <c r="B463" s="170"/>
      <c r="C463" s="171" t="s">
        <v>780</v>
      </c>
      <c r="D463" s="171" t="s">
        <v>129</v>
      </c>
      <c r="E463" s="172" t="s">
        <v>781</v>
      </c>
      <c r="F463" s="173" t="s">
        <v>782</v>
      </c>
      <c r="G463" s="174" t="s">
        <v>346</v>
      </c>
      <c r="H463" s="175">
        <v>6.932</v>
      </c>
      <c r="I463" s="176"/>
      <c r="J463" s="177">
        <f>ROUND(I463*H463,2)</f>
        <v>0</v>
      </c>
      <c r="K463" s="173" t="s">
        <v>133</v>
      </c>
      <c r="L463" s="38"/>
      <c r="M463" s="178" t="s">
        <v>1</v>
      </c>
      <c r="N463" s="179" t="s">
        <v>38</v>
      </c>
      <c r="O463" s="76"/>
      <c r="P463" s="180">
        <f>O463*H463</f>
        <v>0</v>
      </c>
      <c r="Q463" s="180">
        <v>0</v>
      </c>
      <c r="R463" s="180">
        <f>Q463*H463</f>
        <v>0</v>
      </c>
      <c r="S463" s="180">
        <v>0</v>
      </c>
      <c r="T463" s="181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82" t="s">
        <v>148</v>
      </c>
      <c r="AT463" s="182" t="s">
        <v>129</v>
      </c>
      <c r="AU463" s="182" t="s">
        <v>83</v>
      </c>
      <c r="AY463" s="18" t="s">
        <v>126</v>
      </c>
      <c r="BE463" s="183">
        <f>IF(N463="základní",J463,0)</f>
        <v>0</v>
      </c>
      <c r="BF463" s="183">
        <f>IF(N463="snížená",J463,0)</f>
        <v>0</v>
      </c>
      <c r="BG463" s="183">
        <f>IF(N463="zákl. přenesená",J463,0)</f>
        <v>0</v>
      </c>
      <c r="BH463" s="183">
        <f>IF(N463="sníž. přenesená",J463,0)</f>
        <v>0</v>
      </c>
      <c r="BI463" s="183">
        <f>IF(N463="nulová",J463,0)</f>
        <v>0</v>
      </c>
      <c r="BJ463" s="18" t="s">
        <v>81</v>
      </c>
      <c r="BK463" s="183">
        <f>ROUND(I463*H463,2)</f>
        <v>0</v>
      </c>
      <c r="BL463" s="18" t="s">
        <v>148</v>
      </c>
      <c r="BM463" s="182" t="s">
        <v>1098</v>
      </c>
    </row>
    <row r="464" spans="1:47" s="2" customFormat="1" ht="12">
      <c r="A464" s="37"/>
      <c r="B464" s="38"/>
      <c r="C464" s="37"/>
      <c r="D464" s="184" t="s">
        <v>136</v>
      </c>
      <c r="E464" s="37"/>
      <c r="F464" s="185" t="s">
        <v>784</v>
      </c>
      <c r="G464" s="37"/>
      <c r="H464" s="37"/>
      <c r="I464" s="186"/>
      <c r="J464" s="37"/>
      <c r="K464" s="37"/>
      <c r="L464" s="38"/>
      <c r="M464" s="187"/>
      <c r="N464" s="188"/>
      <c r="O464" s="76"/>
      <c r="P464" s="76"/>
      <c r="Q464" s="76"/>
      <c r="R464" s="76"/>
      <c r="S464" s="76"/>
      <c r="T464" s="7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8" t="s">
        <v>136</v>
      </c>
      <c r="AU464" s="18" t="s">
        <v>83</v>
      </c>
    </row>
    <row r="465" spans="1:51" s="13" customFormat="1" ht="12">
      <c r="A465" s="13"/>
      <c r="B465" s="189"/>
      <c r="C465" s="13"/>
      <c r="D465" s="184" t="s">
        <v>137</v>
      </c>
      <c r="E465" s="190" t="s">
        <v>1</v>
      </c>
      <c r="F465" s="191" t="s">
        <v>1099</v>
      </c>
      <c r="G465" s="13"/>
      <c r="H465" s="192">
        <v>0.492</v>
      </c>
      <c r="I465" s="193"/>
      <c r="J465" s="13"/>
      <c r="K465" s="13"/>
      <c r="L465" s="189"/>
      <c r="M465" s="194"/>
      <c r="N465" s="195"/>
      <c r="O465" s="195"/>
      <c r="P465" s="195"/>
      <c r="Q465" s="195"/>
      <c r="R465" s="195"/>
      <c r="S465" s="195"/>
      <c r="T465" s="19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90" t="s">
        <v>137</v>
      </c>
      <c r="AU465" s="190" t="s">
        <v>83</v>
      </c>
      <c r="AV465" s="13" t="s">
        <v>83</v>
      </c>
      <c r="AW465" s="13" t="s">
        <v>30</v>
      </c>
      <c r="AX465" s="13" t="s">
        <v>73</v>
      </c>
      <c r="AY465" s="190" t="s">
        <v>126</v>
      </c>
    </row>
    <row r="466" spans="1:51" s="13" customFormat="1" ht="12">
      <c r="A466" s="13"/>
      <c r="B466" s="189"/>
      <c r="C466" s="13"/>
      <c r="D466" s="184" t="s">
        <v>137</v>
      </c>
      <c r="E466" s="190" t="s">
        <v>1</v>
      </c>
      <c r="F466" s="191" t="s">
        <v>1100</v>
      </c>
      <c r="G466" s="13"/>
      <c r="H466" s="192">
        <v>6.44</v>
      </c>
      <c r="I466" s="193"/>
      <c r="J466" s="13"/>
      <c r="K466" s="13"/>
      <c r="L466" s="189"/>
      <c r="M466" s="194"/>
      <c r="N466" s="195"/>
      <c r="O466" s="195"/>
      <c r="P466" s="195"/>
      <c r="Q466" s="195"/>
      <c r="R466" s="195"/>
      <c r="S466" s="195"/>
      <c r="T466" s="19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0" t="s">
        <v>137</v>
      </c>
      <c r="AU466" s="190" t="s">
        <v>83</v>
      </c>
      <c r="AV466" s="13" t="s">
        <v>83</v>
      </c>
      <c r="AW466" s="13" t="s">
        <v>30</v>
      </c>
      <c r="AX466" s="13" t="s">
        <v>73</v>
      </c>
      <c r="AY466" s="190" t="s">
        <v>126</v>
      </c>
    </row>
    <row r="467" spans="1:51" s="14" customFormat="1" ht="12">
      <c r="A467" s="14"/>
      <c r="B467" s="201"/>
      <c r="C467" s="14"/>
      <c r="D467" s="184" t="s">
        <v>137</v>
      </c>
      <c r="E467" s="202" t="s">
        <v>1</v>
      </c>
      <c r="F467" s="203" t="s">
        <v>259</v>
      </c>
      <c r="G467" s="14"/>
      <c r="H467" s="204">
        <v>6.932</v>
      </c>
      <c r="I467" s="205"/>
      <c r="J467" s="14"/>
      <c r="K467" s="14"/>
      <c r="L467" s="201"/>
      <c r="M467" s="206"/>
      <c r="N467" s="207"/>
      <c r="O467" s="207"/>
      <c r="P467" s="207"/>
      <c r="Q467" s="207"/>
      <c r="R467" s="207"/>
      <c r="S467" s="207"/>
      <c r="T467" s="20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02" t="s">
        <v>137</v>
      </c>
      <c r="AU467" s="202" t="s">
        <v>83</v>
      </c>
      <c r="AV467" s="14" t="s">
        <v>148</v>
      </c>
      <c r="AW467" s="14" t="s">
        <v>30</v>
      </c>
      <c r="AX467" s="14" t="s">
        <v>81</v>
      </c>
      <c r="AY467" s="202" t="s">
        <v>126</v>
      </c>
    </row>
    <row r="468" spans="1:65" s="2" customFormat="1" ht="24.15" customHeight="1">
      <c r="A468" s="37"/>
      <c r="B468" s="170"/>
      <c r="C468" s="171" t="s">
        <v>787</v>
      </c>
      <c r="D468" s="171" t="s">
        <v>129</v>
      </c>
      <c r="E468" s="172" t="s">
        <v>788</v>
      </c>
      <c r="F468" s="173" t="s">
        <v>789</v>
      </c>
      <c r="G468" s="174" t="s">
        <v>346</v>
      </c>
      <c r="H468" s="175">
        <v>317.988</v>
      </c>
      <c r="I468" s="176"/>
      <c r="J468" s="177">
        <f>ROUND(I468*H468,2)</f>
        <v>0</v>
      </c>
      <c r="K468" s="173" t="s">
        <v>133</v>
      </c>
      <c r="L468" s="38"/>
      <c r="M468" s="178" t="s">
        <v>1</v>
      </c>
      <c r="N468" s="179" t="s">
        <v>38</v>
      </c>
      <c r="O468" s="76"/>
      <c r="P468" s="180">
        <f>O468*H468</f>
        <v>0</v>
      </c>
      <c r="Q468" s="180">
        <v>0</v>
      </c>
      <c r="R468" s="180">
        <f>Q468*H468</f>
        <v>0</v>
      </c>
      <c r="S468" s="180">
        <v>0</v>
      </c>
      <c r="T468" s="181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82" t="s">
        <v>148</v>
      </c>
      <c r="AT468" s="182" t="s">
        <v>129</v>
      </c>
      <c r="AU468" s="182" t="s">
        <v>83</v>
      </c>
      <c r="AY468" s="18" t="s">
        <v>126</v>
      </c>
      <c r="BE468" s="183">
        <f>IF(N468="základní",J468,0)</f>
        <v>0</v>
      </c>
      <c r="BF468" s="183">
        <f>IF(N468="snížená",J468,0)</f>
        <v>0</v>
      </c>
      <c r="BG468" s="183">
        <f>IF(N468="zákl. přenesená",J468,0)</f>
        <v>0</v>
      </c>
      <c r="BH468" s="183">
        <f>IF(N468="sníž. přenesená",J468,0)</f>
        <v>0</v>
      </c>
      <c r="BI468" s="183">
        <f>IF(N468="nulová",J468,0)</f>
        <v>0</v>
      </c>
      <c r="BJ468" s="18" t="s">
        <v>81</v>
      </c>
      <c r="BK468" s="183">
        <f>ROUND(I468*H468,2)</f>
        <v>0</v>
      </c>
      <c r="BL468" s="18" t="s">
        <v>148</v>
      </c>
      <c r="BM468" s="182" t="s">
        <v>1101</v>
      </c>
    </row>
    <row r="469" spans="1:47" s="2" customFormat="1" ht="12">
      <c r="A469" s="37"/>
      <c r="B469" s="38"/>
      <c r="C469" s="37"/>
      <c r="D469" s="184" t="s">
        <v>136</v>
      </c>
      <c r="E469" s="37"/>
      <c r="F469" s="185" t="s">
        <v>791</v>
      </c>
      <c r="G469" s="37"/>
      <c r="H469" s="37"/>
      <c r="I469" s="186"/>
      <c r="J469" s="37"/>
      <c r="K469" s="37"/>
      <c r="L469" s="38"/>
      <c r="M469" s="187"/>
      <c r="N469" s="188"/>
      <c r="O469" s="76"/>
      <c r="P469" s="76"/>
      <c r="Q469" s="76"/>
      <c r="R469" s="76"/>
      <c r="S469" s="76"/>
      <c r="T469" s="7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8" t="s">
        <v>136</v>
      </c>
      <c r="AU469" s="18" t="s">
        <v>83</v>
      </c>
    </row>
    <row r="470" spans="1:51" s="13" customFormat="1" ht="12">
      <c r="A470" s="13"/>
      <c r="B470" s="189"/>
      <c r="C470" s="13"/>
      <c r="D470" s="184" t="s">
        <v>137</v>
      </c>
      <c r="E470" s="190" t="s">
        <v>1</v>
      </c>
      <c r="F470" s="191" t="s">
        <v>1102</v>
      </c>
      <c r="G470" s="13"/>
      <c r="H470" s="192">
        <v>1.968</v>
      </c>
      <c r="I470" s="193"/>
      <c r="J470" s="13"/>
      <c r="K470" s="13"/>
      <c r="L470" s="189"/>
      <c r="M470" s="194"/>
      <c r="N470" s="195"/>
      <c r="O470" s="195"/>
      <c r="P470" s="195"/>
      <c r="Q470" s="195"/>
      <c r="R470" s="195"/>
      <c r="S470" s="195"/>
      <c r="T470" s="19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90" t="s">
        <v>137</v>
      </c>
      <c r="AU470" s="190" t="s">
        <v>83</v>
      </c>
      <c r="AV470" s="13" t="s">
        <v>83</v>
      </c>
      <c r="AW470" s="13" t="s">
        <v>30</v>
      </c>
      <c r="AX470" s="13" t="s">
        <v>73</v>
      </c>
      <c r="AY470" s="190" t="s">
        <v>126</v>
      </c>
    </row>
    <row r="471" spans="1:51" s="13" customFormat="1" ht="12">
      <c r="A471" s="13"/>
      <c r="B471" s="189"/>
      <c r="C471" s="13"/>
      <c r="D471" s="184" t="s">
        <v>137</v>
      </c>
      <c r="E471" s="190" t="s">
        <v>1</v>
      </c>
      <c r="F471" s="191" t="s">
        <v>793</v>
      </c>
      <c r="G471" s="13"/>
      <c r="H471" s="192">
        <v>316.02</v>
      </c>
      <c r="I471" s="193"/>
      <c r="J471" s="13"/>
      <c r="K471" s="13"/>
      <c r="L471" s="189"/>
      <c r="M471" s="194"/>
      <c r="N471" s="195"/>
      <c r="O471" s="195"/>
      <c r="P471" s="195"/>
      <c r="Q471" s="195"/>
      <c r="R471" s="195"/>
      <c r="S471" s="195"/>
      <c r="T471" s="19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190" t="s">
        <v>137</v>
      </c>
      <c r="AU471" s="190" t="s">
        <v>83</v>
      </c>
      <c r="AV471" s="13" t="s">
        <v>83</v>
      </c>
      <c r="AW471" s="13" t="s">
        <v>30</v>
      </c>
      <c r="AX471" s="13" t="s">
        <v>73</v>
      </c>
      <c r="AY471" s="190" t="s">
        <v>126</v>
      </c>
    </row>
    <row r="472" spans="1:51" s="14" customFormat="1" ht="12">
      <c r="A472" s="14"/>
      <c r="B472" s="201"/>
      <c r="C472" s="14"/>
      <c r="D472" s="184" t="s">
        <v>137</v>
      </c>
      <c r="E472" s="202" t="s">
        <v>1</v>
      </c>
      <c r="F472" s="203" t="s">
        <v>259</v>
      </c>
      <c r="G472" s="14"/>
      <c r="H472" s="204">
        <v>317.988</v>
      </c>
      <c r="I472" s="205"/>
      <c r="J472" s="14"/>
      <c r="K472" s="14"/>
      <c r="L472" s="201"/>
      <c r="M472" s="206"/>
      <c r="N472" s="207"/>
      <c r="O472" s="207"/>
      <c r="P472" s="207"/>
      <c r="Q472" s="207"/>
      <c r="R472" s="207"/>
      <c r="S472" s="207"/>
      <c r="T472" s="20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02" t="s">
        <v>137</v>
      </c>
      <c r="AU472" s="202" t="s">
        <v>83</v>
      </c>
      <c r="AV472" s="14" t="s">
        <v>148</v>
      </c>
      <c r="AW472" s="14" t="s">
        <v>30</v>
      </c>
      <c r="AX472" s="14" t="s">
        <v>81</v>
      </c>
      <c r="AY472" s="202" t="s">
        <v>126</v>
      </c>
    </row>
    <row r="473" spans="1:65" s="2" customFormat="1" ht="24.15" customHeight="1">
      <c r="A473" s="37"/>
      <c r="B473" s="170"/>
      <c r="C473" s="171" t="s">
        <v>794</v>
      </c>
      <c r="D473" s="171" t="s">
        <v>129</v>
      </c>
      <c r="E473" s="172" t="s">
        <v>795</v>
      </c>
      <c r="F473" s="173" t="s">
        <v>796</v>
      </c>
      <c r="G473" s="174" t="s">
        <v>346</v>
      </c>
      <c r="H473" s="175">
        <v>6.44</v>
      </c>
      <c r="I473" s="176"/>
      <c r="J473" s="177">
        <f>ROUND(I473*H473,2)</f>
        <v>0</v>
      </c>
      <c r="K473" s="173" t="s">
        <v>133</v>
      </c>
      <c r="L473" s="38"/>
      <c r="M473" s="178" t="s">
        <v>1</v>
      </c>
      <c r="N473" s="179" t="s">
        <v>38</v>
      </c>
      <c r="O473" s="76"/>
      <c r="P473" s="180">
        <f>O473*H473</f>
        <v>0</v>
      </c>
      <c r="Q473" s="180">
        <v>0</v>
      </c>
      <c r="R473" s="180">
        <f>Q473*H473</f>
        <v>0</v>
      </c>
      <c r="S473" s="180">
        <v>0</v>
      </c>
      <c r="T473" s="181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2" t="s">
        <v>148</v>
      </c>
      <c r="AT473" s="182" t="s">
        <v>129</v>
      </c>
      <c r="AU473" s="182" t="s">
        <v>83</v>
      </c>
      <c r="AY473" s="18" t="s">
        <v>126</v>
      </c>
      <c r="BE473" s="183">
        <f>IF(N473="základní",J473,0)</f>
        <v>0</v>
      </c>
      <c r="BF473" s="183">
        <f>IF(N473="snížená",J473,0)</f>
        <v>0</v>
      </c>
      <c r="BG473" s="183">
        <f>IF(N473="zákl. přenesená",J473,0)</f>
        <v>0</v>
      </c>
      <c r="BH473" s="183">
        <f>IF(N473="sníž. přenesená",J473,0)</f>
        <v>0</v>
      </c>
      <c r="BI473" s="183">
        <f>IF(N473="nulová",J473,0)</f>
        <v>0</v>
      </c>
      <c r="BJ473" s="18" t="s">
        <v>81</v>
      </c>
      <c r="BK473" s="183">
        <f>ROUND(I473*H473,2)</f>
        <v>0</v>
      </c>
      <c r="BL473" s="18" t="s">
        <v>148</v>
      </c>
      <c r="BM473" s="182" t="s">
        <v>1103</v>
      </c>
    </row>
    <row r="474" spans="1:47" s="2" customFormat="1" ht="12">
      <c r="A474" s="37"/>
      <c r="B474" s="38"/>
      <c r="C474" s="37"/>
      <c r="D474" s="184" t="s">
        <v>136</v>
      </c>
      <c r="E474" s="37"/>
      <c r="F474" s="185" t="s">
        <v>798</v>
      </c>
      <c r="G474" s="37"/>
      <c r="H474" s="37"/>
      <c r="I474" s="186"/>
      <c r="J474" s="37"/>
      <c r="K474" s="37"/>
      <c r="L474" s="38"/>
      <c r="M474" s="187"/>
      <c r="N474" s="188"/>
      <c r="O474" s="76"/>
      <c r="P474" s="76"/>
      <c r="Q474" s="76"/>
      <c r="R474" s="76"/>
      <c r="S474" s="76"/>
      <c r="T474" s="7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18" t="s">
        <v>136</v>
      </c>
      <c r="AU474" s="18" t="s">
        <v>83</v>
      </c>
    </row>
    <row r="475" spans="1:51" s="13" customFormat="1" ht="12">
      <c r="A475" s="13"/>
      <c r="B475" s="189"/>
      <c r="C475" s="13"/>
      <c r="D475" s="184" t="s">
        <v>137</v>
      </c>
      <c r="E475" s="190" t="s">
        <v>1</v>
      </c>
      <c r="F475" s="191" t="s">
        <v>1100</v>
      </c>
      <c r="G475" s="13"/>
      <c r="H475" s="192">
        <v>6.44</v>
      </c>
      <c r="I475" s="193"/>
      <c r="J475" s="13"/>
      <c r="K475" s="13"/>
      <c r="L475" s="189"/>
      <c r="M475" s="194"/>
      <c r="N475" s="195"/>
      <c r="O475" s="195"/>
      <c r="P475" s="195"/>
      <c r="Q475" s="195"/>
      <c r="R475" s="195"/>
      <c r="S475" s="195"/>
      <c r="T475" s="19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90" t="s">
        <v>137</v>
      </c>
      <c r="AU475" s="190" t="s">
        <v>83</v>
      </c>
      <c r="AV475" s="13" t="s">
        <v>83</v>
      </c>
      <c r="AW475" s="13" t="s">
        <v>30</v>
      </c>
      <c r="AX475" s="13" t="s">
        <v>81</v>
      </c>
      <c r="AY475" s="190" t="s">
        <v>126</v>
      </c>
    </row>
    <row r="476" spans="1:65" s="2" customFormat="1" ht="37.8" customHeight="1">
      <c r="A476" s="37"/>
      <c r="B476" s="170"/>
      <c r="C476" s="171" t="s">
        <v>799</v>
      </c>
      <c r="D476" s="171" t="s">
        <v>129</v>
      </c>
      <c r="E476" s="172" t="s">
        <v>800</v>
      </c>
      <c r="F476" s="173" t="s">
        <v>801</v>
      </c>
      <c r="G476" s="174" t="s">
        <v>346</v>
      </c>
      <c r="H476" s="175">
        <v>594.235</v>
      </c>
      <c r="I476" s="176"/>
      <c r="J476" s="177">
        <f>ROUND(I476*H476,2)</f>
        <v>0</v>
      </c>
      <c r="K476" s="173" t="s">
        <v>133</v>
      </c>
      <c r="L476" s="38"/>
      <c r="M476" s="178" t="s">
        <v>1</v>
      </c>
      <c r="N476" s="179" t="s">
        <v>38</v>
      </c>
      <c r="O476" s="76"/>
      <c r="P476" s="180">
        <f>O476*H476</f>
        <v>0</v>
      </c>
      <c r="Q476" s="180">
        <v>0</v>
      </c>
      <c r="R476" s="180">
        <f>Q476*H476</f>
        <v>0</v>
      </c>
      <c r="S476" s="180">
        <v>0</v>
      </c>
      <c r="T476" s="181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2" t="s">
        <v>148</v>
      </c>
      <c r="AT476" s="182" t="s">
        <v>129</v>
      </c>
      <c r="AU476" s="182" t="s">
        <v>83</v>
      </c>
      <c r="AY476" s="18" t="s">
        <v>126</v>
      </c>
      <c r="BE476" s="183">
        <f>IF(N476="základní",J476,0)</f>
        <v>0</v>
      </c>
      <c r="BF476" s="183">
        <f>IF(N476="snížená",J476,0)</f>
        <v>0</v>
      </c>
      <c r="BG476" s="183">
        <f>IF(N476="zákl. přenesená",J476,0)</f>
        <v>0</v>
      </c>
      <c r="BH476" s="183">
        <f>IF(N476="sníž. přenesená",J476,0)</f>
        <v>0</v>
      </c>
      <c r="BI476" s="183">
        <f>IF(N476="nulová",J476,0)</f>
        <v>0</v>
      </c>
      <c r="BJ476" s="18" t="s">
        <v>81</v>
      </c>
      <c r="BK476" s="183">
        <f>ROUND(I476*H476,2)</f>
        <v>0</v>
      </c>
      <c r="BL476" s="18" t="s">
        <v>148</v>
      </c>
      <c r="BM476" s="182" t="s">
        <v>1104</v>
      </c>
    </row>
    <row r="477" spans="1:47" s="2" customFormat="1" ht="12">
      <c r="A477" s="37"/>
      <c r="B477" s="38"/>
      <c r="C477" s="37"/>
      <c r="D477" s="184" t="s">
        <v>136</v>
      </c>
      <c r="E477" s="37"/>
      <c r="F477" s="185" t="s">
        <v>803</v>
      </c>
      <c r="G477" s="37"/>
      <c r="H477" s="37"/>
      <c r="I477" s="186"/>
      <c r="J477" s="37"/>
      <c r="K477" s="37"/>
      <c r="L477" s="38"/>
      <c r="M477" s="187"/>
      <c r="N477" s="188"/>
      <c r="O477" s="76"/>
      <c r="P477" s="76"/>
      <c r="Q477" s="76"/>
      <c r="R477" s="76"/>
      <c r="S477" s="76"/>
      <c r="T477" s="7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8" t="s">
        <v>136</v>
      </c>
      <c r="AU477" s="18" t="s">
        <v>83</v>
      </c>
    </row>
    <row r="478" spans="1:51" s="13" customFormat="1" ht="12">
      <c r="A478" s="13"/>
      <c r="B478" s="189"/>
      <c r="C478" s="13"/>
      <c r="D478" s="184" t="s">
        <v>137</v>
      </c>
      <c r="E478" s="190" t="s">
        <v>1</v>
      </c>
      <c r="F478" s="191" t="s">
        <v>1063</v>
      </c>
      <c r="G478" s="13"/>
      <c r="H478" s="192">
        <v>20.4</v>
      </c>
      <c r="I478" s="193"/>
      <c r="J478" s="13"/>
      <c r="K478" s="13"/>
      <c r="L478" s="189"/>
      <c r="M478" s="194"/>
      <c r="N478" s="195"/>
      <c r="O478" s="195"/>
      <c r="P478" s="195"/>
      <c r="Q478" s="195"/>
      <c r="R478" s="195"/>
      <c r="S478" s="195"/>
      <c r="T478" s="19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0" t="s">
        <v>137</v>
      </c>
      <c r="AU478" s="190" t="s">
        <v>83</v>
      </c>
      <c r="AV478" s="13" t="s">
        <v>83</v>
      </c>
      <c r="AW478" s="13" t="s">
        <v>30</v>
      </c>
      <c r="AX478" s="13" t="s">
        <v>73</v>
      </c>
      <c r="AY478" s="190" t="s">
        <v>126</v>
      </c>
    </row>
    <row r="479" spans="1:51" s="13" customFormat="1" ht="12">
      <c r="A479" s="13"/>
      <c r="B479" s="189"/>
      <c r="C479" s="13"/>
      <c r="D479" s="184" t="s">
        <v>137</v>
      </c>
      <c r="E479" s="190" t="s">
        <v>1</v>
      </c>
      <c r="F479" s="191" t="s">
        <v>1066</v>
      </c>
      <c r="G479" s="13"/>
      <c r="H479" s="192">
        <v>328.25</v>
      </c>
      <c r="I479" s="193"/>
      <c r="J479" s="13"/>
      <c r="K479" s="13"/>
      <c r="L479" s="189"/>
      <c r="M479" s="194"/>
      <c r="N479" s="195"/>
      <c r="O479" s="195"/>
      <c r="P479" s="195"/>
      <c r="Q479" s="195"/>
      <c r="R479" s="195"/>
      <c r="S479" s="195"/>
      <c r="T479" s="19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0" t="s">
        <v>137</v>
      </c>
      <c r="AU479" s="190" t="s">
        <v>83</v>
      </c>
      <c r="AV479" s="13" t="s">
        <v>83</v>
      </c>
      <c r="AW479" s="13" t="s">
        <v>30</v>
      </c>
      <c r="AX479" s="13" t="s">
        <v>73</v>
      </c>
      <c r="AY479" s="190" t="s">
        <v>126</v>
      </c>
    </row>
    <row r="480" spans="1:51" s="13" customFormat="1" ht="12">
      <c r="A480" s="13"/>
      <c r="B480" s="189"/>
      <c r="C480" s="13"/>
      <c r="D480" s="184" t="s">
        <v>137</v>
      </c>
      <c r="E480" s="190" t="s">
        <v>1</v>
      </c>
      <c r="F480" s="191" t="s">
        <v>1069</v>
      </c>
      <c r="G480" s="13"/>
      <c r="H480" s="192">
        <v>6</v>
      </c>
      <c r="I480" s="193"/>
      <c r="J480" s="13"/>
      <c r="K480" s="13"/>
      <c r="L480" s="189"/>
      <c r="M480" s="194"/>
      <c r="N480" s="195"/>
      <c r="O480" s="195"/>
      <c r="P480" s="195"/>
      <c r="Q480" s="195"/>
      <c r="R480" s="195"/>
      <c r="S480" s="195"/>
      <c r="T480" s="19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0" t="s">
        <v>137</v>
      </c>
      <c r="AU480" s="190" t="s">
        <v>83</v>
      </c>
      <c r="AV480" s="13" t="s">
        <v>83</v>
      </c>
      <c r="AW480" s="13" t="s">
        <v>30</v>
      </c>
      <c r="AX480" s="13" t="s">
        <v>73</v>
      </c>
      <c r="AY480" s="190" t="s">
        <v>126</v>
      </c>
    </row>
    <row r="481" spans="1:51" s="13" customFormat="1" ht="12">
      <c r="A481" s="13"/>
      <c r="B481" s="189"/>
      <c r="C481" s="13"/>
      <c r="D481" s="184" t="s">
        <v>137</v>
      </c>
      <c r="E481" s="190" t="s">
        <v>1</v>
      </c>
      <c r="F481" s="191" t="s">
        <v>1072</v>
      </c>
      <c r="G481" s="13"/>
      <c r="H481" s="192">
        <v>94.505</v>
      </c>
      <c r="I481" s="193"/>
      <c r="J481" s="13"/>
      <c r="K481" s="13"/>
      <c r="L481" s="189"/>
      <c r="M481" s="194"/>
      <c r="N481" s="195"/>
      <c r="O481" s="195"/>
      <c r="P481" s="195"/>
      <c r="Q481" s="195"/>
      <c r="R481" s="195"/>
      <c r="S481" s="195"/>
      <c r="T481" s="19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190" t="s">
        <v>137</v>
      </c>
      <c r="AU481" s="190" t="s">
        <v>83</v>
      </c>
      <c r="AV481" s="13" t="s">
        <v>83</v>
      </c>
      <c r="AW481" s="13" t="s">
        <v>30</v>
      </c>
      <c r="AX481" s="13" t="s">
        <v>73</v>
      </c>
      <c r="AY481" s="190" t="s">
        <v>126</v>
      </c>
    </row>
    <row r="482" spans="1:51" s="13" customFormat="1" ht="12">
      <c r="A482" s="13"/>
      <c r="B482" s="189"/>
      <c r="C482" s="13"/>
      <c r="D482" s="184" t="s">
        <v>137</v>
      </c>
      <c r="E482" s="190" t="s">
        <v>1</v>
      </c>
      <c r="F482" s="191" t="s">
        <v>1073</v>
      </c>
      <c r="G482" s="13"/>
      <c r="H482" s="192">
        <v>43.05</v>
      </c>
      <c r="I482" s="193"/>
      <c r="J482" s="13"/>
      <c r="K482" s="13"/>
      <c r="L482" s="189"/>
      <c r="M482" s="194"/>
      <c r="N482" s="195"/>
      <c r="O482" s="195"/>
      <c r="P482" s="195"/>
      <c r="Q482" s="195"/>
      <c r="R482" s="195"/>
      <c r="S482" s="195"/>
      <c r="T482" s="19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0" t="s">
        <v>137</v>
      </c>
      <c r="AU482" s="190" t="s">
        <v>83</v>
      </c>
      <c r="AV482" s="13" t="s">
        <v>83</v>
      </c>
      <c r="AW482" s="13" t="s">
        <v>30</v>
      </c>
      <c r="AX482" s="13" t="s">
        <v>73</v>
      </c>
      <c r="AY482" s="190" t="s">
        <v>126</v>
      </c>
    </row>
    <row r="483" spans="1:51" s="13" customFormat="1" ht="12">
      <c r="A483" s="13"/>
      <c r="B483" s="189"/>
      <c r="C483" s="13"/>
      <c r="D483" s="184" t="s">
        <v>137</v>
      </c>
      <c r="E483" s="190" t="s">
        <v>1</v>
      </c>
      <c r="F483" s="191" t="s">
        <v>1075</v>
      </c>
      <c r="G483" s="13"/>
      <c r="H483" s="192">
        <v>5.72</v>
      </c>
      <c r="I483" s="193"/>
      <c r="J483" s="13"/>
      <c r="K483" s="13"/>
      <c r="L483" s="189"/>
      <c r="M483" s="194"/>
      <c r="N483" s="195"/>
      <c r="O483" s="195"/>
      <c r="P483" s="195"/>
      <c r="Q483" s="195"/>
      <c r="R483" s="195"/>
      <c r="S483" s="195"/>
      <c r="T483" s="19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0" t="s">
        <v>137</v>
      </c>
      <c r="AU483" s="190" t="s">
        <v>83</v>
      </c>
      <c r="AV483" s="13" t="s">
        <v>83</v>
      </c>
      <c r="AW483" s="13" t="s">
        <v>30</v>
      </c>
      <c r="AX483" s="13" t="s">
        <v>73</v>
      </c>
      <c r="AY483" s="190" t="s">
        <v>126</v>
      </c>
    </row>
    <row r="484" spans="1:51" s="13" customFormat="1" ht="12">
      <c r="A484" s="13"/>
      <c r="B484" s="189"/>
      <c r="C484" s="13"/>
      <c r="D484" s="184" t="s">
        <v>137</v>
      </c>
      <c r="E484" s="190" t="s">
        <v>1</v>
      </c>
      <c r="F484" s="191" t="s">
        <v>1076</v>
      </c>
      <c r="G484" s="13"/>
      <c r="H484" s="192">
        <v>24.2</v>
      </c>
      <c r="I484" s="193"/>
      <c r="J484" s="13"/>
      <c r="K484" s="13"/>
      <c r="L484" s="189"/>
      <c r="M484" s="194"/>
      <c r="N484" s="195"/>
      <c r="O484" s="195"/>
      <c r="P484" s="195"/>
      <c r="Q484" s="195"/>
      <c r="R484" s="195"/>
      <c r="S484" s="195"/>
      <c r="T484" s="19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90" t="s">
        <v>137</v>
      </c>
      <c r="AU484" s="190" t="s">
        <v>83</v>
      </c>
      <c r="AV484" s="13" t="s">
        <v>83</v>
      </c>
      <c r="AW484" s="13" t="s">
        <v>30</v>
      </c>
      <c r="AX484" s="13" t="s">
        <v>73</v>
      </c>
      <c r="AY484" s="190" t="s">
        <v>126</v>
      </c>
    </row>
    <row r="485" spans="1:51" s="13" customFormat="1" ht="12">
      <c r="A485" s="13"/>
      <c r="B485" s="189"/>
      <c r="C485" s="13"/>
      <c r="D485" s="184" t="s">
        <v>137</v>
      </c>
      <c r="E485" s="190" t="s">
        <v>1</v>
      </c>
      <c r="F485" s="191" t="s">
        <v>1077</v>
      </c>
      <c r="G485" s="13"/>
      <c r="H485" s="192">
        <v>42</v>
      </c>
      <c r="I485" s="193"/>
      <c r="J485" s="13"/>
      <c r="K485" s="13"/>
      <c r="L485" s="189"/>
      <c r="M485" s="194"/>
      <c r="N485" s="195"/>
      <c r="O485" s="195"/>
      <c r="P485" s="195"/>
      <c r="Q485" s="195"/>
      <c r="R485" s="195"/>
      <c r="S485" s="195"/>
      <c r="T485" s="19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0" t="s">
        <v>137</v>
      </c>
      <c r="AU485" s="190" t="s">
        <v>83</v>
      </c>
      <c r="AV485" s="13" t="s">
        <v>83</v>
      </c>
      <c r="AW485" s="13" t="s">
        <v>30</v>
      </c>
      <c r="AX485" s="13" t="s">
        <v>73</v>
      </c>
      <c r="AY485" s="190" t="s">
        <v>126</v>
      </c>
    </row>
    <row r="486" spans="1:51" s="13" customFormat="1" ht="12">
      <c r="A486" s="13"/>
      <c r="B486" s="189"/>
      <c r="C486" s="13"/>
      <c r="D486" s="184" t="s">
        <v>137</v>
      </c>
      <c r="E486" s="190" t="s">
        <v>1</v>
      </c>
      <c r="F486" s="191" t="s">
        <v>1078</v>
      </c>
      <c r="G486" s="13"/>
      <c r="H486" s="192">
        <v>15.3</v>
      </c>
      <c r="I486" s="193"/>
      <c r="J486" s="13"/>
      <c r="K486" s="13"/>
      <c r="L486" s="189"/>
      <c r="M486" s="194"/>
      <c r="N486" s="195"/>
      <c r="O486" s="195"/>
      <c r="P486" s="195"/>
      <c r="Q486" s="195"/>
      <c r="R486" s="195"/>
      <c r="S486" s="195"/>
      <c r="T486" s="19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90" t="s">
        <v>137</v>
      </c>
      <c r="AU486" s="190" t="s">
        <v>83</v>
      </c>
      <c r="AV486" s="13" t="s">
        <v>83</v>
      </c>
      <c r="AW486" s="13" t="s">
        <v>30</v>
      </c>
      <c r="AX486" s="13" t="s">
        <v>73</v>
      </c>
      <c r="AY486" s="190" t="s">
        <v>126</v>
      </c>
    </row>
    <row r="487" spans="1:51" s="13" customFormat="1" ht="12">
      <c r="A487" s="13"/>
      <c r="B487" s="189"/>
      <c r="C487" s="13"/>
      <c r="D487" s="184" t="s">
        <v>137</v>
      </c>
      <c r="E487" s="190" t="s">
        <v>1</v>
      </c>
      <c r="F487" s="191" t="s">
        <v>1079</v>
      </c>
      <c r="G487" s="13"/>
      <c r="H487" s="192">
        <v>14.81</v>
      </c>
      <c r="I487" s="193"/>
      <c r="J487" s="13"/>
      <c r="K487" s="13"/>
      <c r="L487" s="189"/>
      <c r="M487" s="194"/>
      <c r="N487" s="195"/>
      <c r="O487" s="195"/>
      <c r="P487" s="195"/>
      <c r="Q487" s="195"/>
      <c r="R487" s="195"/>
      <c r="S487" s="195"/>
      <c r="T487" s="19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0" t="s">
        <v>137</v>
      </c>
      <c r="AU487" s="190" t="s">
        <v>83</v>
      </c>
      <c r="AV487" s="13" t="s">
        <v>83</v>
      </c>
      <c r="AW487" s="13" t="s">
        <v>30</v>
      </c>
      <c r="AX487" s="13" t="s">
        <v>73</v>
      </c>
      <c r="AY487" s="190" t="s">
        <v>126</v>
      </c>
    </row>
    <row r="488" spans="1:51" s="14" customFormat="1" ht="12">
      <c r="A488" s="14"/>
      <c r="B488" s="201"/>
      <c r="C488" s="14"/>
      <c r="D488" s="184" t="s">
        <v>137</v>
      </c>
      <c r="E488" s="202" t="s">
        <v>1</v>
      </c>
      <c r="F488" s="203" t="s">
        <v>259</v>
      </c>
      <c r="G488" s="14"/>
      <c r="H488" s="204">
        <v>594.235</v>
      </c>
      <c r="I488" s="205"/>
      <c r="J488" s="14"/>
      <c r="K488" s="14"/>
      <c r="L488" s="201"/>
      <c r="M488" s="206"/>
      <c r="N488" s="207"/>
      <c r="O488" s="207"/>
      <c r="P488" s="207"/>
      <c r="Q488" s="207"/>
      <c r="R488" s="207"/>
      <c r="S488" s="207"/>
      <c r="T488" s="20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02" t="s">
        <v>137</v>
      </c>
      <c r="AU488" s="202" t="s">
        <v>83</v>
      </c>
      <c r="AV488" s="14" t="s">
        <v>148</v>
      </c>
      <c r="AW488" s="14" t="s">
        <v>30</v>
      </c>
      <c r="AX488" s="14" t="s">
        <v>81</v>
      </c>
      <c r="AY488" s="202" t="s">
        <v>126</v>
      </c>
    </row>
    <row r="489" spans="1:65" s="2" customFormat="1" ht="44.25" customHeight="1">
      <c r="A489" s="37"/>
      <c r="B489" s="170"/>
      <c r="C489" s="171" t="s">
        <v>804</v>
      </c>
      <c r="D489" s="171" t="s">
        <v>129</v>
      </c>
      <c r="E489" s="172" t="s">
        <v>805</v>
      </c>
      <c r="F489" s="173" t="s">
        <v>353</v>
      </c>
      <c r="G489" s="174" t="s">
        <v>346</v>
      </c>
      <c r="H489" s="175">
        <v>392.26</v>
      </c>
      <c r="I489" s="176"/>
      <c r="J489" s="177">
        <f>ROUND(I489*H489,2)</f>
        <v>0</v>
      </c>
      <c r="K489" s="173" t="s">
        <v>133</v>
      </c>
      <c r="L489" s="38"/>
      <c r="M489" s="178" t="s">
        <v>1</v>
      </c>
      <c r="N489" s="179" t="s">
        <v>38</v>
      </c>
      <c r="O489" s="76"/>
      <c r="P489" s="180">
        <f>O489*H489</f>
        <v>0</v>
      </c>
      <c r="Q489" s="180">
        <v>0</v>
      </c>
      <c r="R489" s="180">
        <f>Q489*H489</f>
        <v>0</v>
      </c>
      <c r="S489" s="180">
        <v>0</v>
      </c>
      <c r="T489" s="18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82" t="s">
        <v>148</v>
      </c>
      <c r="AT489" s="182" t="s">
        <v>129</v>
      </c>
      <c r="AU489" s="182" t="s">
        <v>83</v>
      </c>
      <c r="AY489" s="18" t="s">
        <v>126</v>
      </c>
      <c r="BE489" s="183">
        <f>IF(N489="základní",J489,0)</f>
        <v>0</v>
      </c>
      <c r="BF489" s="183">
        <f>IF(N489="snížená",J489,0)</f>
        <v>0</v>
      </c>
      <c r="BG489" s="183">
        <f>IF(N489="zákl. přenesená",J489,0)</f>
        <v>0</v>
      </c>
      <c r="BH489" s="183">
        <f>IF(N489="sníž. přenesená",J489,0)</f>
        <v>0</v>
      </c>
      <c r="BI489" s="183">
        <f>IF(N489="nulová",J489,0)</f>
        <v>0</v>
      </c>
      <c r="BJ489" s="18" t="s">
        <v>81</v>
      </c>
      <c r="BK489" s="183">
        <f>ROUND(I489*H489,2)</f>
        <v>0</v>
      </c>
      <c r="BL489" s="18" t="s">
        <v>148</v>
      </c>
      <c r="BM489" s="182" t="s">
        <v>1105</v>
      </c>
    </row>
    <row r="490" spans="1:47" s="2" customFormat="1" ht="12">
      <c r="A490" s="37"/>
      <c r="B490" s="38"/>
      <c r="C490" s="37"/>
      <c r="D490" s="184" t="s">
        <v>136</v>
      </c>
      <c r="E490" s="37"/>
      <c r="F490" s="185" t="s">
        <v>353</v>
      </c>
      <c r="G490" s="37"/>
      <c r="H490" s="37"/>
      <c r="I490" s="186"/>
      <c r="J490" s="37"/>
      <c r="K490" s="37"/>
      <c r="L490" s="38"/>
      <c r="M490" s="187"/>
      <c r="N490" s="188"/>
      <c r="O490" s="76"/>
      <c r="P490" s="76"/>
      <c r="Q490" s="76"/>
      <c r="R490" s="76"/>
      <c r="S490" s="76"/>
      <c r="T490" s="7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8" t="s">
        <v>136</v>
      </c>
      <c r="AU490" s="18" t="s">
        <v>83</v>
      </c>
    </row>
    <row r="491" spans="1:51" s="13" customFormat="1" ht="12">
      <c r="A491" s="13"/>
      <c r="B491" s="189"/>
      <c r="C491" s="13"/>
      <c r="D491" s="184" t="s">
        <v>137</v>
      </c>
      <c r="E491" s="190" t="s">
        <v>1</v>
      </c>
      <c r="F491" s="191" t="s">
        <v>1065</v>
      </c>
      <c r="G491" s="13"/>
      <c r="H491" s="192">
        <v>377.58</v>
      </c>
      <c r="I491" s="193"/>
      <c r="J491" s="13"/>
      <c r="K491" s="13"/>
      <c r="L491" s="189"/>
      <c r="M491" s="194"/>
      <c r="N491" s="195"/>
      <c r="O491" s="195"/>
      <c r="P491" s="195"/>
      <c r="Q491" s="195"/>
      <c r="R491" s="195"/>
      <c r="S491" s="195"/>
      <c r="T491" s="19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90" t="s">
        <v>137</v>
      </c>
      <c r="AU491" s="190" t="s">
        <v>83</v>
      </c>
      <c r="AV491" s="13" t="s">
        <v>83</v>
      </c>
      <c r="AW491" s="13" t="s">
        <v>30</v>
      </c>
      <c r="AX491" s="13" t="s">
        <v>73</v>
      </c>
      <c r="AY491" s="190" t="s">
        <v>126</v>
      </c>
    </row>
    <row r="492" spans="1:51" s="13" customFormat="1" ht="12">
      <c r="A492" s="13"/>
      <c r="B492" s="189"/>
      <c r="C492" s="13"/>
      <c r="D492" s="184" t="s">
        <v>137</v>
      </c>
      <c r="E492" s="190" t="s">
        <v>1</v>
      </c>
      <c r="F492" s="191" t="s">
        <v>1068</v>
      </c>
      <c r="G492" s="13"/>
      <c r="H492" s="192">
        <v>14.68</v>
      </c>
      <c r="I492" s="193"/>
      <c r="J492" s="13"/>
      <c r="K492" s="13"/>
      <c r="L492" s="189"/>
      <c r="M492" s="194"/>
      <c r="N492" s="195"/>
      <c r="O492" s="195"/>
      <c r="P492" s="195"/>
      <c r="Q492" s="195"/>
      <c r="R492" s="195"/>
      <c r="S492" s="195"/>
      <c r="T492" s="19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0" t="s">
        <v>137</v>
      </c>
      <c r="AU492" s="190" t="s">
        <v>83</v>
      </c>
      <c r="AV492" s="13" t="s">
        <v>83</v>
      </c>
      <c r="AW492" s="13" t="s">
        <v>30</v>
      </c>
      <c r="AX492" s="13" t="s">
        <v>73</v>
      </c>
      <c r="AY492" s="190" t="s">
        <v>126</v>
      </c>
    </row>
    <row r="493" spans="1:51" s="14" customFormat="1" ht="12">
      <c r="A493" s="14"/>
      <c r="B493" s="201"/>
      <c r="C493" s="14"/>
      <c r="D493" s="184" t="s">
        <v>137</v>
      </c>
      <c r="E493" s="202" t="s">
        <v>1</v>
      </c>
      <c r="F493" s="203" t="s">
        <v>259</v>
      </c>
      <c r="G493" s="14"/>
      <c r="H493" s="204">
        <v>392.26</v>
      </c>
      <c r="I493" s="205"/>
      <c r="J493" s="14"/>
      <c r="K493" s="14"/>
      <c r="L493" s="201"/>
      <c r="M493" s="206"/>
      <c r="N493" s="207"/>
      <c r="O493" s="207"/>
      <c r="P493" s="207"/>
      <c r="Q493" s="207"/>
      <c r="R493" s="207"/>
      <c r="S493" s="207"/>
      <c r="T493" s="20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02" t="s">
        <v>137</v>
      </c>
      <c r="AU493" s="202" t="s">
        <v>83</v>
      </c>
      <c r="AV493" s="14" t="s">
        <v>148</v>
      </c>
      <c r="AW493" s="14" t="s">
        <v>30</v>
      </c>
      <c r="AX493" s="14" t="s">
        <v>81</v>
      </c>
      <c r="AY493" s="202" t="s">
        <v>126</v>
      </c>
    </row>
    <row r="494" spans="1:65" s="2" customFormat="1" ht="44.25" customHeight="1">
      <c r="A494" s="37"/>
      <c r="B494" s="170"/>
      <c r="C494" s="171" t="s">
        <v>807</v>
      </c>
      <c r="D494" s="171" t="s">
        <v>129</v>
      </c>
      <c r="E494" s="172" t="s">
        <v>808</v>
      </c>
      <c r="F494" s="173" t="s">
        <v>809</v>
      </c>
      <c r="G494" s="174" t="s">
        <v>346</v>
      </c>
      <c r="H494" s="175">
        <v>287.606</v>
      </c>
      <c r="I494" s="176"/>
      <c r="J494" s="177">
        <f>ROUND(I494*H494,2)</f>
        <v>0</v>
      </c>
      <c r="K494" s="173" t="s">
        <v>133</v>
      </c>
      <c r="L494" s="38"/>
      <c r="M494" s="178" t="s">
        <v>1</v>
      </c>
      <c r="N494" s="179" t="s">
        <v>38</v>
      </c>
      <c r="O494" s="76"/>
      <c r="P494" s="180">
        <f>O494*H494</f>
        <v>0</v>
      </c>
      <c r="Q494" s="180">
        <v>0</v>
      </c>
      <c r="R494" s="180">
        <f>Q494*H494</f>
        <v>0</v>
      </c>
      <c r="S494" s="180">
        <v>0</v>
      </c>
      <c r="T494" s="181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182" t="s">
        <v>148</v>
      </c>
      <c r="AT494" s="182" t="s">
        <v>129</v>
      </c>
      <c r="AU494" s="182" t="s">
        <v>83</v>
      </c>
      <c r="AY494" s="18" t="s">
        <v>126</v>
      </c>
      <c r="BE494" s="183">
        <f>IF(N494="základní",J494,0)</f>
        <v>0</v>
      </c>
      <c r="BF494" s="183">
        <f>IF(N494="snížená",J494,0)</f>
        <v>0</v>
      </c>
      <c r="BG494" s="183">
        <f>IF(N494="zákl. přenesená",J494,0)</f>
        <v>0</v>
      </c>
      <c r="BH494" s="183">
        <f>IF(N494="sníž. přenesená",J494,0)</f>
        <v>0</v>
      </c>
      <c r="BI494" s="183">
        <f>IF(N494="nulová",J494,0)</f>
        <v>0</v>
      </c>
      <c r="BJ494" s="18" t="s">
        <v>81</v>
      </c>
      <c r="BK494" s="183">
        <f>ROUND(I494*H494,2)</f>
        <v>0</v>
      </c>
      <c r="BL494" s="18" t="s">
        <v>148</v>
      </c>
      <c r="BM494" s="182" t="s">
        <v>1106</v>
      </c>
    </row>
    <row r="495" spans="1:47" s="2" customFormat="1" ht="12">
      <c r="A495" s="37"/>
      <c r="B495" s="38"/>
      <c r="C495" s="37"/>
      <c r="D495" s="184" t="s">
        <v>136</v>
      </c>
      <c r="E495" s="37"/>
      <c r="F495" s="185" t="s">
        <v>809</v>
      </c>
      <c r="G495" s="37"/>
      <c r="H495" s="37"/>
      <c r="I495" s="186"/>
      <c r="J495" s="37"/>
      <c r="K495" s="37"/>
      <c r="L495" s="38"/>
      <c r="M495" s="187"/>
      <c r="N495" s="188"/>
      <c r="O495" s="76"/>
      <c r="P495" s="76"/>
      <c r="Q495" s="76"/>
      <c r="R495" s="76"/>
      <c r="S495" s="76"/>
      <c r="T495" s="7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T495" s="18" t="s">
        <v>136</v>
      </c>
      <c r="AU495" s="18" t="s">
        <v>83</v>
      </c>
    </row>
    <row r="496" spans="1:51" s="13" customFormat="1" ht="12">
      <c r="A496" s="13"/>
      <c r="B496" s="189"/>
      <c r="C496" s="13"/>
      <c r="D496" s="184" t="s">
        <v>137</v>
      </c>
      <c r="E496" s="190" t="s">
        <v>1</v>
      </c>
      <c r="F496" s="191" t="s">
        <v>1064</v>
      </c>
      <c r="G496" s="13"/>
      <c r="H496" s="192">
        <v>10.686</v>
      </c>
      <c r="I496" s="193"/>
      <c r="J496" s="13"/>
      <c r="K496" s="13"/>
      <c r="L496" s="189"/>
      <c r="M496" s="194"/>
      <c r="N496" s="195"/>
      <c r="O496" s="195"/>
      <c r="P496" s="195"/>
      <c r="Q496" s="195"/>
      <c r="R496" s="195"/>
      <c r="S496" s="195"/>
      <c r="T496" s="19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90" t="s">
        <v>137</v>
      </c>
      <c r="AU496" s="190" t="s">
        <v>83</v>
      </c>
      <c r="AV496" s="13" t="s">
        <v>83</v>
      </c>
      <c r="AW496" s="13" t="s">
        <v>30</v>
      </c>
      <c r="AX496" s="13" t="s">
        <v>73</v>
      </c>
      <c r="AY496" s="190" t="s">
        <v>126</v>
      </c>
    </row>
    <row r="497" spans="1:51" s="13" customFormat="1" ht="12">
      <c r="A497" s="13"/>
      <c r="B497" s="189"/>
      <c r="C497" s="13"/>
      <c r="D497" s="184" t="s">
        <v>137</v>
      </c>
      <c r="E497" s="190" t="s">
        <v>1</v>
      </c>
      <c r="F497" s="191" t="s">
        <v>1067</v>
      </c>
      <c r="G497" s="13"/>
      <c r="H497" s="192">
        <v>270.71</v>
      </c>
      <c r="I497" s="193"/>
      <c r="J497" s="13"/>
      <c r="K497" s="13"/>
      <c r="L497" s="189"/>
      <c r="M497" s="194"/>
      <c r="N497" s="195"/>
      <c r="O497" s="195"/>
      <c r="P497" s="195"/>
      <c r="Q497" s="195"/>
      <c r="R497" s="195"/>
      <c r="S497" s="195"/>
      <c r="T497" s="19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90" t="s">
        <v>137</v>
      </c>
      <c r="AU497" s="190" t="s">
        <v>83</v>
      </c>
      <c r="AV497" s="13" t="s">
        <v>83</v>
      </c>
      <c r="AW497" s="13" t="s">
        <v>30</v>
      </c>
      <c r="AX497" s="13" t="s">
        <v>73</v>
      </c>
      <c r="AY497" s="190" t="s">
        <v>126</v>
      </c>
    </row>
    <row r="498" spans="1:51" s="13" customFormat="1" ht="12">
      <c r="A498" s="13"/>
      <c r="B498" s="189"/>
      <c r="C498" s="13"/>
      <c r="D498" s="184" t="s">
        <v>137</v>
      </c>
      <c r="E498" s="190" t="s">
        <v>1</v>
      </c>
      <c r="F498" s="191" t="s">
        <v>1070</v>
      </c>
      <c r="G498" s="13"/>
      <c r="H498" s="192">
        <v>2.76</v>
      </c>
      <c r="I498" s="193"/>
      <c r="J498" s="13"/>
      <c r="K498" s="13"/>
      <c r="L498" s="189"/>
      <c r="M498" s="194"/>
      <c r="N498" s="195"/>
      <c r="O498" s="195"/>
      <c r="P498" s="195"/>
      <c r="Q498" s="195"/>
      <c r="R498" s="195"/>
      <c r="S498" s="195"/>
      <c r="T498" s="19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90" t="s">
        <v>137</v>
      </c>
      <c r="AU498" s="190" t="s">
        <v>83</v>
      </c>
      <c r="AV498" s="13" t="s">
        <v>83</v>
      </c>
      <c r="AW498" s="13" t="s">
        <v>30</v>
      </c>
      <c r="AX498" s="13" t="s">
        <v>73</v>
      </c>
      <c r="AY498" s="190" t="s">
        <v>126</v>
      </c>
    </row>
    <row r="499" spans="1:51" s="13" customFormat="1" ht="12">
      <c r="A499" s="13"/>
      <c r="B499" s="189"/>
      <c r="C499" s="13"/>
      <c r="D499" s="184" t="s">
        <v>137</v>
      </c>
      <c r="E499" s="190" t="s">
        <v>1</v>
      </c>
      <c r="F499" s="191" t="s">
        <v>1071</v>
      </c>
      <c r="G499" s="13"/>
      <c r="H499" s="192">
        <v>3.45</v>
      </c>
      <c r="I499" s="193"/>
      <c r="J499" s="13"/>
      <c r="K499" s="13"/>
      <c r="L499" s="189"/>
      <c r="M499" s="194"/>
      <c r="N499" s="195"/>
      <c r="O499" s="195"/>
      <c r="P499" s="195"/>
      <c r="Q499" s="195"/>
      <c r="R499" s="195"/>
      <c r="S499" s="195"/>
      <c r="T499" s="19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190" t="s">
        <v>137</v>
      </c>
      <c r="AU499" s="190" t="s">
        <v>83</v>
      </c>
      <c r="AV499" s="13" t="s">
        <v>83</v>
      </c>
      <c r="AW499" s="13" t="s">
        <v>30</v>
      </c>
      <c r="AX499" s="13" t="s">
        <v>73</v>
      </c>
      <c r="AY499" s="190" t="s">
        <v>126</v>
      </c>
    </row>
    <row r="500" spans="1:51" s="14" customFormat="1" ht="12">
      <c r="A500" s="14"/>
      <c r="B500" s="201"/>
      <c r="C500" s="14"/>
      <c r="D500" s="184" t="s">
        <v>137</v>
      </c>
      <c r="E500" s="202" t="s">
        <v>1</v>
      </c>
      <c r="F500" s="203" t="s">
        <v>259</v>
      </c>
      <c r="G500" s="14"/>
      <c r="H500" s="204">
        <v>287.606</v>
      </c>
      <c r="I500" s="205"/>
      <c r="J500" s="14"/>
      <c r="K500" s="14"/>
      <c r="L500" s="201"/>
      <c r="M500" s="206"/>
      <c r="N500" s="207"/>
      <c r="O500" s="207"/>
      <c r="P500" s="207"/>
      <c r="Q500" s="207"/>
      <c r="R500" s="207"/>
      <c r="S500" s="207"/>
      <c r="T500" s="20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02" t="s">
        <v>137</v>
      </c>
      <c r="AU500" s="202" t="s">
        <v>83</v>
      </c>
      <c r="AV500" s="14" t="s">
        <v>148</v>
      </c>
      <c r="AW500" s="14" t="s">
        <v>30</v>
      </c>
      <c r="AX500" s="14" t="s">
        <v>81</v>
      </c>
      <c r="AY500" s="202" t="s">
        <v>126</v>
      </c>
    </row>
    <row r="501" spans="1:63" s="12" customFormat="1" ht="22.8" customHeight="1">
      <c r="A501" s="12"/>
      <c r="B501" s="157"/>
      <c r="C501" s="12"/>
      <c r="D501" s="158" t="s">
        <v>72</v>
      </c>
      <c r="E501" s="168" t="s">
        <v>811</v>
      </c>
      <c r="F501" s="168" t="s">
        <v>812</v>
      </c>
      <c r="G501" s="12"/>
      <c r="H501" s="12"/>
      <c r="I501" s="160"/>
      <c r="J501" s="169">
        <f>BK501</f>
        <v>0</v>
      </c>
      <c r="K501" s="12"/>
      <c r="L501" s="157"/>
      <c r="M501" s="162"/>
      <c r="N501" s="163"/>
      <c r="O501" s="163"/>
      <c r="P501" s="164">
        <f>SUM(P502:P503)</f>
        <v>0</v>
      </c>
      <c r="Q501" s="163"/>
      <c r="R501" s="164">
        <f>SUM(R502:R503)</f>
        <v>0</v>
      </c>
      <c r="S501" s="163"/>
      <c r="T501" s="165">
        <f>SUM(T502:T503)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158" t="s">
        <v>81</v>
      </c>
      <c r="AT501" s="166" t="s">
        <v>72</v>
      </c>
      <c r="AU501" s="166" t="s">
        <v>81</v>
      </c>
      <c r="AY501" s="158" t="s">
        <v>126</v>
      </c>
      <c r="BK501" s="167">
        <f>SUM(BK502:BK503)</f>
        <v>0</v>
      </c>
    </row>
    <row r="502" spans="1:65" s="2" customFormat="1" ht="33" customHeight="1">
      <c r="A502" s="37"/>
      <c r="B502" s="170"/>
      <c r="C502" s="171" t="s">
        <v>813</v>
      </c>
      <c r="D502" s="171" t="s">
        <v>129</v>
      </c>
      <c r="E502" s="172" t="s">
        <v>814</v>
      </c>
      <c r="F502" s="173" t="s">
        <v>815</v>
      </c>
      <c r="G502" s="174" t="s">
        <v>346</v>
      </c>
      <c r="H502" s="175">
        <v>2664.069</v>
      </c>
      <c r="I502" s="176"/>
      <c r="J502" s="177">
        <f>ROUND(I502*H502,2)</f>
        <v>0</v>
      </c>
      <c r="K502" s="173" t="s">
        <v>133</v>
      </c>
      <c r="L502" s="38"/>
      <c r="M502" s="178" t="s">
        <v>1</v>
      </c>
      <c r="N502" s="179" t="s">
        <v>38</v>
      </c>
      <c r="O502" s="76"/>
      <c r="P502" s="180">
        <f>O502*H502</f>
        <v>0</v>
      </c>
      <c r="Q502" s="180">
        <v>0</v>
      </c>
      <c r="R502" s="180">
        <f>Q502*H502</f>
        <v>0</v>
      </c>
      <c r="S502" s="180">
        <v>0</v>
      </c>
      <c r="T502" s="181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82" t="s">
        <v>148</v>
      </c>
      <c r="AT502" s="182" t="s">
        <v>129</v>
      </c>
      <c r="AU502" s="182" t="s">
        <v>83</v>
      </c>
      <c r="AY502" s="18" t="s">
        <v>126</v>
      </c>
      <c r="BE502" s="183">
        <f>IF(N502="základní",J502,0)</f>
        <v>0</v>
      </c>
      <c r="BF502" s="183">
        <f>IF(N502="snížená",J502,0)</f>
        <v>0</v>
      </c>
      <c r="BG502" s="183">
        <f>IF(N502="zákl. přenesená",J502,0)</f>
        <v>0</v>
      </c>
      <c r="BH502" s="183">
        <f>IF(N502="sníž. přenesená",J502,0)</f>
        <v>0</v>
      </c>
      <c r="BI502" s="183">
        <f>IF(N502="nulová",J502,0)</f>
        <v>0</v>
      </c>
      <c r="BJ502" s="18" t="s">
        <v>81</v>
      </c>
      <c r="BK502" s="183">
        <f>ROUND(I502*H502,2)</f>
        <v>0</v>
      </c>
      <c r="BL502" s="18" t="s">
        <v>148</v>
      </c>
      <c r="BM502" s="182" t="s">
        <v>1107</v>
      </c>
    </row>
    <row r="503" spans="1:47" s="2" customFormat="1" ht="12">
      <c r="A503" s="37"/>
      <c r="B503" s="38"/>
      <c r="C503" s="37"/>
      <c r="D503" s="184" t="s">
        <v>136</v>
      </c>
      <c r="E503" s="37"/>
      <c r="F503" s="185" t="s">
        <v>817</v>
      </c>
      <c r="G503" s="37"/>
      <c r="H503" s="37"/>
      <c r="I503" s="186"/>
      <c r="J503" s="37"/>
      <c r="K503" s="37"/>
      <c r="L503" s="38"/>
      <c r="M503" s="197"/>
      <c r="N503" s="198"/>
      <c r="O503" s="199"/>
      <c r="P503" s="199"/>
      <c r="Q503" s="199"/>
      <c r="R503" s="199"/>
      <c r="S503" s="199"/>
      <c r="T503" s="200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8" t="s">
        <v>136</v>
      </c>
      <c r="AU503" s="18" t="s">
        <v>83</v>
      </c>
    </row>
    <row r="504" spans="1:31" s="2" customFormat="1" ht="6.95" customHeight="1">
      <c r="A504" s="37"/>
      <c r="B504" s="59"/>
      <c r="C504" s="60"/>
      <c r="D504" s="60"/>
      <c r="E504" s="60"/>
      <c r="F504" s="60"/>
      <c r="G504" s="60"/>
      <c r="H504" s="60"/>
      <c r="I504" s="60"/>
      <c r="J504" s="60"/>
      <c r="K504" s="60"/>
      <c r="L504" s="38"/>
      <c r="M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</sheetData>
  <autoFilter ref="C124:K50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99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Rekonstrukce ulic Gagarinova a Bratrušovská - Šumperk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1108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9. 2. 2022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ROUND((SUM(BE121:BE305)),2)</f>
        <v>0</v>
      </c>
      <c r="G33" s="37"/>
      <c r="H33" s="37"/>
      <c r="I33" s="127">
        <v>0.21</v>
      </c>
      <c r="J33" s="126">
        <f>ROUND(((SUM(BE121:BE305))*I33),2)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6">
        <f>ROUND((SUM(BF121:BF305)),2)</f>
        <v>0</v>
      </c>
      <c r="G34" s="37"/>
      <c r="H34" s="37"/>
      <c r="I34" s="127">
        <v>0.15</v>
      </c>
      <c r="J34" s="126">
        <f>ROUND(((SUM(BF121:BF305))*I34),2)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6">
        <f>ROUND((SUM(BG121:BG305)),2)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6">
        <f>ROUND((SUM(BH121:BH305)),2)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6">
        <f>ROUND((SUM(BI121:BI305)),2)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Rekonstrukce ulic Gagarinova a Bratrušovská - Šumperk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301 - Dešťová kanalizace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9. 2. 2022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103</v>
      </c>
      <c r="D94" s="128"/>
      <c r="E94" s="128"/>
      <c r="F94" s="128"/>
      <c r="G94" s="128"/>
      <c r="H94" s="128"/>
      <c r="I94" s="128"/>
      <c r="J94" s="137" t="s">
        <v>104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105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106</v>
      </c>
    </row>
    <row r="97" spans="1:31" s="9" customFormat="1" ht="24.95" customHeight="1">
      <c r="A97" s="9"/>
      <c r="B97" s="139"/>
      <c r="C97" s="9"/>
      <c r="D97" s="140" t="s">
        <v>195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196</v>
      </c>
      <c r="E98" s="145"/>
      <c r="F98" s="145"/>
      <c r="G98" s="145"/>
      <c r="H98" s="145"/>
      <c r="I98" s="145"/>
      <c r="J98" s="146">
        <f>J123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1109</v>
      </c>
      <c r="E99" s="145"/>
      <c r="F99" s="145"/>
      <c r="G99" s="145"/>
      <c r="H99" s="145"/>
      <c r="I99" s="145"/>
      <c r="J99" s="146">
        <f>J187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200</v>
      </c>
      <c r="E100" s="145"/>
      <c r="F100" s="145"/>
      <c r="G100" s="145"/>
      <c r="H100" s="145"/>
      <c r="I100" s="145"/>
      <c r="J100" s="146">
        <f>J210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203</v>
      </c>
      <c r="E101" s="145"/>
      <c r="F101" s="145"/>
      <c r="G101" s="145"/>
      <c r="H101" s="145"/>
      <c r="I101" s="145"/>
      <c r="J101" s="146">
        <f>J303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111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120" t="str">
        <f>E7</f>
        <v>Rekonstrukce ulic Gagarinova a Bratrušovská - Šumperk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100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SO 301 - Dešťová kanalizace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 xml:space="preserve"> </v>
      </c>
      <c r="G115" s="37"/>
      <c r="H115" s="37"/>
      <c r="I115" s="31" t="s">
        <v>22</v>
      </c>
      <c r="J115" s="68" t="str">
        <f>IF(J12="","",J12)</f>
        <v>9. 2. 2022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7"/>
      <c r="E117" s="37"/>
      <c r="F117" s="26" t="str">
        <f>E15</f>
        <v xml:space="preserve"> </v>
      </c>
      <c r="G117" s="37"/>
      <c r="H117" s="37"/>
      <c r="I117" s="31" t="s">
        <v>29</v>
      </c>
      <c r="J117" s="35" t="str">
        <f>E21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31" t="s">
        <v>31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7"/>
      <c r="B120" s="148"/>
      <c r="C120" s="149" t="s">
        <v>112</v>
      </c>
      <c r="D120" s="150" t="s">
        <v>58</v>
      </c>
      <c r="E120" s="150" t="s">
        <v>54</v>
      </c>
      <c r="F120" s="150" t="s">
        <v>55</v>
      </c>
      <c r="G120" s="150" t="s">
        <v>113</v>
      </c>
      <c r="H120" s="150" t="s">
        <v>114</v>
      </c>
      <c r="I120" s="150" t="s">
        <v>115</v>
      </c>
      <c r="J120" s="150" t="s">
        <v>104</v>
      </c>
      <c r="K120" s="151" t="s">
        <v>116</v>
      </c>
      <c r="L120" s="152"/>
      <c r="M120" s="85" t="s">
        <v>1</v>
      </c>
      <c r="N120" s="86" t="s">
        <v>37</v>
      </c>
      <c r="O120" s="86" t="s">
        <v>117</v>
      </c>
      <c r="P120" s="86" t="s">
        <v>118</v>
      </c>
      <c r="Q120" s="86" t="s">
        <v>119</v>
      </c>
      <c r="R120" s="86" t="s">
        <v>120</v>
      </c>
      <c r="S120" s="86" t="s">
        <v>121</v>
      </c>
      <c r="T120" s="87" t="s">
        <v>122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2" customFormat="1" ht="22.8" customHeight="1">
      <c r="A121" s="37"/>
      <c r="B121" s="38"/>
      <c r="C121" s="92" t="s">
        <v>123</v>
      </c>
      <c r="D121" s="37"/>
      <c r="E121" s="37"/>
      <c r="F121" s="37"/>
      <c r="G121" s="37"/>
      <c r="H121" s="37"/>
      <c r="I121" s="37"/>
      <c r="J121" s="153">
        <f>BK121</f>
        <v>0</v>
      </c>
      <c r="K121" s="37"/>
      <c r="L121" s="38"/>
      <c r="M121" s="88"/>
      <c r="N121" s="72"/>
      <c r="O121" s="89"/>
      <c r="P121" s="154">
        <f>P122</f>
        <v>0</v>
      </c>
      <c r="Q121" s="89"/>
      <c r="R121" s="154">
        <f>R122</f>
        <v>0</v>
      </c>
      <c r="S121" s="89"/>
      <c r="T121" s="155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72</v>
      </c>
      <c r="AU121" s="18" t="s">
        <v>106</v>
      </c>
      <c r="BK121" s="156">
        <f>BK122</f>
        <v>0</v>
      </c>
    </row>
    <row r="122" spans="1:63" s="12" customFormat="1" ht="25.9" customHeight="1">
      <c r="A122" s="12"/>
      <c r="B122" s="157"/>
      <c r="C122" s="12"/>
      <c r="D122" s="158" t="s">
        <v>72</v>
      </c>
      <c r="E122" s="159" t="s">
        <v>204</v>
      </c>
      <c r="F122" s="159" t="s">
        <v>205</v>
      </c>
      <c r="G122" s="12"/>
      <c r="H122" s="12"/>
      <c r="I122" s="160"/>
      <c r="J122" s="161">
        <f>BK122</f>
        <v>0</v>
      </c>
      <c r="K122" s="12"/>
      <c r="L122" s="157"/>
      <c r="M122" s="162"/>
      <c r="N122" s="163"/>
      <c r="O122" s="163"/>
      <c r="P122" s="164">
        <f>P123+P187+P210+P303</f>
        <v>0</v>
      </c>
      <c r="Q122" s="163"/>
      <c r="R122" s="164">
        <f>R123+R187+R210+R303</f>
        <v>0</v>
      </c>
      <c r="S122" s="163"/>
      <c r="T122" s="165">
        <f>T123+T187+T210+T303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81</v>
      </c>
      <c r="AT122" s="166" t="s">
        <v>72</v>
      </c>
      <c r="AU122" s="166" t="s">
        <v>73</v>
      </c>
      <c r="AY122" s="158" t="s">
        <v>126</v>
      </c>
      <c r="BK122" s="167">
        <f>BK123+BK187+BK210+BK303</f>
        <v>0</v>
      </c>
    </row>
    <row r="123" spans="1:63" s="12" customFormat="1" ht="22.8" customHeight="1">
      <c r="A123" s="12"/>
      <c r="B123" s="157"/>
      <c r="C123" s="12"/>
      <c r="D123" s="158" t="s">
        <v>72</v>
      </c>
      <c r="E123" s="168" t="s">
        <v>81</v>
      </c>
      <c r="F123" s="168" t="s">
        <v>206</v>
      </c>
      <c r="G123" s="12"/>
      <c r="H123" s="12"/>
      <c r="I123" s="160"/>
      <c r="J123" s="169">
        <f>BK123</f>
        <v>0</v>
      </c>
      <c r="K123" s="12"/>
      <c r="L123" s="157"/>
      <c r="M123" s="162"/>
      <c r="N123" s="163"/>
      <c r="O123" s="163"/>
      <c r="P123" s="164">
        <f>SUM(P124:P186)</f>
        <v>0</v>
      </c>
      <c r="Q123" s="163"/>
      <c r="R123" s="164">
        <f>SUM(R124:R186)</f>
        <v>0</v>
      </c>
      <c r="S123" s="163"/>
      <c r="T123" s="165">
        <f>SUM(T124:T186)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81</v>
      </c>
      <c r="AT123" s="166" t="s">
        <v>72</v>
      </c>
      <c r="AU123" s="166" t="s">
        <v>81</v>
      </c>
      <c r="AY123" s="158" t="s">
        <v>126</v>
      </c>
      <c r="BK123" s="167">
        <f>SUM(BK124:BK186)</f>
        <v>0</v>
      </c>
    </row>
    <row r="124" spans="1:65" s="2" customFormat="1" ht="24.15" customHeight="1">
      <c r="A124" s="37"/>
      <c r="B124" s="170"/>
      <c r="C124" s="171" t="s">
        <v>81</v>
      </c>
      <c r="D124" s="171" t="s">
        <v>129</v>
      </c>
      <c r="E124" s="172" t="s">
        <v>1110</v>
      </c>
      <c r="F124" s="173" t="s">
        <v>1111</v>
      </c>
      <c r="G124" s="174" t="s">
        <v>1112</v>
      </c>
      <c r="H124" s="175">
        <v>250</v>
      </c>
      <c r="I124" s="176"/>
      <c r="J124" s="177">
        <f>ROUND(I124*H124,2)</f>
        <v>0</v>
      </c>
      <c r="K124" s="173" t="s">
        <v>1</v>
      </c>
      <c r="L124" s="38"/>
      <c r="M124" s="178" t="s">
        <v>1</v>
      </c>
      <c r="N124" s="179" t="s">
        <v>38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148</v>
      </c>
      <c r="AT124" s="182" t="s">
        <v>129</v>
      </c>
      <c r="AU124" s="182" t="s">
        <v>83</v>
      </c>
      <c r="AY124" s="18" t="s">
        <v>126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81</v>
      </c>
      <c r="BK124" s="183">
        <f>ROUND(I124*H124,2)</f>
        <v>0</v>
      </c>
      <c r="BL124" s="18" t="s">
        <v>148</v>
      </c>
      <c r="BM124" s="182" t="s">
        <v>83</v>
      </c>
    </row>
    <row r="125" spans="1:47" s="2" customFormat="1" ht="12">
      <c r="A125" s="37"/>
      <c r="B125" s="38"/>
      <c r="C125" s="37"/>
      <c r="D125" s="184" t="s">
        <v>136</v>
      </c>
      <c r="E125" s="37"/>
      <c r="F125" s="185" t="s">
        <v>1111</v>
      </c>
      <c r="G125" s="37"/>
      <c r="H125" s="37"/>
      <c r="I125" s="186"/>
      <c r="J125" s="37"/>
      <c r="K125" s="37"/>
      <c r="L125" s="38"/>
      <c r="M125" s="187"/>
      <c r="N125" s="188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136</v>
      </c>
      <c r="AU125" s="18" t="s">
        <v>83</v>
      </c>
    </row>
    <row r="126" spans="1:65" s="2" customFormat="1" ht="24.15" customHeight="1">
      <c r="A126" s="37"/>
      <c r="B126" s="170"/>
      <c r="C126" s="171" t="s">
        <v>83</v>
      </c>
      <c r="D126" s="171" t="s">
        <v>129</v>
      </c>
      <c r="E126" s="172" t="s">
        <v>1113</v>
      </c>
      <c r="F126" s="173" t="s">
        <v>1114</v>
      </c>
      <c r="G126" s="174" t="s">
        <v>209</v>
      </c>
      <c r="H126" s="175">
        <v>16.5</v>
      </c>
      <c r="I126" s="176"/>
      <c r="J126" s="177">
        <f>ROUND(I126*H126,2)</f>
        <v>0</v>
      </c>
      <c r="K126" s="173" t="s">
        <v>1</v>
      </c>
      <c r="L126" s="38"/>
      <c r="M126" s="178" t="s">
        <v>1</v>
      </c>
      <c r="N126" s="179" t="s">
        <v>38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148</v>
      </c>
      <c r="AT126" s="182" t="s">
        <v>129</v>
      </c>
      <c r="AU126" s="182" t="s">
        <v>83</v>
      </c>
      <c r="AY126" s="18" t="s">
        <v>126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81</v>
      </c>
      <c r="BK126" s="183">
        <f>ROUND(I126*H126,2)</f>
        <v>0</v>
      </c>
      <c r="BL126" s="18" t="s">
        <v>148</v>
      </c>
      <c r="BM126" s="182" t="s">
        <v>148</v>
      </c>
    </row>
    <row r="127" spans="1:47" s="2" customFormat="1" ht="12">
      <c r="A127" s="37"/>
      <c r="B127" s="38"/>
      <c r="C127" s="37"/>
      <c r="D127" s="184" t="s">
        <v>136</v>
      </c>
      <c r="E127" s="37"/>
      <c r="F127" s="185" t="s">
        <v>1114</v>
      </c>
      <c r="G127" s="37"/>
      <c r="H127" s="37"/>
      <c r="I127" s="186"/>
      <c r="J127" s="37"/>
      <c r="K127" s="37"/>
      <c r="L127" s="38"/>
      <c r="M127" s="187"/>
      <c r="N127" s="188"/>
      <c r="O127" s="76"/>
      <c r="P127" s="76"/>
      <c r="Q127" s="76"/>
      <c r="R127" s="76"/>
      <c r="S127" s="76"/>
      <c r="T127" s="7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136</v>
      </c>
      <c r="AU127" s="18" t="s">
        <v>83</v>
      </c>
    </row>
    <row r="128" spans="1:51" s="13" customFormat="1" ht="12">
      <c r="A128" s="13"/>
      <c r="B128" s="189"/>
      <c r="C128" s="13"/>
      <c r="D128" s="184" t="s">
        <v>137</v>
      </c>
      <c r="E128" s="190" t="s">
        <v>1</v>
      </c>
      <c r="F128" s="191" t="s">
        <v>1115</v>
      </c>
      <c r="G128" s="13"/>
      <c r="H128" s="192">
        <v>16.5</v>
      </c>
      <c r="I128" s="193"/>
      <c r="J128" s="13"/>
      <c r="K128" s="13"/>
      <c r="L128" s="189"/>
      <c r="M128" s="194"/>
      <c r="N128" s="195"/>
      <c r="O128" s="195"/>
      <c r="P128" s="195"/>
      <c r="Q128" s="195"/>
      <c r="R128" s="195"/>
      <c r="S128" s="195"/>
      <c r="T128" s="19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0" t="s">
        <v>137</v>
      </c>
      <c r="AU128" s="190" t="s">
        <v>83</v>
      </c>
      <c r="AV128" s="13" t="s">
        <v>83</v>
      </c>
      <c r="AW128" s="13" t="s">
        <v>30</v>
      </c>
      <c r="AX128" s="13" t="s">
        <v>73</v>
      </c>
      <c r="AY128" s="190" t="s">
        <v>126</v>
      </c>
    </row>
    <row r="129" spans="1:51" s="14" customFormat="1" ht="12">
      <c r="A129" s="14"/>
      <c r="B129" s="201"/>
      <c r="C129" s="14"/>
      <c r="D129" s="184" t="s">
        <v>137</v>
      </c>
      <c r="E129" s="202" t="s">
        <v>1</v>
      </c>
      <c r="F129" s="203" t="s">
        <v>259</v>
      </c>
      <c r="G129" s="14"/>
      <c r="H129" s="204">
        <v>16.5</v>
      </c>
      <c r="I129" s="205"/>
      <c r="J129" s="14"/>
      <c r="K129" s="14"/>
      <c r="L129" s="201"/>
      <c r="M129" s="206"/>
      <c r="N129" s="207"/>
      <c r="O129" s="207"/>
      <c r="P129" s="207"/>
      <c r="Q129" s="207"/>
      <c r="R129" s="207"/>
      <c r="S129" s="207"/>
      <c r="T129" s="20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02" t="s">
        <v>137</v>
      </c>
      <c r="AU129" s="202" t="s">
        <v>83</v>
      </c>
      <c r="AV129" s="14" t="s">
        <v>148</v>
      </c>
      <c r="AW129" s="14" t="s">
        <v>30</v>
      </c>
      <c r="AX129" s="14" t="s">
        <v>81</v>
      </c>
      <c r="AY129" s="202" t="s">
        <v>126</v>
      </c>
    </row>
    <row r="130" spans="1:65" s="2" customFormat="1" ht="33" customHeight="1">
      <c r="A130" s="37"/>
      <c r="B130" s="170"/>
      <c r="C130" s="171" t="s">
        <v>143</v>
      </c>
      <c r="D130" s="171" t="s">
        <v>129</v>
      </c>
      <c r="E130" s="172" t="s">
        <v>1116</v>
      </c>
      <c r="F130" s="173" t="s">
        <v>1117</v>
      </c>
      <c r="G130" s="174" t="s">
        <v>273</v>
      </c>
      <c r="H130" s="175">
        <v>144.1</v>
      </c>
      <c r="I130" s="176"/>
      <c r="J130" s="177">
        <f>ROUND(I130*H130,2)</f>
        <v>0</v>
      </c>
      <c r="K130" s="173" t="s">
        <v>1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148</v>
      </c>
      <c r="AT130" s="182" t="s">
        <v>129</v>
      </c>
      <c r="AU130" s="182" t="s">
        <v>83</v>
      </c>
      <c r="AY130" s="18" t="s">
        <v>126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148</v>
      </c>
      <c r="BM130" s="182" t="s">
        <v>156</v>
      </c>
    </row>
    <row r="131" spans="1:47" s="2" customFormat="1" ht="12">
      <c r="A131" s="37"/>
      <c r="B131" s="38"/>
      <c r="C131" s="37"/>
      <c r="D131" s="184" t="s">
        <v>136</v>
      </c>
      <c r="E131" s="37"/>
      <c r="F131" s="185" t="s">
        <v>1117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136</v>
      </c>
      <c r="AU131" s="18" t="s">
        <v>83</v>
      </c>
    </row>
    <row r="132" spans="1:51" s="13" customFormat="1" ht="12">
      <c r="A132" s="13"/>
      <c r="B132" s="189"/>
      <c r="C132" s="13"/>
      <c r="D132" s="184" t="s">
        <v>137</v>
      </c>
      <c r="E132" s="190" t="s">
        <v>1</v>
      </c>
      <c r="F132" s="191" t="s">
        <v>1118</v>
      </c>
      <c r="G132" s="13"/>
      <c r="H132" s="192">
        <v>144.1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137</v>
      </c>
      <c r="AU132" s="190" t="s">
        <v>83</v>
      </c>
      <c r="AV132" s="13" t="s">
        <v>83</v>
      </c>
      <c r="AW132" s="13" t="s">
        <v>30</v>
      </c>
      <c r="AX132" s="13" t="s">
        <v>73</v>
      </c>
      <c r="AY132" s="190" t="s">
        <v>126</v>
      </c>
    </row>
    <row r="133" spans="1:51" s="14" customFormat="1" ht="12">
      <c r="A133" s="14"/>
      <c r="B133" s="201"/>
      <c r="C133" s="14"/>
      <c r="D133" s="184" t="s">
        <v>137</v>
      </c>
      <c r="E133" s="202" t="s">
        <v>1</v>
      </c>
      <c r="F133" s="203" t="s">
        <v>259</v>
      </c>
      <c r="G133" s="14"/>
      <c r="H133" s="204">
        <v>144.1</v>
      </c>
      <c r="I133" s="205"/>
      <c r="J133" s="14"/>
      <c r="K133" s="14"/>
      <c r="L133" s="201"/>
      <c r="M133" s="206"/>
      <c r="N133" s="207"/>
      <c r="O133" s="207"/>
      <c r="P133" s="207"/>
      <c r="Q133" s="207"/>
      <c r="R133" s="207"/>
      <c r="S133" s="207"/>
      <c r="T133" s="20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2" t="s">
        <v>137</v>
      </c>
      <c r="AU133" s="202" t="s">
        <v>83</v>
      </c>
      <c r="AV133" s="14" t="s">
        <v>148</v>
      </c>
      <c r="AW133" s="14" t="s">
        <v>30</v>
      </c>
      <c r="AX133" s="14" t="s">
        <v>81</v>
      </c>
      <c r="AY133" s="202" t="s">
        <v>126</v>
      </c>
    </row>
    <row r="134" spans="1:65" s="2" customFormat="1" ht="33" customHeight="1">
      <c r="A134" s="37"/>
      <c r="B134" s="170"/>
      <c r="C134" s="171" t="s">
        <v>148</v>
      </c>
      <c r="D134" s="171" t="s">
        <v>129</v>
      </c>
      <c r="E134" s="172" t="s">
        <v>1119</v>
      </c>
      <c r="F134" s="173" t="s">
        <v>1120</v>
      </c>
      <c r="G134" s="174" t="s">
        <v>273</v>
      </c>
      <c r="H134" s="175">
        <v>424.668</v>
      </c>
      <c r="I134" s="176"/>
      <c r="J134" s="177">
        <f>ROUND(I134*H134,2)</f>
        <v>0</v>
      </c>
      <c r="K134" s="173" t="s">
        <v>1</v>
      </c>
      <c r="L134" s="38"/>
      <c r="M134" s="178" t="s">
        <v>1</v>
      </c>
      <c r="N134" s="179" t="s">
        <v>38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148</v>
      </c>
      <c r="AT134" s="182" t="s">
        <v>129</v>
      </c>
      <c r="AU134" s="182" t="s">
        <v>83</v>
      </c>
      <c r="AY134" s="18" t="s">
        <v>126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81</v>
      </c>
      <c r="BK134" s="183">
        <f>ROUND(I134*H134,2)</f>
        <v>0</v>
      </c>
      <c r="BL134" s="18" t="s">
        <v>148</v>
      </c>
      <c r="BM134" s="182" t="s">
        <v>169</v>
      </c>
    </row>
    <row r="135" spans="1:47" s="2" customFormat="1" ht="12">
      <c r="A135" s="37"/>
      <c r="B135" s="38"/>
      <c r="C135" s="37"/>
      <c r="D135" s="184" t="s">
        <v>136</v>
      </c>
      <c r="E135" s="37"/>
      <c r="F135" s="185" t="s">
        <v>1120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136</v>
      </c>
      <c r="AU135" s="18" t="s">
        <v>83</v>
      </c>
    </row>
    <row r="136" spans="1:51" s="13" customFormat="1" ht="12">
      <c r="A136" s="13"/>
      <c r="B136" s="189"/>
      <c r="C136" s="13"/>
      <c r="D136" s="184" t="s">
        <v>137</v>
      </c>
      <c r="E136" s="190" t="s">
        <v>1</v>
      </c>
      <c r="F136" s="191" t="s">
        <v>1121</v>
      </c>
      <c r="G136" s="13"/>
      <c r="H136" s="192">
        <v>372.96</v>
      </c>
      <c r="I136" s="193"/>
      <c r="J136" s="13"/>
      <c r="K136" s="13"/>
      <c r="L136" s="189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137</v>
      </c>
      <c r="AU136" s="190" t="s">
        <v>83</v>
      </c>
      <c r="AV136" s="13" t="s">
        <v>83</v>
      </c>
      <c r="AW136" s="13" t="s">
        <v>30</v>
      </c>
      <c r="AX136" s="13" t="s">
        <v>73</v>
      </c>
      <c r="AY136" s="190" t="s">
        <v>126</v>
      </c>
    </row>
    <row r="137" spans="1:51" s="13" customFormat="1" ht="12">
      <c r="A137" s="13"/>
      <c r="B137" s="189"/>
      <c r="C137" s="13"/>
      <c r="D137" s="184" t="s">
        <v>137</v>
      </c>
      <c r="E137" s="190" t="s">
        <v>1</v>
      </c>
      <c r="F137" s="191" t="s">
        <v>1122</v>
      </c>
      <c r="G137" s="13"/>
      <c r="H137" s="192">
        <v>51.708</v>
      </c>
      <c r="I137" s="193"/>
      <c r="J137" s="13"/>
      <c r="K137" s="13"/>
      <c r="L137" s="189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137</v>
      </c>
      <c r="AU137" s="190" t="s">
        <v>83</v>
      </c>
      <c r="AV137" s="13" t="s">
        <v>83</v>
      </c>
      <c r="AW137" s="13" t="s">
        <v>30</v>
      </c>
      <c r="AX137" s="13" t="s">
        <v>73</v>
      </c>
      <c r="AY137" s="190" t="s">
        <v>126</v>
      </c>
    </row>
    <row r="138" spans="1:51" s="14" customFormat="1" ht="12">
      <c r="A138" s="14"/>
      <c r="B138" s="201"/>
      <c r="C138" s="14"/>
      <c r="D138" s="184" t="s">
        <v>137</v>
      </c>
      <c r="E138" s="202" t="s">
        <v>1</v>
      </c>
      <c r="F138" s="203" t="s">
        <v>259</v>
      </c>
      <c r="G138" s="14"/>
      <c r="H138" s="204">
        <v>424.668</v>
      </c>
      <c r="I138" s="205"/>
      <c r="J138" s="14"/>
      <c r="K138" s="14"/>
      <c r="L138" s="201"/>
      <c r="M138" s="206"/>
      <c r="N138" s="207"/>
      <c r="O138" s="207"/>
      <c r="P138" s="207"/>
      <c r="Q138" s="207"/>
      <c r="R138" s="207"/>
      <c r="S138" s="207"/>
      <c r="T138" s="20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2" t="s">
        <v>137</v>
      </c>
      <c r="AU138" s="202" t="s">
        <v>83</v>
      </c>
      <c r="AV138" s="14" t="s">
        <v>148</v>
      </c>
      <c r="AW138" s="14" t="s">
        <v>30</v>
      </c>
      <c r="AX138" s="14" t="s">
        <v>81</v>
      </c>
      <c r="AY138" s="202" t="s">
        <v>126</v>
      </c>
    </row>
    <row r="139" spans="1:65" s="2" customFormat="1" ht="24.15" customHeight="1">
      <c r="A139" s="37"/>
      <c r="B139" s="170"/>
      <c r="C139" s="171" t="s">
        <v>125</v>
      </c>
      <c r="D139" s="171" t="s">
        <v>129</v>
      </c>
      <c r="E139" s="172" t="s">
        <v>1123</v>
      </c>
      <c r="F139" s="173" t="s">
        <v>1124</v>
      </c>
      <c r="G139" s="174" t="s">
        <v>273</v>
      </c>
      <c r="H139" s="175">
        <v>11.34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148</v>
      </c>
      <c r="AT139" s="182" t="s">
        <v>129</v>
      </c>
      <c r="AU139" s="182" t="s">
        <v>83</v>
      </c>
      <c r="AY139" s="18" t="s">
        <v>126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148</v>
      </c>
      <c r="BM139" s="182" t="s">
        <v>179</v>
      </c>
    </row>
    <row r="140" spans="1:47" s="2" customFormat="1" ht="12">
      <c r="A140" s="37"/>
      <c r="B140" s="38"/>
      <c r="C140" s="37"/>
      <c r="D140" s="184" t="s">
        <v>136</v>
      </c>
      <c r="E140" s="37"/>
      <c r="F140" s="185" t="s">
        <v>1124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136</v>
      </c>
      <c r="AU140" s="18" t="s">
        <v>83</v>
      </c>
    </row>
    <row r="141" spans="1:51" s="13" customFormat="1" ht="12">
      <c r="A141" s="13"/>
      <c r="B141" s="189"/>
      <c r="C141" s="13"/>
      <c r="D141" s="184" t="s">
        <v>137</v>
      </c>
      <c r="E141" s="190" t="s">
        <v>1</v>
      </c>
      <c r="F141" s="191" t="s">
        <v>1125</v>
      </c>
      <c r="G141" s="13"/>
      <c r="H141" s="192">
        <v>11.34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137</v>
      </c>
      <c r="AU141" s="190" t="s">
        <v>83</v>
      </c>
      <c r="AV141" s="13" t="s">
        <v>83</v>
      </c>
      <c r="AW141" s="13" t="s">
        <v>30</v>
      </c>
      <c r="AX141" s="13" t="s">
        <v>73</v>
      </c>
      <c r="AY141" s="190" t="s">
        <v>126</v>
      </c>
    </row>
    <row r="142" spans="1:51" s="14" customFormat="1" ht="12">
      <c r="A142" s="14"/>
      <c r="B142" s="201"/>
      <c r="C142" s="14"/>
      <c r="D142" s="184" t="s">
        <v>137</v>
      </c>
      <c r="E142" s="202" t="s">
        <v>1</v>
      </c>
      <c r="F142" s="203" t="s">
        <v>259</v>
      </c>
      <c r="G142" s="14"/>
      <c r="H142" s="204">
        <v>11.34</v>
      </c>
      <c r="I142" s="205"/>
      <c r="J142" s="14"/>
      <c r="K142" s="14"/>
      <c r="L142" s="201"/>
      <c r="M142" s="206"/>
      <c r="N142" s="207"/>
      <c r="O142" s="207"/>
      <c r="P142" s="207"/>
      <c r="Q142" s="207"/>
      <c r="R142" s="207"/>
      <c r="S142" s="207"/>
      <c r="T142" s="20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2" t="s">
        <v>137</v>
      </c>
      <c r="AU142" s="202" t="s">
        <v>83</v>
      </c>
      <c r="AV142" s="14" t="s">
        <v>148</v>
      </c>
      <c r="AW142" s="14" t="s">
        <v>30</v>
      </c>
      <c r="AX142" s="14" t="s">
        <v>81</v>
      </c>
      <c r="AY142" s="202" t="s">
        <v>126</v>
      </c>
    </row>
    <row r="143" spans="1:65" s="2" customFormat="1" ht="24.15" customHeight="1">
      <c r="A143" s="37"/>
      <c r="B143" s="170"/>
      <c r="C143" s="171" t="s">
        <v>156</v>
      </c>
      <c r="D143" s="171" t="s">
        <v>129</v>
      </c>
      <c r="E143" s="172" t="s">
        <v>1126</v>
      </c>
      <c r="F143" s="173" t="s">
        <v>1127</v>
      </c>
      <c r="G143" s="174" t="s">
        <v>209</v>
      </c>
      <c r="H143" s="175">
        <v>870.328</v>
      </c>
      <c r="I143" s="176"/>
      <c r="J143" s="177">
        <f>ROUND(I143*H143,2)</f>
        <v>0</v>
      </c>
      <c r="K143" s="173" t="s">
        <v>1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148</v>
      </c>
      <c r="AT143" s="182" t="s">
        <v>129</v>
      </c>
      <c r="AU143" s="182" t="s">
        <v>83</v>
      </c>
      <c r="AY143" s="18" t="s">
        <v>126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148</v>
      </c>
      <c r="BM143" s="182" t="s">
        <v>190</v>
      </c>
    </row>
    <row r="144" spans="1:47" s="2" customFormat="1" ht="12">
      <c r="A144" s="37"/>
      <c r="B144" s="38"/>
      <c r="C144" s="37"/>
      <c r="D144" s="184" t="s">
        <v>136</v>
      </c>
      <c r="E144" s="37"/>
      <c r="F144" s="185" t="s">
        <v>1127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136</v>
      </c>
      <c r="AU144" s="18" t="s">
        <v>83</v>
      </c>
    </row>
    <row r="145" spans="1:51" s="13" customFormat="1" ht="12">
      <c r="A145" s="13"/>
      <c r="B145" s="189"/>
      <c r="C145" s="13"/>
      <c r="D145" s="184" t="s">
        <v>137</v>
      </c>
      <c r="E145" s="190" t="s">
        <v>1</v>
      </c>
      <c r="F145" s="191" t="s">
        <v>1128</v>
      </c>
      <c r="G145" s="13"/>
      <c r="H145" s="192">
        <v>772.8</v>
      </c>
      <c r="I145" s="193"/>
      <c r="J145" s="13"/>
      <c r="K145" s="13"/>
      <c r="L145" s="189"/>
      <c r="M145" s="194"/>
      <c r="N145" s="195"/>
      <c r="O145" s="195"/>
      <c r="P145" s="195"/>
      <c r="Q145" s="195"/>
      <c r="R145" s="195"/>
      <c r="S145" s="195"/>
      <c r="T145" s="19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137</v>
      </c>
      <c r="AU145" s="190" t="s">
        <v>83</v>
      </c>
      <c r="AV145" s="13" t="s">
        <v>83</v>
      </c>
      <c r="AW145" s="13" t="s">
        <v>30</v>
      </c>
      <c r="AX145" s="13" t="s">
        <v>73</v>
      </c>
      <c r="AY145" s="190" t="s">
        <v>126</v>
      </c>
    </row>
    <row r="146" spans="1:51" s="13" customFormat="1" ht="12">
      <c r="A146" s="13"/>
      <c r="B146" s="189"/>
      <c r="C146" s="13"/>
      <c r="D146" s="184" t="s">
        <v>137</v>
      </c>
      <c r="E146" s="190" t="s">
        <v>1</v>
      </c>
      <c r="F146" s="191" t="s">
        <v>1129</v>
      </c>
      <c r="G146" s="13"/>
      <c r="H146" s="192">
        <v>97.528</v>
      </c>
      <c r="I146" s="193"/>
      <c r="J146" s="13"/>
      <c r="K146" s="13"/>
      <c r="L146" s="189"/>
      <c r="M146" s="194"/>
      <c r="N146" s="195"/>
      <c r="O146" s="195"/>
      <c r="P146" s="195"/>
      <c r="Q146" s="195"/>
      <c r="R146" s="195"/>
      <c r="S146" s="195"/>
      <c r="T146" s="19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0" t="s">
        <v>137</v>
      </c>
      <c r="AU146" s="190" t="s">
        <v>83</v>
      </c>
      <c r="AV146" s="13" t="s">
        <v>83</v>
      </c>
      <c r="AW146" s="13" t="s">
        <v>30</v>
      </c>
      <c r="AX146" s="13" t="s">
        <v>73</v>
      </c>
      <c r="AY146" s="190" t="s">
        <v>126</v>
      </c>
    </row>
    <row r="147" spans="1:51" s="14" customFormat="1" ht="12">
      <c r="A147" s="14"/>
      <c r="B147" s="201"/>
      <c r="C147" s="14"/>
      <c r="D147" s="184" t="s">
        <v>137</v>
      </c>
      <c r="E147" s="202" t="s">
        <v>1</v>
      </c>
      <c r="F147" s="203" t="s">
        <v>259</v>
      </c>
      <c r="G147" s="14"/>
      <c r="H147" s="204">
        <v>870.328</v>
      </c>
      <c r="I147" s="205"/>
      <c r="J147" s="14"/>
      <c r="K147" s="14"/>
      <c r="L147" s="201"/>
      <c r="M147" s="206"/>
      <c r="N147" s="207"/>
      <c r="O147" s="207"/>
      <c r="P147" s="207"/>
      <c r="Q147" s="207"/>
      <c r="R147" s="207"/>
      <c r="S147" s="207"/>
      <c r="T147" s="20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2" t="s">
        <v>137</v>
      </c>
      <c r="AU147" s="202" t="s">
        <v>83</v>
      </c>
      <c r="AV147" s="14" t="s">
        <v>148</v>
      </c>
      <c r="AW147" s="14" t="s">
        <v>30</v>
      </c>
      <c r="AX147" s="14" t="s">
        <v>81</v>
      </c>
      <c r="AY147" s="202" t="s">
        <v>126</v>
      </c>
    </row>
    <row r="148" spans="1:65" s="2" customFormat="1" ht="24.15" customHeight="1">
      <c r="A148" s="37"/>
      <c r="B148" s="170"/>
      <c r="C148" s="171" t="s">
        <v>163</v>
      </c>
      <c r="D148" s="171" t="s">
        <v>129</v>
      </c>
      <c r="E148" s="172" t="s">
        <v>1130</v>
      </c>
      <c r="F148" s="173" t="s">
        <v>1131</v>
      </c>
      <c r="G148" s="174" t="s">
        <v>209</v>
      </c>
      <c r="H148" s="175">
        <v>870.328</v>
      </c>
      <c r="I148" s="176"/>
      <c r="J148" s="177">
        <f>ROUND(I148*H148,2)</f>
        <v>0</v>
      </c>
      <c r="K148" s="173" t="s">
        <v>1</v>
      </c>
      <c r="L148" s="38"/>
      <c r="M148" s="178" t="s">
        <v>1</v>
      </c>
      <c r="N148" s="179" t="s">
        <v>38</v>
      </c>
      <c r="O148" s="76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148</v>
      </c>
      <c r="AT148" s="182" t="s">
        <v>129</v>
      </c>
      <c r="AU148" s="182" t="s">
        <v>83</v>
      </c>
      <c r="AY148" s="18" t="s">
        <v>126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81</v>
      </c>
      <c r="BK148" s="183">
        <f>ROUND(I148*H148,2)</f>
        <v>0</v>
      </c>
      <c r="BL148" s="18" t="s">
        <v>148</v>
      </c>
      <c r="BM148" s="182" t="s">
        <v>277</v>
      </c>
    </row>
    <row r="149" spans="1:47" s="2" customFormat="1" ht="12">
      <c r="A149" s="37"/>
      <c r="B149" s="38"/>
      <c r="C149" s="37"/>
      <c r="D149" s="184" t="s">
        <v>136</v>
      </c>
      <c r="E149" s="37"/>
      <c r="F149" s="185" t="s">
        <v>1131</v>
      </c>
      <c r="G149" s="37"/>
      <c r="H149" s="37"/>
      <c r="I149" s="186"/>
      <c r="J149" s="37"/>
      <c r="K149" s="37"/>
      <c r="L149" s="38"/>
      <c r="M149" s="187"/>
      <c r="N149" s="188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136</v>
      </c>
      <c r="AU149" s="18" t="s">
        <v>83</v>
      </c>
    </row>
    <row r="150" spans="1:65" s="2" customFormat="1" ht="24.15" customHeight="1">
      <c r="A150" s="37"/>
      <c r="B150" s="170"/>
      <c r="C150" s="171" t="s">
        <v>169</v>
      </c>
      <c r="D150" s="171" t="s">
        <v>129</v>
      </c>
      <c r="E150" s="172" t="s">
        <v>1132</v>
      </c>
      <c r="F150" s="173" t="s">
        <v>1133</v>
      </c>
      <c r="G150" s="174" t="s">
        <v>273</v>
      </c>
      <c r="H150" s="175">
        <v>568.768</v>
      </c>
      <c r="I150" s="176"/>
      <c r="J150" s="177">
        <f>ROUND(I150*H150,2)</f>
        <v>0</v>
      </c>
      <c r="K150" s="173" t="s">
        <v>1</v>
      </c>
      <c r="L150" s="38"/>
      <c r="M150" s="178" t="s">
        <v>1</v>
      </c>
      <c r="N150" s="179" t="s">
        <v>38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148</v>
      </c>
      <c r="AT150" s="182" t="s">
        <v>129</v>
      </c>
      <c r="AU150" s="182" t="s">
        <v>83</v>
      </c>
      <c r="AY150" s="18" t="s">
        <v>126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81</v>
      </c>
      <c r="BK150" s="183">
        <f>ROUND(I150*H150,2)</f>
        <v>0</v>
      </c>
      <c r="BL150" s="18" t="s">
        <v>148</v>
      </c>
      <c r="BM150" s="182" t="s">
        <v>288</v>
      </c>
    </row>
    <row r="151" spans="1:47" s="2" customFormat="1" ht="12">
      <c r="A151" s="37"/>
      <c r="B151" s="38"/>
      <c r="C151" s="37"/>
      <c r="D151" s="184" t="s">
        <v>136</v>
      </c>
      <c r="E151" s="37"/>
      <c r="F151" s="185" t="s">
        <v>1133</v>
      </c>
      <c r="G151" s="37"/>
      <c r="H151" s="37"/>
      <c r="I151" s="186"/>
      <c r="J151" s="37"/>
      <c r="K151" s="37"/>
      <c r="L151" s="38"/>
      <c r="M151" s="187"/>
      <c r="N151" s="188"/>
      <c r="O151" s="76"/>
      <c r="P151" s="76"/>
      <c r="Q151" s="76"/>
      <c r="R151" s="76"/>
      <c r="S151" s="76"/>
      <c r="T151" s="7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136</v>
      </c>
      <c r="AU151" s="18" t="s">
        <v>83</v>
      </c>
    </row>
    <row r="152" spans="1:65" s="2" customFormat="1" ht="37.8" customHeight="1">
      <c r="A152" s="37"/>
      <c r="B152" s="170"/>
      <c r="C152" s="171" t="s">
        <v>174</v>
      </c>
      <c r="D152" s="171" t="s">
        <v>129</v>
      </c>
      <c r="E152" s="172" t="s">
        <v>1134</v>
      </c>
      <c r="F152" s="173" t="s">
        <v>1135</v>
      </c>
      <c r="G152" s="174" t="s">
        <v>273</v>
      </c>
      <c r="H152" s="175">
        <v>9.9</v>
      </c>
      <c r="I152" s="176"/>
      <c r="J152" s="177">
        <f>ROUND(I152*H152,2)</f>
        <v>0</v>
      </c>
      <c r="K152" s="173" t="s">
        <v>1</v>
      </c>
      <c r="L152" s="38"/>
      <c r="M152" s="178" t="s">
        <v>1</v>
      </c>
      <c r="N152" s="179" t="s">
        <v>38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148</v>
      </c>
      <c r="AT152" s="182" t="s">
        <v>129</v>
      </c>
      <c r="AU152" s="182" t="s">
        <v>83</v>
      </c>
      <c r="AY152" s="18" t="s">
        <v>126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148</v>
      </c>
      <c r="BM152" s="182" t="s">
        <v>300</v>
      </c>
    </row>
    <row r="153" spans="1:47" s="2" customFormat="1" ht="12">
      <c r="A153" s="37"/>
      <c r="B153" s="38"/>
      <c r="C153" s="37"/>
      <c r="D153" s="184" t="s">
        <v>136</v>
      </c>
      <c r="E153" s="37"/>
      <c r="F153" s="185" t="s">
        <v>1135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136</v>
      </c>
      <c r="AU153" s="18" t="s">
        <v>83</v>
      </c>
    </row>
    <row r="154" spans="1:65" s="2" customFormat="1" ht="24.15" customHeight="1">
      <c r="A154" s="37"/>
      <c r="B154" s="170"/>
      <c r="C154" s="171" t="s">
        <v>179</v>
      </c>
      <c r="D154" s="171" t="s">
        <v>129</v>
      </c>
      <c r="E154" s="172" t="s">
        <v>1136</v>
      </c>
      <c r="F154" s="173" t="s">
        <v>1137</v>
      </c>
      <c r="G154" s="174" t="s">
        <v>273</v>
      </c>
      <c r="H154" s="175">
        <v>521.468</v>
      </c>
      <c r="I154" s="176"/>
      <c r="J154" s="177">
        <f>ROUND(I154*H154,2)</f>
        <v>0</v>
      </c>
      <c r="K154" s="173" t="s">
        <v>1</v>
      </c>
      <c r="L154" s="38"/>
      <c r="M154" s="178" t="s">
        <v>1</v>
      </c>
      <c r="N154" s="179" t="s">
        <v>38</v>
      </c>
      <c r="O154" s="76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148</v>
      </c>
      <c r="AT154" s="182" t="s">
        <v>129</v>
      </c>
      <c r="AU154" s="182" t="s">
        <v>83</v>
      </c>
      <c r="AY154" s="18" t="s">
        <v>126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81</v>
      </c>
      <c r="BK154" s="183">
        <f>ROUND(I154*H154,2)</f>
        <v>0</v>
      </c>
      <c r="BL154" s="18" t="s">
        <v>148</v>
      </c>
      <c r="BM154" s="182" t="s">
        <v>317</v>
      </c>
    </row>
    <row r="155" spans="1:47" s="2" customFormat="1" ht="12">
      <c r="A155" s="37"/>
      <c r="B155" s="38"/>
      <c r="C155" s="37"/>
      <c r="D155" s="184" t="s">
        <v>136</v>
      </c>
      <c r="E155" s="37"/>
      <c r="F155" s="185" t="s">
        <v>1137</v>
      </c>
      <c r="G155" s="37"/>
      <c r="H155" s="37"/>
      <c r="I155" s="186"/>
      <c r="J155" s="37"/>
      <c r="K155" s="37"/>
      <c r="L155" s="38"/>
      <c r="M155" s="187"/>
      <c r="N155" s="188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136</v>
      </c>
      <c r="AU155" s="18" t="s">
        <v>83</v>
      </c>
    </row>
    <row r="156" spans="1:65" s="2" customFormat="1" ht="33" customHeight="1">
      <c r="A156" s="37"/>
      <c r="B156" s="170"/>
      <c r="C156" s="171" t="s">
        <v>185</v>
      </c>
      <c r="D156" s="171" t="s">
        <v>129</v>
      </c>
      <c r="E156" s="172" t="s">
        <v>1138</v>
      </c>
      <c r="F156" s="173" t="s">
        <v>1139</v>
      </c>
      <c r="G156" s="174" t="s">
        <v>273</v>
      </c>
      <c r="H156" s="175">
        <v>5214.68</v>
      </c>
      <c r="I156" s="176"/>
      <c r="J156" s="177">
        <f>ROUND(I156*H156,2)</f>
        <v>0</v>
      </c>
      <c r="K156" s="173" t="s">
        <v>1</v>
      </c>
      <c r="L156" s="38"/>
      <c r="M156" s="178" t="s">
        <v>1</v>
      </c>
      <c r="N156" s="179" t="s">
        <v>38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148</v>
      </c>
      <c r="AT156" s="182" t="s">
        <v>129</v>
      </c>
      <c r="AU156" s="182" t="s">
        <v>83</v>
      </c>
      <c r="AY156" s="18" t="s">
        <v>126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81</v>
      </c>
      <c r="BK156" s="183">
        <f>ROUND(I156*H156,2)</f>
        <v>0</v>
      </c>
      <c r="BL156" s="18" t="s">
        <v>148</v>
      </c>
      <c r="BM156" s="182" t="s">
        <v>330</v>
      </c>
    </row>
    <row r="157" spans="1:47" s="2" customFormat="1" ht="12">
      <c r="A157" s="37"/>
      <c r="B157" s="38"/>
      <c r="C157" s="37"/>
      <c r="D157" s="184" t="s">
        <v>136</v>
      </c>
      <c r="E157" s="37"/>
      <c r="F157" s="185" t="s">
        <v>1139</v>
      </c>
      <c r="G157" s="37"/>
      <c r="H157" s="37"/>
      <c r="I157" s="186"/>
      <c r="J157" s="37"/>
      <c r="K157" s="37"/>
      <c r="L157" s="38"/>
      <c r="M157" s="187"/>
      <c r="N157" s="188"/>
      <c r="O157" s="76"/>
      <c r="P157" s="76"/>
      <c r="Q157" s="76"/>
      <c r="R157" s="76"/>
      <c r="S157" s="76"/>
      <c r="T157" s="7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136</v>
      </c>
      <c r="AU157" s="18" t="s">
        <v>83</v>
      </c>
    </row>
    <row r="158" spans="1:65" s="2" customFormat="1" ht="24.15" customHeight="1">
      <c r="A158" s="37"/>
      <c r="B158" s="170"/>
      <c r="C158" s="171" t="s">
        <v>190</v>
      </c>
      <c r="D158" s="171" t="s">
        <v>129</v>
      </c>
      <c r="E158" s="172" t="s">
        <v>323</v>
      </c>
      <c r="F158" s="173" t="s">
        <v>324</v>
      </c>
      <c r="G158" s="174" t="s">
        <v>273</v>
      </c>
      <c r="H158" s="175">
        <v>4.95</v>
      </c>
      <c r="I158" s="176"/>
      <c r="J158" s="177">
        <f>ROUND(I158*H158,2)</f>
        <v>0</v>
      </c>
      <c r="K158" s="173" t="s">
        <v>1</v>
      </c>
      <c r="L158" s="38"/>
      <c r="M158" s="178" t="s">
        <v>1</v>
      </c>
      <c r="N158" s="179" t="s">
        <v>38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148</v>
      </c>
      <c r="AT158" s="182" t="s">
        <v>129</v>
      </c>
      <c r="AU158" s="182" t="s">
        <v>83</v>
      </c>
      <c r="AY158" s="18" t="s">
        <v>126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81</v>
      </c>
      <c r="BK158" s="183">
        <f>ROUND(I158*H158,2)</f>
        <v>0</v>
      </c>
      <c r="BL158" s="18" t="s">
        <v>148</v>
      </c>
      <c r="BM158" s="182" t="s">
        <v>342</v>
      </c>
    </row>
    <row r="159" spans="1:47" s="2" customFormat="1" ht="12">
      <c r="A159" s="37"/>
      <c r="B159" s="38"/>
      <c r="C159" s="37"/>
      <c r="D159" s="184" t="s">
        <v>136</v>
      </c>
      <c r="E159" s="37"/>
      <c r="F159" s="185" t="s">
        <v>324</v>
      </c>
      <c r="G159" s="37"/>
      <c r="H159" s="37"/>
      <c r="I159" s="186"/>
      <c r="J159" s="37"/>
      <c r="K159" s="37"/>
      <c r="L159" s="38"/>
      <c r="M159" s="187"/>
      <c r="N159" s="188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136</v>
      </c>
      <c r="AU159" s="18" t="s">
        <v>83</v>
      </c>
    </row>
    <row r="160" spans="1:65" s="2" customFormat="1" ht="16.5" customHeight="1">
      <c r="A160" s="37"/>
      <c r="B160" s="170"/>
      <c r="C160" s="171" t="s">
        <v>270</v>
      </c>
      <c r="D160" s="171" t="s">
        <v>129</v>
      </c>
      <c r="E160" s="172" t="s">
        <v>1140</v>
      </c>
      <c r="F160" s="173" t="s">
        <v>1141</v>
      </c>
      <c r="G160" s="174" t="s">
        <v>273</v>
      </c>
      <c r="H160" s="175">
        <v>521.468</v>
      </c>
      <c r="I160" s="176"/>
      <c r="J160" s="177">
        <f>ROUND(I160*H160,2)</f>
        <v>0</v>
      </c>
      <c r="K160" s="173" t="s">
        <v>1</v>
      </c>
      <c r="L160" s="38"/>
      <c r="M160" s="178" t="s">
        <v>1</v>
      </c>
      <c r="N160" s="179" t="s">
        <v>38</v>
      </c>
      <c r="O160" s="7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148</v>
      </c>
      <c r="AT160" s="182" t="s">
        <v>129</v>
      </c>
      <c r="AU160" s="182" t="s">
        <v>83</v>
      </c>
      <c r="AY160" s="18" t="s">
        <v>126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81</v>
      </c>
      <c r="BK160" s="183">
        <f>ROUND(I160*H160,2)</f>
        <v>0</v>
      </c>
      <c r="BL160" s="18" t="s">
        <v>148</v>
      </c>
      <c r="BM160" s="182" t="s">
        <v>355</v>
      </c>
    </row>
    <row r="161" spans="1:47" s="2" customFormat="1" ht="12">
      <c r="A161" s="37"/>
      <c r="B161" s="38"/>
      <c r="C161" s="37"/>
      <c r="D161" s="184" t="s">
        <v>136</v>
      </c>
      <c r="E161" s="37"/>
      <c r="F161" s="185" t="s">
        <v>1141</v>
      </c>
      <c r="G161" s="37"/>
      <c r="H161" s="37"/>
      <c r="I161" s="186"/>
      <c r="J161" s="37"/>
      <c r="K161" s="37"/>
      <c r="L161" s="38"/>
      <c r="M161" s="187"/>
      <c r="N161" s="188"/>
      <c r="O161" s="76"/>
      <c r="P161" s="76"/>
      <c r="Q161" s="76"/>
      <c r="R161" s="76"/>
      <c r="S161" s="76"/>
      <c r="T161" s="7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136</v>
      </c>
      <c r="AU161" s="18" t="s">
        <v>83</v>
      </c>
    </row>
    <row r="162" spans="1:65" s="2" customFormat="1" ht="24.15" customHeight="1">
      <c r="A162" s="37"/>
      <c r="B162" s="170"/>
      <c r="C162" s="171" t="s">
        <v>277</v>
      </c>
      <c r="D162" s="171" t="s">
        <v>129</v>
      </c>
      <c r="E162" s="172" t="s">
        <v>1142</v>
      </c>
      <c r="F162" s="173" t="s">
        <v>1143</v>
      </c>
      <c r="G162" s="174" t="s">
        <v>346</v>
      </c>
      <c r="H162" s="175">
        <v>834.349</v>
      </c>
      <c r="I162" s="176"/>
      <c r="J162" s="177">
        <f>ROUND(I162*H162,2)</f>
        <v>0</v>
      </c>
      <c r="K162" s="173" t="s">
        <v>1</v>
      </c>
      <c r="L162" s="38"/>
      <c r="M162" s="178" t="s">
        <v>1</v>
      </c>
      <c r="N162" s="179" t="s">
        <v>38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148</v>
      </c>
      <c r="AT162" s="182" t="s">
        <v>129</v>
      </c>
      <c r="AU162" s="182" t="s">
        <v>83</v>
      </c>
      <c r="AY162" s="18" t="s">
        <v>126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81</v>
      </c>
      <c r="BK162" s="183">
        <f>ROUND(I162*H162,2)</f>
        <v>0</v>
      </c>
      <c r="BL162" s="18" t="s">
        <v>148</v>
      </c>
      <c r="BM162" s="182" t="s">
        <v>366</v>
      </c>
    </row>
    <row r="163" spans="1:47" s="2" customFormat="1" ht="12">
      <c r="A163" s="37"/>
      <c r="B163" s="38"/>
      <c r="C163" s="37"/>
      <c r="D163" s="184" t="s">
        <v>136</v>
      </c>
      <c r="E163" s="37"/>
      <c r="F163" s="185" t="s">
        <v>1143</v>
      </c>
      <c r="G163" s="37"/>
      <c r="H163" s="37"/>
      <c r="I163" s="186"/>
      <c r="J163" s="37"/>
      <c r="K163" s="37"/>
      <c r="L163" s="38"/>
      <c r="M163" s="187"/>
      <c r="N163" s="188"/>
      <c r="O163" s="76"/>
      <c r="P163" s="76"/>
      <c r="Q163" s="76"/>
      <c r="R163" s="76"/>
      <c r="S163" s="76"/>
      <c r="T163" s="7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8" t="s">
        <v>136</v>
      </c>
      <c r="AU163" s="18" t="s">
        <v>83</v>
      </c>
    </row>
    <row r="164" spans="1:65" s="2" customFormat="1" ht="16.5" customHeight="1">
      <c r="A164" s="37"/>
      <c r="B164" s="170"/>
      <c r="C164" s="171" t="s">
        <v>8</v>
      </c>
      <c r="D164" s="171" t="s">
        <v>129</v>
      </c>
      <c r="E164" s="172" t="s">
        <v>356</v>
      </c>
      <c r="F164" s="173" t="s">
        <v>357</v>
      </c>
      <c r="G164" s="174" t="s">
        <v>273</v>
      </c>
      <c r="H164" s="175">
        <v>4.95</v>
      </c>
      <c r="I164" s="176"/>
      <c r="J164" s="177">
        <f>ROUND(I164*H164,2)</f>
        <v>0</v>
      </c>
      <c r="K164" s="173" t="s">
        <v>1</v>
      </c>
      <c r="L164" s="38"/>
      <c r="M164" s="178" t="s">
        <v>1</v>
      </c>
      <c r="N164" s="179" t="s">
        <v>38</v>
      </c>
      <c r="O164" s="76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148</v>
      </c>
      <c r="AT164" s="182" t="s">
        <v>129</v>
      </c>
      <c r="AU164" s="182" t="s">
        <v>83</v>
      </c>
      <c r="AY164" s="18" t="s">
        <v>126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81</v>
      </c>
      <c r="BK164" s="183">
        <f>ROUND(I164*H164,2)</f>
        <v>0</v>
      </c>
      <c r="BL164" s="18" t="s">
        <v>148</v>
      </c>
      <c r="BM164" s="182" t="s">
        <v>378</v>
      </c>
    </row>
    <row r="165" spans="1:47" s="2" customFormat="1" ht="12">
      <c r="A165" s="37"/>
      <c r="B165" s="38"/>
      <c r="C165" s="37"/>
      <c r="D165" s="184" t="s">
        <v>136</v>
      </c>
      <c r="E165" s="37"/>
      <c r="F165" s="185" t="s">
        <v>357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136</v>
      </c>
      <c r="AU165" s="18" t="s">
        <v>83</v>
      </c>
    </row>
    <row r="166" spans="1:65" s="2" customFormat="1" ht="24.15" customHeight="1">
      <c r="A166" s="37"/>
      <c r="B166" s="170"/>
      <c r="C166" s="171" t="s">
        <v>288</v>
      </c>
      <c r="D166" s="171" t="s">
        <v>129</v>
      </c>
      <c r="E166" s="172" t="s">
        <v>372</v>
      </c>
      <c r="F166" s="173" t="s">
        <v>373</v>
      </c>
      <c r="G166" s="174" t="s">
        <v>273</v>
      </c>
      <c r="H166" s="175">
        <v>370.918</v>
      </c>
      <c r="I166" s="176"/>
      <c r="J166" s="177">
        <f>ROUND(I166*H166,2)</f>
        <v>0</v>
      </c>
      <c r="K166" s="173" t="s">
        <v>1</v>
      </c>
      <c r="L166" s="38"/>
      <c r="M166" s="178" t="s">
        <v>1</v>
      </c>
      <c r="N166" s="179" t="s">
        <v>38</v>
      </c>
      <c r="O166" s="7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148</v>
      </c>
      <c r="AT166" s="182" t="s">
        <v>129</v>
      </c>
      <c r="AU166" s="182" t="s">
        <v>83</v>
      </c>
      <c r="AY166" s="18" t="s">
        <v>126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81</v>
      </c>
      <c r="BK166" s="183">
        <f>ROUND(I166*H166,2)</f>
        <v>0</v>
      </c>
      <c r="BL166" s="18" t="s">
        <v>148</v>
      </c>
      <c r="BM166" s="182" t="s">
        <v>387</v>
      </c>
    </row>
    <row r="167" spans="1:47" s="2" customFormat="1" ht="12">
      <c r="A167" s="37"/>
      <c r="B167" s="38"/>
      <c r="C167" s="37"/>
      <c r="D167" s="184" t="s">
        <v>136</v>
      </c>
      <c r="E167" s="37"/>
      <c r="F167" s="185" t="s">
        <v>373</v>
      </c>
      <c r="G167" s="37"/>
      <c r="H167" s="37"/>
      <c r="I167" s="186"/>
      <c r="J167" s="37"/>
      <c r="K167" s="37"/>
      <c r="L167" s="38"/>
      <c r="M167" s="187"/>
      <c r="N167" s="188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136</v>
      </c>
      <c r="AU167" s="18" t="s">
        <v>83</v>
      </c>
    </row>
    <row r="168" spans="1:65" s="2" customFormat="1" ht="16.5" customHeight="1">
      <c r="A168" s="37"/>
      <c r="B168" s="170"/>
      <c r="C168" s="216" t="s">
        <v>294</v>
      </c>
      <c r="D168" s="216" t="s">
        <v>343</v>
      </c>
      <c r="E168" s="217" t="s">
        <v>1144</v>
      </c>
      <c r="F168" s="218" t="s">
        <v>1145</v>
      </c>
      <c r="G168" s="219" t="s">
        <v>346</v>
      </c>
      <c r="H168" s="220">
        <v>552.812</v>
      </c>
      <c r="I168" s="221"/>
      <c r="J168" s="222">
        <f>ROUND(I168*H168,2)</f>
        <v>0</v>
      </c>
      <c r="K168" s="218" t="s">
        <v>1</v>
      </c>
      <c r="L168" s="223"/>
      <c r="M168" s="224" t="s">
        <v>1</v>
      </c>
      <c r="N168" s="225" t="s">
        <v>38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169</v>
      </c>
      <c r="AT168" s="182" t="s">
        <v>343</v>
      </c>
      <c r="AU168" s="182" t="s">
        <v>83</v>
      </c>
      <c r="AY168" s="18" t="s">
        <v>126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81</v>
      </c>
      <c r="BK168" s="183">
        <f>ROUND(I168*H168,2)</f>
        <v>0</v>
      </c>
      <c r="BL168" s="18" t="s">
        <v>148</v>
      </c>
      <c r="BM168" s="182" t="s">
        <v>398</v>
      </c>
    </row>
    <row r="169" spans="1:47" s="2" customFormat="1" ht="12">
      <c r="A169" s="37"/>
      <c r="B169" s="38"/>
      <c r="C169" s="37"/>
      <c r="D169" s="184" t="s">
        <v>136</v>
      </c>
      <c r="E169" s="37"/>
      <c r="F169" s="185" t="s">
        <v>1145</v>
      </c>
      <c r="G169" s="37"/>
      <c r="H169" s="37"/>
      <c r="I169" s="186"/>
      <c r="J169" s="37"/>
      <c r="K169" s="37"/>
      <c r="L169" s="38"/>
      <c r="M169" s="187"/>
      <c r="N169" s="188"/>
      <c r="O169" s="76"/>
      <c r="P169" s="76"/>
      <c r="Q169" s="76"/>
      <c r="R169" s="76"/>
      <c r="S169" s="76"/>
      <c r="T169" s="7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8" t="s">
        <v>136</v>
      </c>
      <c r="AU169" s="18" t="s">
        <v>83</v>
      </c>
    </row>
    <row r="170" spans="1:65" s="2" customFormat="1" ht="16.5" customHeight="1">
      <c r="A170" s="37"/>
      <c r="B170" s="170"/>
      <c r="C170" s="171" t="s">
        <v>300</v>
      </c>
      <c r="D170" s="171" t="s">
        <v>129</v>
      </c>
      <c r="E170" s="172" t="s">
        <v>1146</v>
      </c>
      <c r="F170" s="173" t="s">
        <v>1147</v>
      </c>
      <c r="G170" s="174" t="s">
        <v>273</v>
      </c>
      <c r="H170" s="175">
        <v>11.34</v>
      </c>
      <c r="I170" s="176"/>
      <c r="J170" s="177">
        <f>ROUND(I170*H170,2)</f>
        <v>0</v>
      </c>
      <c r="K170" s="173" t="s">
        <v>1</v>
      </c>
      <c r="L170" s="38"/>
      <c r="M170" s="178" t="s">
        <v>1</v>
      </c>
      <c r="N170" s="179" t="s">
        <v>38</v>
      </c>
      <c r="O170" s="76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148</v>
      </c>
      <c r="AT170" s="182" t="s">
        <v>129</v>
      </c>
      <c r="AU170" s="182" t="s">
        <v>83</v>
      </c>
      <c r="AY170" s="18" t="s">
        <v>126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81</v>
      </c>
      <c r="BK170" s="183">
        <f>ROUND(I170*H170,2)</f>
        <v>0</v>
      </c>
      <c r="BL170" s="18" t="s">
        <v>148</v>
      </c>
      <c r="BM170" s="182" t="s">
        <v>410</v>
      </c>
    </row>
    <row r="171" spans="1:47" s="2" customFormat="1" ht="12">
      <c r="A171" s="37"/>
      <c r="B171" s="38"/>
      <c r="C171" s="37"/>
      <c r="D171" s="184" t="s">
        <v>136</v>
      </c>
      <c r="E171" s="37"/>
      <c r="F171" s="185" t="s">
        <v>1147</v>
      </c>
      <c r="G171" s="37"/>
      <c r="H171" s="37"/>
      <c r="I171" s="186"/>
      <c r="J171" s="37"/>
      <c r="K171" s="37"/>
      <c r="L171" s="38"/>
      <c r="M171" s="187"/>
      <c r="N171" s="188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136</v>
      </c>
      <c r="AU171" s="18" t="s">
        <v>83</v>
      </c>
    </row>
    <row r="172" spans="1:65" s="2" customFormat="1" ht="24.15" customHeight="1">
      <c r="A172" s="37"/>
      <c r="B172" s="170"/>
      <c r="C172" s="171" t="s">
        <v>307</v>
      </c>
      <c r="D172" s="171" t="s">
        <v>129</v>
      </c>
      <c r="E172" s="172" t="s">
        <v>1148</v>
      </c>
      <c r="F172" s="173" t="s">
        <v>1149</v>
      </c>
      <c r="G172" s="174" t="s">
        <v>273</v>
      </c>
      <c r="H172" s="175">
        <v>100.535</v>
      </c>
      <c r="I172" s="176"/>
      <c r="J172" s="177">
        <f>ROUND(I172*H172,2)</f>
        <v>0</v>
      </c>
      <c r="K172" s="173" t="s">
        <v>1</v>
      </c>
      <c r="L172" s="38"/>
      <c r="M172" s="178" t="s">
        <v>1</v>
      </c>
      <c r="N172" s="179" t="s">
        <v>38</v>
      </c>
      <c r="O172" s="7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148</v>
      </c>
      <c r="AT172" s="182" t="s">
        <v>129</v>
      </c>
      <c r="AU172" s="182" t="s">
        <v>83</v>
      </c>
      <c r="AY172" s="18" t="s">
        <v>126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81</v>
      </c>
      <c r="BK172" s="183">
        <f>ROUND(I172*H172,2)</f>
        <v>0</v>
      </c>
      <c r="BL172" s="18" t="s">
        <v>148</v>
      </c>
      <c r="BM172" s="182" t="s">
        <v>421</v>
      </c>
    </row>
    <row r="173" spans="1:47" s="2" customFormat="1" ht="12">
      <c r="A173" s="37"/>
      <c r="B173" s="38"/>
      <c r="C173" s="37"/>
      <c r="D173" s="184" t="s">
        <v>136</v>
      </c>
      <c r="E173" s="37"/>
      <c r="F173" s="185" t="s">
        <v>1149</v>
      </c>
      <c r="G173" s="37"/>
      <c r="H173" s="37"/>
      <c r="I173" s="186"/>
      <c r="J173" s="37"/>
      <c r="K173" s="37"/>
      <c r="L173" s="38"/>
      <c r="M173" s="187"/>
      <c r="N173" s="188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136</v>
      </c>
      <c r="AU173" s="18" t="s">
        <v>83</v>
      </c>
    </row>
    <row r="174" spans="1:51" s="13" customFormat="1" ht="12">
      <c r="A174" s="13"/>
      <c r="B174" s="189"/>
      <c r="C174" s="13"/>
      <c r="D174" s="184" t="s">
        <v>137</v>
      </c>
      <c r="E174" s="190" t="s">
        <v>1</v>
      </c>
      <c r="F174" s="191" t="s">
        <v>1150</v>
      </c>
      <c r="G174" s="13"/>
      <c r="H174" s="192">
        <v>100.535</v>
      </c>
      <c r="I174" s="193"/>
      <c r="J174" s="13"/>
      <c r="K174" s="13"/>
      <c r="L174" s="189"/>
      <c r="M174" s="194"/>
      <c r="N174" s="195"/>
      <c r="O174" s="195"/>
      <c r="P174" s="195"/>
      <c r="Q174" s="195"/>
      <c r="R174" s="195"/>
      <c r="S174" s="195"/>
      <c r="T174" s="19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0" t="s">
        <v>137</v>
      </c>
      <c r="AU174" s="190" t="s">
        <v>83</v>
      </c>
      <c r="AV174" s="13" t="s">
        <v>83</v>
      </c>
      <c r="AW174" s="13" t="s">
        <v>30</v>
      </c>
      <c r="AX174" s="13" t="s">
        <v>73</v>
      </c>
      <c r="AY174" s="190" t="s">
        <v>126</v>
      </c>
    </row>
    <row r="175" spans="1:51" s="14" customFormat="1" ht="12">
      <c r="A175" s="14"/>
      <c r="B175" s="201"/>
      <c r="C175" s="14"/>
      <c r="D175" s="184" t="s">
        <v>137</v>
      </c>
      <c r="E175" s="202" t="s">
        <v>1</v>
      </c>
      <c r="F175" s="203" t="s">
        <v>259</v>
      </c>
      <c r="G175" s="14"/>
      <c r="H175" s="204">
        <v>100.535</v>
      </c>
      <c r="I175" s="205"/>
      <c r="J175" s="14"/>
      <c r="K175" s="14"/>
      <c r="L175" s="201"/>
      <c r="M175" s="206"/>
      <c r="N175" s="207"/>
      <c r="O175" s="207"/>
      <c r="P175" s="207"/>
      <c r="Q175" s="207"/>
      <c r="R175" s="207"/>
      <c r="S175" s="207"/>
      <c r="T175" s="20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2" t="s">
        <v>137</v>
      </c>
      <c r="AU175" s="202" t="s">
        <v>83</v>
      </c>
      <c r="AV175" s="14" t="s">
        <v>148</v>
      </c>
      <c r="AW175" s="14" t="s">
        <v>30</v>
      </c>
      <c r="AX175" s="14" t="s">
        <v>81</v>
      </c>
      <c r="AY175" s="202" t="s">
        <v>126</v>
      </c>
    </row>
    <row r="176" spans="1:65" s="2" customFormat="1" ht="16.5" customHeight="1">
      <c r="A176" s="37"/>
      <c r="B176" s="170"/>
      <c r="C176" s="216" t="s">
        <v>317</v>
      </c>
      <c r="D176" s="216" t="s">
        <v>343</v>
      </c>
      <c r="E176" s="217" t="s">
        <v>1151</v>
      </c>
      <c r="F176" s="218" t="s">
        <v>1152</v>
      </c>
      <c r="G176" s="219" t="s">
        <v>346</v>
      </c>
      <c r="H176" s="220">
        <v>161.017</v>
      </c>
      <c r="I176" s="221"/>
      <c r="J176" s="222">
        <f>ROUND(I176*H176,2)</f>
        <v>0</v>
      </c>
      <c r="K176" s="218" t="s">
        <v>1</v>
      </c>
      <c r="L176" s="223"/>
      <c r="M176" s="224" t="s">
        <v>1</v>
      </c>
      <c r="N176" s="225" t="s">
        <v>38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169</v>
      </c>
      <c r="AT176" s="182" t="s">
        <v>343</v>
      </c>
      <c r="AU176" s="182" t="s">
        <v>83</v>
      </c>
      <c r="AY176" s="18" t="s">
        <v>126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148</v>
      </c>
      <c r="BM176" s="182" t="s">
        <v>435</v>
      </c>
    </row>
    <row r="177" spans="1:47" s="2" customFormat="1" ht="12">
      <c r="A177" s="37"/>
      <c r="B177" s="38"/>
      <c r="C177" s="37"/>
      <c r="D177" s="184" t="s">
        <v>136</v>
      </c>
      <c r="E177" s="37"/>
      <c r="F177" s="185" t="s">
        <v>1152</v>
      </c>
      <c r="G177" s="37"/>
      <c r="H177" s="37"/>
      <c r="I177" s="186"/>
      <c r="J177" s="37"/>
      <c r="K177" s="37"/>
      <c r="L177" s="38"/>
      <c r="M177" s="187"/>
      <c r="N177" s="188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136</v>
      </c>
      <c r="AU177" s="18" t="s">
        <v>83</v>
      </c>
    </row>
    <row r="178" spans="1:65" s="2" customFormat="1" ht="33" customHeight="1">
      <c r="A178" s="37"/>
      <c r="B178" s="170"/>
      <c r="C178" s="171" t="s">
        <v>7</v>
      </c>
      <c r="D178" s="171" t="s">
        <v>129</v>
      </c>
      <c r="E178" s="172" t="s">
        <v>1153</v>
      </c>
      <c r="F178" s="173" t="s">
        <v>1154</v>
      </c>
      <c r="G178" s="174" t="s">
        <v>209</v>
      </c>
      <c r="H178" s="175">
        <v>16.5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38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148</v>
      </c>
      <c r="AT178" s="182" t="s">
        <v>129</v>
      </c>
      <c r="AU178" s="182" t="s">
        <v>83</v>
      </c>
      <c r="AY178" s="18" t="s">
        <v>126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81</v>
      </c>
      <c r="BK178" s="183">
        <f>ROUND(I178*H178,2)</f>
        <v>0</v>
      </c>
      <c r="BL178" s="18" t="s">
        <v>148</v>
      </c>
      <c r="BM178" s="182" t="s">
        <v>447</v>
      </c>
    </row>
    <row r="179" spans="1:47" s="2" customFormat="1" ht="12">
      <c r="A179" s="37"/>
      <c r="B179" s="38"/>
      <c r="C179" s="37"/>
      <c r="D179" s="184" t="s">
        <v>136</v>
      </c>
      <c r="E179" s="37"/>
      <c r="F179" s="185" t="s">
        <v>1154</v>
      </c>
      <c r="G179" s="37"/>
      <c r="H179" s="37"/>
      <c r="I179" s="186"/>
      <c r="J179" s="37"/>
      <c r="K179" s="37"/>
      <c r="L179" s="38"/>
      <c r="M179" s="187"/>
      <c r="N179" s="188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136</v>
      </c>
      <c r="AU179" s="18" t="s">
        <v>83</v>
      </c>
    </row>
    <row r="180" spans="1:65" s="2" customFormat="1" ht="16.5" customHeight="1">
      <c r="A180" s="37"/>
      <c r="B180" s="170"/>
      <c r="C180" s="216" t="s">
        <v>330</v>
      </c>
      <c r="D180" s="216" t="s">
        <v>343</v>
      </c>
      <c r="E180" s="217" t="s">
        <v>1155</v>
      </c>
      <c r="F180" s="218" t="s">
        <v>1156</v>
      </c>
      <c r="G180" s="219" t="s">
        <v>395</v>
      </c>
      <c r="H180" s="220">
        <v>0.165</v>
      </c>
      <c r="I180" s="221"/>
      <c r="J180" s="222">
        <f>ROUND(I180*H180,2)</f>
        <v>0</v>
      </c>
      <c r="K180" s="218" t="s">
        <v>1</v>
      </c>
      <c r="L180" s="223"/>
      <c r="M180" s="224" t="s">
        <v>1</v>
      </c>
      <c r="N180" s="225" t="s">
        <v>38</v>
      </c>
      <c r="O180" s="7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169</v>
      </c>
      <c r="AT180" s="182" t="s">
        <v>343</v>
      </c>
      <c r="AU180" s="182" t="s">
        <v>83</v>
      </c>
      <c r="AY180" s="18" t="s">
        <v>126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81</v>
      </c>
      <c r="BK180" s="183">
        <f>ROUND(I180*H180,2)</f>
        <v>0</v>
      </c>
      <c r="BL180" s="18" t="s">
        <v>148</v>
      </c>
      <c r="BM180" s="182" t="s">
        <v>462</v>
      </c>
    </row>
    <row r="181" spans="1:47" s="2" customFormat="1" ht="12">
      <c r="A181" s="37"/>
      <c r="B181" s="38"/>
      <c r="C181" s="37"/>
      <c r="D181" s="184" t="s">
        <v>136</v>
      </c>
      <c r="E181" s="37"/>
      <c r="F181" s="185" t="s">
        <v>1156</v>
      </c>
      <c r="G181" s="37"/>
      <c r="H181" s="37"/>
      <c r="I181" s="186"/>
      <c r="J181" s="37"/>
      <c r="K181" s="37"/>
      <c r="L181" s="38"/>
      <c r="M181" s="187"/>
      <c r="N181" s="188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136</v>
      </c>
      <c r="AU181" s="18" t="s">
        <v>83</v>
      </c>
    </row>
    <row r="182" spans="1:51" s="15" customFormat="1" ht="12">
      <c r="A182" s="15"/>
      <c r="B182" s="209"/>
      <c r="C182" s="15"/>
      <c r="D182" s="184" t="s">
        <v>137</v>
      </c>
      <c r="E182" s="210" t="s">
        <v>1</v>
      </c>
      <c r="F182" s="211" t="s">
        <v>1157</v>
      </c>
      <c r="G182" s="15"/>
      <c r="H182" s="210" t="s">
        <v>1</v>
      </c>
      <c r="I182" s="212"/>
      <c r="J182" s="15"/>
      <c r="K182" s="15"/>
      <c r="L182" s="209"/>
      <c r="M182" s="213"/>
      <c r="N182" s="214"/>
      <c r="O182" s="214"/>
      <c r="P182" s="214"/>
      <c r="Q182" s="214"/>
      <c r="R182" s="214"/>
      <c r="S182" s="214"/>
      <c r="T182" s="2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10" t="s">
        <v>137</v>
      </c>
      <c r="AU182" s="210" t="s">
        <v>83</v>
      </c>
      <c r="AV182" s="15" t="s">
        <v>81</v>
      </c>
      <c r="AW182" s="15" t="s">
        <v>30</v>
      </c>
      <c r="AX182" s="15" t="s">
        <v>73</v>
      </c>
      <c r="AY182" s="210" t="s">
        <v>126</v>
      </c>
    </row>
    <row r="183" spans="1:51" s="13" customFormat="1" ht="12">
      <c r="A183" s="13"/>
      <c r="B183" s="189"/>
      <c r="C183" s="13"/>
      <c r="D183" s="184" t="s">
        <v>137</v>
      </c>
      <c r="E183" s="190" t="s">
        <v>1</v>
      </c>
      <c r="F183" s="191" t="s">
        <v>1158</v>
      </c>
      <c r="G183" s="13"/>
      <c r="H183" s="192">
        <v>0.165</v>
      </c>
      <c r="I183" s="193"/>
      <c r="J183" s="13"/>
      <c r="K183" s="13"/>
      <c r="L183" s="189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137</v>
      </c>
      <c r="AU183" s="190" t="s">
        <v>83</v>
      </c>
      <c r="AV183" s="13" t="s">
        <v>83</v>
      </c>
      <c r="AW183" s="13" t="s">
        <v>30</v>
      </c>
      <c r="AX183" s="13" t="s">
        <v>73</v>
      </c>
      <c r="AY183" s="190" t="s">
        <v>126</v>
      </c>
    </row>
    <row r="184" spans="1:51" s="14" customFormat="1" ht="12">
      <c r="A184" s="14"/>
      <c r="B184" s="201"/>
      <c r="C184" s="14"/>
      <c r="D184" s="184" t="s">
        <v>137</v>
      </c>
      <c r="E184" s="202" t="s">
        <v>1</v>
      </c>
      <c r="F184" s="203" t="s">
        <v>259</v>
      </c>
      <c r="G184" s="14"/>
      <c r="H184" s="204">
        <v>0.165</v>
      </c>
      <c r="I184" s="205"/>
      <c r="J184" s="14"/>
      <c r="K184" s="14"/>
      <c r="L184" s="201"/>
      <c r="M184" s="206"/>
      <c r="N184" s="207"/>
      <c r="O184" s="207"/>
      <c r="P184" s="207"/>
      <c r="Q184" s="207"/>
      <c r="R184" s="207"/>
      <c r="S184" s="207"/>
      <c r="T184" s="20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2" t="s">
        <v>137</v>
      </c>
      <c r="AU184" s="202" t="s">
        <v>83</v>
      </c>
      <c r="AV184" s="14" t="s">
        <v>148</v>
      </c>
      <c r="AW184" s="14" t="s">
        <v>30</v>
      </c>
      <c r="AX184" s="14" t="s">
        <v>81</v>
      </c>
      <c r="AY184" s="202" t="s">
        <v>126</v>
      </c>
    </row>
    <row r="185" spans="1:65" s="2" customFormat="1" ht="33" customHeight="1">
      <c r="A185" s="37"/>
      <c r="B185" s="170"/>
      <c r="C185" s="171" t="s">
        <v>336</v>
      </c>
      <c r="D185" s="171" t="s">
        <v>129</v>
      </c>
      <c r="E185" s="172" t="s">
        <v>1159</v>
      </c>
      <c r="F185" s="173" t="s">
        <v>1160</v>
      </c>
      <c r="G185" s="174" t="s">
        <v>209</v>
      </c>
      <c r="H185" s="175">
        <v>16.5</v>
      </c>
      <c r="I185" s="176"/>
      <c r="J185" s="177">
        <f>ROUND(I185*H185,2)</f>
        <v>0</v>
      </c>
      <c r="K185" s="173" t="s">
        <v>1</v>
      </c>
      <c r="L185" s="38"/>
      <c r="M185" s="178" t="s">
        <v>1</v>
      </c>
      <c r="N185" s="179" t="s">
        <v>38</v>
      </c>
      <c r="O185" s="76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148</v>
      </c>
      <c r="AT185" s="182" t="s">
        <v>129</v>
      </c>
      <c r="AU185" s="182" t="s">
        <v>83</v>
      </c>
      <c r="AY185" s="18" t="s">
        <v>126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81</v>
      </c>
      <c r="BK185" s="183">
        <f>ROUND(I185*H185,2)</f>
        <v>0</v>
      </c>
      <c r="BL185" s="18" t="s">
        <v>148</v>
      </c>
      <c r="BM185" s="182" t="s">
        <v>474</v>
      </c>
    </row>
    <row r="186" spans="1:47" s="2" customFormat="1" ht="12">
      <c r="A186" s="37"/>
      <c r="B186" s="38"/>
      <c r="C186" s="37"/>
      <c r="D186" s="184" t="s">
        <v>136</v>
      </c>
      <c r="E186" s="37"/>
      <c r="F186" s="185" t="s">
        <v>1160</v>
      </c>
      <c r="G186" s="37"/>
      <c r="H186" s="37"/>
      <c r="I186" s="186"/>
      <c r="J186" s="37"/>
      <c r="K186" s="37"/>
      <c r="L186" s="38"/>
      <c r="M186" s="187"/>
      <c r="N186" s="188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136</v>
      </c>
      <c r="AU186" s="18" t="s">
        <v>83</v>
      </c>
    </row>
    <row r="187" spans="1:63" s="12" customFormat="1" ht="22.8" customHeight="1">
      <c r="A187" s="12"/>
      <c r="B187" s="157"/>
      <c r="C187" s="12"/>
      <c r="D187" s="158" t="s">
        <v>72</v>
      </c>
      <c r="E187" s="168" t="s">
        <v>148</v>
      </c>
      <c r="F187" s="168" t="s">
        <v>1161</v>
      </c>
      <c r="G187" s="12"/>
      <c r="H187" s="12"/>
      <c r="I187" s="160"/>
      <c r="J187" s="169">
        <f>BK187</f>
        <v>0</v>
      </c>
      <c r="K187" s="12"/>
      <c r="L187" s="157"/>
      <c r="M187" s="162"/>
      <c r="N187" s="163"/>
      <c r="O187" s="163"/>
      <c r="P187" s="164">
        <f>SUM(P188:P209)</f>
        <v>0</v>
      </c>
      <c r="Q187" s="163"/>
      <c r="R187" s="164">
        <f>SUM(R188:R209)</f>
        <v>0</v>
      </c>
      <c r="S187" s="163"/>
      <c r="T187" s="165">
        <f>SUM(T188:T209)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58" t="s">
        <v>81</v>
      </c>
      <c r="AT187" s="166" t="s">
        <v>72</v>
      </c>
      <c r="AU187" s="166" t="s">
        <v>81</v>
      </c>
      <c r="AY187" s="158" t="s">
        <v>126</v>
      </c>
      <c r="BK187" s="167">
        <f>SUM(BK188:BK209)</f>
        <v>0</v>
      </c>
    </row>
    <row r="188" spans="1:65" s="2" customFormat="1" ht="24.15" customHeight="1">
      <c r="A188" s="37"/>
      <c r="B188" s="170"/>
      <c r="C188" s="171" t="s">
        <v>342</v>
      </c>
      <c r="D188" s="171" t="s">
        <v>129</v>
      </c>
      <c r="E188" s="172" t="s">
        <v>1162</v>
      </c>
      <c r="F188" s="173" t="s">
        <v>1163</v>
      </c>
      <c r="G188" s="174" t="s">
        <v>273</v>
      </c>
      <c r="H188" s="175">
        <v>27.36</v>
      </c>
      <c r="I188" s="176"/>
      <c r="J188" s="177">
        <f>ROUND(I188*H188,2)</f>
        <v>0</v>
      </c>
      <c r="K188" s="173" t="s">
        <v>1</v>
      </c>
      <c r="L188" s="38"/>
      <c r="M188" s="178" t="s">
        <v>1</v>
      </c>
      <c r="N188" s="179" t="s">
        <v>38</v>
      </c>
      <c r="O188" s="76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148</v>
      </c>
      <c r="AT188" s="182" t="s">
        <v>129</v>
      </c>
      <c r="AU188" s="182" t="s">
        <v>83</v>
      </c>
      <c r="AY188" s="18" t="s">
        <v>126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8" t="s">
        <v>81</v>
      </c>
      <c r="BK188" s="183">
        <f>ROUND(I188*H188,2)</f>
        <v>0</v>
      </c>
      <c r="BL188" s="18" t="s">
        <v>148</v>
      </c>
      <c r="BM188" s="182" t="s">
        <v>486</v>
      </c>
    </row>
    <row r="189" spans="1:47" s="2" customFormat="1" ht="12">
      <c r="A189" s="37"/>
      <c r="B189" s="38"/>
      <c r="C189" s="37"/>
      <c r="D189" s="184" t="s">
        <v>136</v>
      </c>
      <c r="E189" s="37"/>
      <c r="F189" s="185" t="s">
        <v>1163</v>
      </c>
      <c r="G189" s="37"/>
      <c r="H189" s="37"/>
      <c r="I189" s="186"/>
      <c r="J189" s="37"/>
      <c r="K189" s="37"/>
      <c r="L189" s="38"/>
      <c r="M189" s="187"/>
      <c r="N189" s="188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136</v>
      </c>
      <c r="AU189" s="18" t="s">
        <v>83</v>
      </c>
    </row>
    <row r="190" spans="1:51" s="13" customFormat="1" ht="12">
      <c r="A190" s="13"/>
      <c r="B190" s="189"/>
      <c r="C190" s="13"/>
      <c r="D190" s="184" t="s">
        <v>137</v>
      </c>
      <c r="E190" s="190" t="s">
        <v>1</v>
      </c>
      <c r="F190" s="191" t="s">
        <v>1164</v>
      </c>
      <c r="G190" s="13"/>
      <c r="H190" s="192">
        <v>20.16</v>
      </c>
      <c r="I190" s="193"/>
      <c r="J190" s="13"/>
      <c r="K190" s="13"/>
      <c r="L190" s="189"/>
      <c r="M190" s="194"/>
      <c r="N190" s="195"/>
      <c r="O190" s="195"/>
      <c r="P190" s="195"/>
      <c r="Q190" s="195"/>
      <c r="R190" s="195"/>
      <c r="S190" s="195"/>
      <c r="T190" s="19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0" t="s">
        <v>137</v>
      </c>
      <c r="AU190" s="190" t="s">
        <v>83</v>
      </c>
      <c r="AV190" s="13" t="s">
        <v>83</v>
      </c>
      <c r="AW190" s="13" t="s">
        <v>30</v>
      </c>
      <c r="AX190" s="13" t="s">
        <v>73</v>
      </c>
      <c r="AY190" s="190" t="s">
        <v>126</v>
      </c>
    </row>
    <row r="191" spans="1:51" s="13" customFormat="1" ht="12">
      <c r="A191" s="13"/>
      <c r="B191" s="189"/>
      <c r="C191" s="13"/>
      <c r="D191" s="184" t="s">
        <v>137</v>
      </c>
      <c r="E191" s="190" t="s">
        <v>1</v>
      </c>
      <c r="F191" s="191" t="s">
        <v>1165</v>
      </c>
      <c r="G191" s="13"/>
      <c r="H191" s="192">
        <v>7.2</v>
      </c>
      <c r="I191" s="193"/>
      <c r="J191" s="13"/>
      <c r="K191" s="13"/>
      <c r="L191" s="189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137</v>
      </c>
      <c r="AU191" s="190" t="s">
        <v>83</v>
      </c>
      <c r="AV191" s="13" t="s">
        <v>83</v>
      </c>
      <c r="AW191" s="13" t="s">
        <v>30</v>
      </c>
      <c r="AX191" s="13" t="s">
        <v>73</v>
      </c>
      <c r="AY191" s="190" t="s">
        <v>126</v>
      </c>
    </row>
    <row r="192" spans="1:51" s="14" customFormat="1" ht="12">
      <c r="A192" s="14"/>
      <c r="B192" s="201"/>
      <c r="C192" s="14"/>
      <c r="D192" s="184" t="s">
        <v>137</v>
      </c>
      <c r="E192" s="202" t="s">
        <v>1</v>
      </c>
      <c r="F192" s="203" t="s">
        <v>259</v>
      </c>
      <c r="G192" s="14"/>
      <c r="H192" s="204">
        <v>27.36</v>
      </c>
      <c r="I192" s="205"/>
      <c r="J192" s="14"/>
      <c r="K192" s="14"/>
      <c r="L192" s="201"/>
      <c r="M192" s="206"/>
      <c r="N192" s="207"/>
      <c r="O192" s="207"/>
      <c r="P192" s="207"/>
      <c r="Q192" s="207"/>
      <c r="R192" s="207"/>
      <c r="S192" s="207"/>
      <c r="T192" s="20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2" t="s">
        <v>137</v>
      </c>
      <c r="AU192" s="202" t="s">
        <v>83</v>
      </c>
      <c r="AV192" s="14" t="s">
        <v>148</v>
      </c>
      <c r="AW192" s="14" t="s">
        <v>30</v>
      </c>
      <c r="AX192" s="14" t="s">
        <v>81</v>
      </c>
      <c r="AY192" s="202" t="s">
        <v>126</v>
      </c>
    </row>
    <row r="193" spans="1:65" s="2" customFormat="1" ht="21.75" customHeight="1">
      <c r="A193" s="37"/>
      <c r="B193" s="170"/>
      <c r="C193" s="171" t="s">
        <v>349</v>
      </c>
      <c r="D193" s="171" t="s">
        <v>129</v>
      </c>
      <c r="E193" s="172" t="s">
        <v>1166</v>
      </c>
      <c r="F193" s="173" t="s">
        <v>1167</v>
      </c>
      <c r="G193" s="174" t="s">
        <v>549</v>
      </c>
      <c r="H193" s="175">
        <v>13</v>
      </c>
      <c r="I193" s="176"/>
      <c r="J193" s="177">
        <f>ROUND(I193*H193,2)</f>
        <v>0</v>
      </c>
      <c r="K193" s="173" t="s">
        <v>1</v>
      </c>
      <c r="L193" s="38"/>
      <c r="M193" s="178" t="s">
        <v>1</v>
      </c>
      <c r="N193" s="179" t="s">
        <v>38</v>
      </c>
      <c r="O193" s="76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2" t="s">
        <v>148</v>
      </c>
      <c r="AT193" s="182" t="s">
        <v>129</v>
      </c>
      <c r="AU193" s="182" t="s">
        <v>83</v>
      </c>
      <c r="AY193" s="18" t="s">
        <v>126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8" t="s">
        <v>81</v>
      </c>
      <c r="BK193" s="183">
        <f>ROUND(I193*H193,2)</f>
        <v>0</v>
      </c>
      <c r="BL193" s="18" t="s">
        <v>148</v>
      </c>
      <c r="BM193" s="182" t="s">
        <v>497</v>
      </c>
    </row>
    <row r="194" spans="1:47" s="2" customFormat="1" ht="12">
      <c r="A194" s="37"/>
      <c r="B194" s="38"/>
      <c r="C194" s="37"/>
      <c r="D194" s="184" t="s">
        <v>136</v>
      </c>
      <c r="E194" s="37"/>
      <c r="F194" s="185" t="s">
        <v>1167</v>
      </c>
      <c r="G194" s="37"/>
      <c r="H194" s="37"/>
      <c r="I194" s="186"/>
      <c r="J194" s="37"/>
      <c r="K194" s="37"/>
      <c r="L194" s="38"/>
      <c r="M194" s="187"/>
      <c r="N194" s="188"/>
      <c r="O194" s="76"/>
      <c r="P194" s="76"/>
      <c r="Q194" s="76"/>
      <c r="R194" s="76"/>
      <c r="S194" s="76"/>
      <c r="T194" s="7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8" t="s">
        <v>136</v>
      </c>
      <c r="AU194" s="18" t="s">
        <v>83</v>
      </c>
    </row>
    <row r="195" spans="1:65" s="2" customFormat="1" ht="24.15" customHeight="1">
      <c r="A195" s="37"/>
      <c r="B195" s="170"/>
      <c r="C195" s="216" t="s">
        <v>355</v>
      </c>
      <c r="D195" s="216" t="s">
        <v>343</v>
      </c>
      <c r="E195" s="217" t="s">
        <v>1168</v>
      </c>
      <c r="F195" s="218" t="s">
        <v>1169</v>
      </c>
      <c r="G195" s="219" t="s">
        <v>549</v>
      </c>
      <c r="H195" s="220">
        <v>7</v>
      </c>
      <c r="I195" s="221"/>
      <c r="J195" s="222">
        <f>ROUND(I195*H195,2)</f>
        <v>0</v>
      </c>
      <c r="K195" s="218" t="s">
        <v>1</v>
      </c>
      <c r="L195" s="223"/>
      <c r="M195" s="224" t="s">
        <v>1</v>
      </c>
      <c r="N195" s="225" t="s">
        <v>38</v>
      </c>
      <c r="O195" s="76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169</v>
      </c>
      <c r="AT195" s="182" t="s">
        <v>343</v>
      </c>
      <c r="AU195" s="182" t="s">
        <v>83</v>
      </c>
      <c r="AY195" s="18" t="s">
        <v>126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81</v>
      </c>
      <c r="BK195" s="183">
        <f>ROUND(I195*H195,2)</f>
        <v>0</v>
      </c>
      <c r="BL195" s="18" t="s">
        <v>148</v>
      </c>
      <c r="BM195" s="182" t="s">
        <v>507</v>
      </c>
    </row>
    <row r="196" spans="1:47" s="2" customFormat="1" ht="12">
      <c r="A196" s="37"/>
      <c r="B196" s="38"/>
      <c r="C196" s="37"/>
      <c r="D196" s="184" t="s">
        <v>136</v>
      </c>
      <c r="E196" s="37"/>
      <c r="F196" s="185" t="s">
        <v>1169</v>
      </c>
      <c r="G196" s="37"/>
      <c r="H196" s="37"/>
      <c r="I196" s="186"/>
      <c r="J196" s="37"/>
      <c r="K196" s="37"/>
      <c r="L196" s="38"/>
      <c r="M196" s="187"/>
      <c r="N196" s="188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136</v>
      </c>
      <c r="AU196" s="18" t="s">
        <v>83</v>
      </c>
    </row>
    <row r="197" spans="1:65" s="2" customFormat="1" ht="24.15" customHeight="1">
      <c r="A197" s="37"/>
      <c r="B197" s="170"/>
      <c r="C197" s="216" t="s">
        <v>360</v>
      </c>
      <c r="D197" s="216" t="s">
        <v>343</v>
      </c>
      <c r="E197" s="217" t="s">
        <v>1170</v>
      </c>
      <c r="F197" s="218" t="s">
        <v>1171</v>
      </c>
      <c r="G197" s="219" t="s">
        <v>549</v>
      </c>
      <c r="H197" s="220">
        <v>5</v>
      </c>
      <c r="I197" s="221"/>
      <c r="J197" s="222">
        <f>ROUND(I197*H197,2)</f>
        <v>0</v>
      </c>
      <c r="K197" s="218" t="s">
        <v>1</v>
      </c>
      <c r="L197" s="223"/>
      <c r="M197" s="224" t="s">
        <v>1</v>
      </c>
      <c r="N197" s="225" t="s">
        <v>38</v>
      </c>
      <c r="O197" s="76"/>
      <c r="P197" s="180">
        <f>O197*H197</f>
        <v>0</v>
      </c>
      <c r="Q197" s="180">
        <v>0</v>
      </c>
      <c r="R197" s="180">
        <f>Q197*H197</f>
        <v>0</v>
      </c>
      <c r="S197" s="180">
        <v>0</v>
      </c>
      <c r="T197" s="18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2" t="s">
        <v>169</v>
      </c>
      <c r="AT197" s="182" t="s">
        <v>343</v>
      </c>
      <c r="AU197" s="182" t="s">
        <v>83</v>
      </c>
      <c r="AY197" s="18" t="s">
        <v>126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8" t="s">
        <v>81</v>
      </c>
      <c r="BK197" s="183">
        <f>ROUND(I197*H197,2)</f>
        <v>0</v>
      </c>
      <c r="BL197" s="18" t="s">
        <v>148</v>
      </c>
      <c r="BM197" s="182" t="s">
        <v>518</v>
      </c>
    </row>
    <row r="198" spans="1:47" s="2" customFormat="1" ht="12">
      <c r="A198" s="37"/>
      <c r="B198" s="38"/>
      <c r="C198" s="37"/>
      <c r="D198" s="184" t="s">
        <v>136</v>
      </c>
      <c r="E198" s="37"/>
      <c r="F198" s="185" t="s">
        <v>1171</v>
      </c>
      <c r="G198" s="37"/>
      <c r="H198" s="37"/>
      <c r="I198" s="186"/>
      <c r="J198" s="37"/>
      <c r="K198" s="37"/>
      <c r="L198" s="38"/>
      <c r="M198" s="187"/>
      <c r="N198" s="188"/>
      <c r="O198" s="76"/>
      <c r="P198" s="76"/>
      <c r="Q198" s="76"/>
      <c r="R198" s="76"/>
      <c r="S198" s="76"/>
      <c r="T198" s="7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8" t="s">
        <v>136</v>
      </c>
      <c r="AU198" s="18" t="s">
        <v>83</v>
      </c>
    </row>
    <row r="199" spans="1:65" s="2" customFormat="1" ht="24.15" customHeight="1">
      <c r="A199" s="37"/>
      <c r="B199" s="170"/>
      <c r="C199" s="216" t="s">
        <v>366</v>
      </c>
      <c r="D199" s="216" t="s">
        <v>343</v>
      </c>
      <c r="E199" s="217" t="s">
        <v>1172</v>
      </c>
      <c r="F199" s="218" t="s">
        <v>1173</v>
      </c>
      <c r="G199" s="219" t="s">
        <v>549</v>
      </c>
      <c r="H199" s="220">
        <v>1</v>
      </c>
      <c r="I199" s="221"/>
      <c r="J199" s="222">
        <f>ROUND(I199*H199,2)</f>
        <v>0</v>
      </c>
      <c r="K199" s="218" t="s">
        <v>1</v>
      </c>
      <c r="L199" s="223"/>
      <c r="M199" s="224" t="s">
        <v>1</v>
      </c>
      <c r="N199" s="225" t="s">
        <v>38</v>
      </c>
      <c r="O199" s="76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2" t="s">
        <v>169</v>
      </c>
      <c r="AT199" s="182" t="s">
        <v>343</v>
      </c>
      <c r="AU199" s="182" t="s">
        <v>83</v>
      </c>
      <c r="AY199" s="18" t="s">
        <v>126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81</v>
      </c>
      <c r="BK199" s="183">
        <f>ROUND(I199*H199,2)</f>
        <v>0</v>
      </c>
      <c r="BL199" s="18" t="s">
        <v>148</v>
      </c>
      <c r="BM199" s="182" t="s">
        <v>529</v>
      </c>
    </row>
    <row r="200" spans="1:47" s="2" customFormat="1" ht="12">
      <c r="A200" s="37"/>
      <c r="B200" s="38"/>
      <c r="C200" s="37"/>
      <c r="D200" s="184" t="s">
        <v>136</v>
      </c>
      <c r="E200" s="37"/>
      <c r="F200" s="185" t="s">
        <v>1173</v>
      </c>
      <c r="G200" s="37"/>
      <c r="H200" s="37"/>
      <c r="I200" s="186"/>
      <c r="J200" s="37"/>
      <c r="K200" s="37"/>
      <c r="L200" s="38"/>
      <c r="M200" s="187"/>
      <c r="N200" s="188"/>
      <c r="O200" s="76"/>
      <c r="P200" s="76"/>
      <c r="Q200" s="76"/>
      <c r="R200" s="76"/>
      <c r="S200" s="76"/>
      <c r="T200" s="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8" t="s">
        <v>136</v>
      </c>
      <c r="AU200" s="18" t="s">
        <v>83</v>
      </c>
    </row>
    <row r="201" spans="1:65" s="2" customFormat="1" ht="21.75" customHeight="1">
      <c r="A201" s="37"/>
      <c r="B201" s="170"/>
      <c r="C201" s="171" t="s">
        <v>371</v>
      </c>
      <c r="D201" s="171" t="s">
        <v>129</v>
      </c>
      <c r="E201" s="172" t="s">
        <v>1174</v>
      </c>
      <c r="F201" s="173" t="s">
        <v>1175</v>
      </c>
      <c r="G201" s="174" t="s">
        <v>549</v>
      </c>
      <c r="H201" s="175">
        <v>2</v>
      </c>
      <c r="I201" s="176"/>
      <c r="J201" s="177">
        <f>ROUND(I201*H201,2)</f>
        <v>0</v>
      </c>
      <c r="K201" s="173" t="s">
        <v>1</v>
      </c>
      <c r="L201" s="38"/>
      <c r="M201" s="178" t="s">
        <v>1</v>
      </c>
      <c r="N201" s="179" t="s">
        <v>38</v>
      </c>
      <c r="O201" s="76"/>
      <c r="P201" s="180">
        <f>O201*H201</f>
        <v>0</v>
      </c>
      <c r="Q201" s="180">
        <v>0</v>
      </c>
      <c r="R201" s="180">
        <f>Q201*H201</f>
        <v>0</v>
      </c>
      <c r="S201" s="180">
        <v>0</v>
      </c>
      <c r="T201" s="18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2" t="s">
        <v>148</v>
      </c>
      <c r="AT201" s="182" t="s">
        <v>129</v>
      </c>
      <c r="AU201" s="182" t="s">
        <v>83</v>
      </c>
      <c r="AY201" s="18" t="s">
        <v>126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8" t="s">
        <v>81</v>
      </c>
      <c r="BK201" s="183">
        <f>ROUND(I201*H201,2)</f>
        <v>0</v>
      </c>
      <c r="BL201" s="18" t="s">
        <v>148</v>
      </c>
      <c r="BM201" s="182" t="s">
        <v>540</v>
      </c>
    </row>
    <row r="202" spans="1:47" s="2" customFormat="1" ht="12">
      <c r="A202" s="37"/>
      <c r="B202" s="38"/>
      <c r="C202" s="37"/>
      <c r="D202" s="184" t="s">
        <v>136</v>
      </c>
      <c r="E202" s="37"/>
      <c r="F202" s="185" t="s">
        <v>1175</v>
      </c>
      <c r="G202" s="37"/>
      <c r="H202" s="37"/>
      <c r="I202" s="186"/>
      <c r="J202" s="37"/>
      <c r="K202" s="37"/>
      <c r="L202" s="38"/>
      <c r="M202" s="187"/>
      <c r="N202" s="188"/>
      <c r="O202" s="76"/>
      <c r="P202" s="76"/>
      <c r="Q202" s="76"/>
      <c r="R202" s="76"/>
      <c r="S202" s="76"/>
      <c r="T202" s="7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8" t="s">
        <v>136</v>
      </c>
      <c r="AU202" s="18" t="s">
        <v>83</v>
      </c>
    </row>
    <row r="203" spans="1:65" s="2" customFormat="1" ht="24.15" customHeight="1">
      <c r="A203" s="37"/>
      <c r="B203" s="170"/>
      <c r="C203" s="216" t="s">
        <v>378</v>
      </c>
      <c r="D203" s="216" t="s">
        <v>343</v>
      </c>
      <c r="E203" s="217" t="s">
        <v>1176</v>
      </c>
      <c r="F203" s="218" t="s">
        <v>1177</v>
      </c>
      <c r="G203" s="219" t="s">
        <v>549</v>
      </c>
      <c r="H203" s="220">
        <v>2</v>
      </c>
      <c r="I203" s="221"/>
      <c r="J203" s="222">
        <f>ROUND(I203*H203,2)</f>
        <v>0</v>
      </c>
      <c r="K203" s="218" t="s">
        <v>1</v>
      </c>
      <c r="L203" s="223"/>
      <c r="M203" s="224" t="s">
        <v>1</v>
      </c>
      <c r="N203" s="225" t="s">
        <v>38</v>
      </c>
      <c r="O203" s="76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2" t="s">
        <v>169</v>
      </c>
      <c r="AT203" s="182" t="s">
        <v>343</v>
      </c>
      <c r="AU203" s="182" t="s">
        <v>83</v>
      </c>
      <c r="AY203" s="18" t="s">
        <v>126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81</v>
      </c>
      <c r="BK203" s="183">
        <f>ROUND(I203*H203,2)</f>
        <v>0</v>
      </c>
      <c r="BL203" s="18" t="s">
        <v>148</v>
      </c>
      <c r="BM203" s="182" t="s">
        <v>553</v>
      </c>
    </row>
    <row r="204" spans="1:47" s="2" customFormat="1" ht="12">
      <c r="A204" s="37"/>
      <c r="B204" s="38"/>
      <c r="C204" s="37"/>
      <c r="D204" s="184" t="s">
        <v>136</v>
      </c>
      <c r="E204" s="37"/>
      <c r="F204" s="185" t="s">
        <v>1177</v>
      </c>
      <c r="G204" s="37"/>
      <c r="H204" s="37"/>
      <c r="I204" s="186"/>
      <c r="J204" s="37"/>
      <c r="K204" s="37"/>
      <c r="L204" s="38"/>
      <c r="M204" s="187"/>
      <c r="N204" s="188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136</v>
      </c>
      <c r="AU204" s="18" t="s">
        <v>83</v>
      </c>
    </row>
    <row r="205" spans="1:65" s="2" customFormat="1" ht="24.15" customHeight="1">
      <c r="A205" s="37"/>
      <c r="B205" s="170"/>
      <c r="C205" s="171" t="s">
        <v>381</v>
      </c>
      <c r="D205" s="171" t="s">
        <v>129</v>
      </c>
      <c r="E205" s="172" t="s">
        <v>1178</v>
      </c>
      <c r="F205" s="173" t="s">
        <v>1179</v>
      </c>
      <c r="G205" s="174" t="s">
        <v>273</v>
      </c>
      <c r="H205" s="175">
        <v>10.8</v>
      </c>
      <c r="I205" s="176"/>
      <c r="J205" s="177">
        <f>ROUND(I205*H205,2)</f>
        <v>0</v>
      </c>
      <c r="K205" s="173" t="s">
        <v>1</v>
      </c>
      <c r="L205" s="38"/>
      <c r="M205" s="178" t="s">
        <v>1</v>
      </c>
      <c r="N205" s="179" t="s">
        <v>38</v>
      </c>
      <c r="O205" s="76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2" t="s">
        <v>148</v>
      </c>
      <c r="AT205" s="182" t="s">
        <v>129</v>
      </c>
      <c r="AU205" s="182" t="s">
        <v>83</v>
      </c>
      <c r="AY205" s="18" t="s">
        <v>126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81</v>
      </c>
      <c r="BK205" s="183">
        <f>ROUND(I205*H205,2)</f>
        <v>0</v>
      </c>
      <c r="BL205" s="18" t="s">
        <v>148</v>
      </c>
      <c r="BM205" s="182" t="s">
        <v>565</v>
      </c>
    </row>
    <row r="206" spans="1:47" s="2" customFormat="1" ht="12">
      <c r="A206" s="37"/>
      <c r="B206" s="38"/>
      <c r="C206" s="37"/>
      <c r="D206" s="184" t="s">
        <v>136</v>
      </c>
      <c r="E206" s="37"/>
      <c r="F206" s="185" t="s">
        <v>1179</v>
      </c>
      <c r="G206" s="37"/>
      <c r="H206" s="37"/>
      <c r="I206" s="186"/>
      <c r="J206" s="37"/>
      <c r="K206" s="37"/>
      <c r="L206" s="38"/>
      <c r="M206" s="187"/>
      <c r="N206" s="188"/>
      <c r="O206" s="76"/>
      <c r="P206" s="76"/>
      <c r="Q206" s="76"/>
      <c r="R206" s="76"/>
      <c r="S206" s="76"/>
      <c r="T206" s="7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8" t="s">
        <v>136</v>
      </c>
      <c r="AU206" s="18" t="s">
        <v>83</v>
      </c>
    </row>
    <row r="207" spans="1:51" s="13" customFormat="1" ht="12">
      <c r="A207" s="13"/>
      <c r="B207" s="189"/>
      <c r="C207" s="13"/>
      <c r="D207" s="184" t="s">
        <v>137</v>
      </c>
      <c r="E207" s="190" t="s">
        <v>1</v>
      </c>
      <c r="F207" s="191" t="s">
        <v>1180</v>
      </c>
      <c r="G207" s="13"/>
      <c r="H207" s="192">
        <v>1.8</v>
      </c>
      <c r="I207" s="193"/>
      <c r="J207" s="13"/>
      <c r="K207" s="13"/>
      <c r="L207" s="189"/>
      <c r="M207" s="194"/>
      <c r="N207" s="195"/>
      <c r="O207" s="195"/>
      <c r="P207" s="195"/>
      <c r="Q207" s="195"/>
      <c r="R207" s="195"/>
      <c r="S207" s="195"/>
      <c r="T207" s="19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0" t="s">
        <v>137</v>
      </c>
      <c r="AU207" s="190" t="s">
        <v>83</v>
      </c>
      <c r="AV207" s="13" t="s">
        <v>83</v>
      </c>
      <c r="AW207" s="13" t="s">
        <v>30</v>
      </c>
      <c r="AX207" s="13" t="s">
        <v>73</v>
      </c>
      <c r="AY207" s="190" t="s">
        <v>126</v>
      </c>
    </row>
    <row r="208" spans="1:51" s="13" customFormat="1" ht="12">
      <c r="A208" s="13"/>
      <c r="B208" s="189"/>
      <c r="C208" s="13"/>
      <c r="D208" s="184" t="s">
        <v>137</v>
      </c>
      <c r="E208" s="190" t="s">
        <v>1</v>
      </c>
      <c r="F208" s="191" t="s">
        <v>1181</v>
      </c>
      <c r="G208" s="13"/>
      <c r="H208" s="192">
        <v>9</v>
      </c>
      <c r="I208" s="193"/>
      <c r="J208" s="13"/>
      <c r="K208" s="13"/>
      <c r="L208" s="189"/>
      <c r="M208" s="194"/>
      <c r="N208" s="195"/>
      <c r="O208" s="195"/>
      <c r="P208" s="195"/>
      <c r="Q208" s="195"/>
      <c r="R208" s="195"/>
      <c r="S208" s="195"/>
      <c r="T208" s="19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0" t="s">
        <v>137</v>
      </c>
      <c r="AU208" s="190" t="s">
        <v>83</v>
      </c>
      <c r="AV208" s="13" t="s">
        <v>83</v>
      </c>
      <c r="AW208" s="13" t="s">
        <v>30</v>
      </c>
      <c r="AX208" s="13" t="s">
        <v>73</v>
      </c>
      <c r="AY208" s="190" t="s">
        <v>126</v>
      </c>
    </row>
    <row r="209" spans="1:51" s="14" customFormat="1" ht="12">
      <c r="A209" s="14"/>
      <c r="B209" s="201"/>
      <c r="C209" s="14"/>
      <c r="D209" s="184" t="s">
        <v>137</v>
      </c>
      <c r="E209" s="202" t="s">
        <v>1</v>
      </c>
      <c r="F209" s="203" t="s">
        <v>259</v>
      </c>
      <c r="G209" s="14"/>
      <c r="H209" s="204">
        <v>10.8</v>
      </c>
      <c r="I209" s="205"/>
      <c r="J209" s="14"/>
      <c r="K209" s="14"/>
      <c r="L209" s="201"/>
      <c r="M209" s="206"/>
      <c r="N209" s="207"/>
      <c r="O209" s="207"/>
      <c r="P209" s="207"/>
      <c r="Q209" s="207"/>
      <c r="R209" s="207"/>
      <c r="S209" s="207"/>
      <c r="T209" s="20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2" t="s">
        <v>137</v>
      </c>
      <c r="AU209" s="202" t="s">
        <v>83</v>
      </c>
      <c r="AV209" s="14" t="s">
        <v>148</v>
      </c>
      <c r="AW209" s="14" t="s">
        <v>30</v>
      </c>
      <c r="AX209" s="14" t="s">
        <v>81</v>
      </c>
      <c r="AY209" s="202" t="s">
        <v>126</v>
      </c>
    </row>
    <row r="210" spans="1:63" s="12" customFormat="1" ht="22.8" customHeight="1">
      <c r="A210" s="12"/>
      <c r="B210" s="157"/>
      <c r="C210" s="12"/>
      <c r="D210" s="158" t="s">
        <v>72</v>
      </c>
      <c r="E210" s="168" t="s">
        <v>169</v>
      </c>
      <c r="F210" s="168" t="s">
        <v>539</v>
      </c>
      <c r="G210" s="12"/>
      <c r="H210" s="12"/>
      <c r="I210" s="160"/>
      <c r="J210" s="169">
        <f>BK210</f>
        <v>0</v>
      </c>
      <c r="K210" s="12"/>
      <c r="L210" s="157"/>
      <c r="M210" s="162"/>
      <c r="N210" s="163"/>
      <c r="O210" s="163"/>
      <c r="P210" s="164">
        <f>SUM(P211:P302)</f>
        <v>0</v>
      </c>
      <c r="Q210" s="163"/>
      <c r="R210" s="164">
        <f>SUM(R211:R302)</f>
        <v>0</v>
      </c>
      <c r="S210" s="163"/>
      <c r="T210" s="165">
        <f>SUM(T211:T302)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58" t="s">
        <v>81</v>
      </c>
      <c r="AT210" s="166" t="s">
        <v>72</v>
      </c>
      <c r="AU210" s="166" t="s">
        <v>81</v>
      </c>
      <c r="AY210" s="158" t="s">
        <v>126</v>
      </c>
      <c r="BK210" s="167">
        <f>SUM(BK211:BK302)</f>
        <v>0</v>
      </c>
    </row>
    <row r="211" spans="1:65" s="2" customFormat="1" ht="24.15" customHeight="1">
      <c r="A211" s="37"/>
      <c r="B211" s="170"/>
      <c r="C211" s="171" t="s">
        <v>387</v>
      </c>
      <c r="D211" s="171" t="s">
        <v>129</v>
      </c>
      <c r="E211" s="172" t="s">
        <v>1182</v>
      </c>
      <c r="F211" s="173" t="s">
        <v>1183</v>
      </c>
      <c r="G211" s="174" t="s">
        <v>254</v>
      </c>
      <c r="H211" s="175">
        <v>27.8</v>
      </c>
      <c r="I211" s="176"/>
      <c r="J211" s="177">
        <f>ROUND(I211*H211,2)</f>
        <v>0</v>
      </c>
      <c r="K211" s="173" t="s">
        <v>1</v>
      </c>
      <c r="L211" s="38"/>
      <c r="M211" s="178" t="s">
        <v>1</v>
      </c>
      <c r="N211" s="179" t="s">
        <v>38</v>
      </c>
      <c r="O211" s="76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2" t="s">
        <v>148</v>
      </c>
      <c r="AT211" s="182" t="s">
        <v>129</v>
      </c>
      <c r="AU211" s="182" t="s">
        <v>83</v>
      </c>
      <c r="AY211" s="18" t="s">
        <v>126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8" t="s">
        <v>81</v>
      </c>
      <c r="BK211" s="183">
        <f>ROUND(I211*H211,2)</f>
        <v>0</v>
      </c>
      <c r="BL211" s="18" t="s">
        <v>148</v>
      </c>
      <c r="BM211" s="182" t="s">
        <v>579</v>
      </c>
    </row>
    <row r="212" spans="1:47" s="2" customFormat="1" ht="12">
      <c r="A212" s="37"/>
      <c r="B212" s="38"/>
      <c r="C212" s="37"/>
      <c r="D212" s="184" t="s">
        <v>136</v>
      </c>
      <c r="E212" s="37"/>
      <c r="F212" s="185" t="s">
        <v>1183</v>
      </c>
      <c r="G212" s="37"/>
      <c r="H212" s="37"/>
      <c r="I212" s="186"/>
      <c r="J212" s="37"/>
      <c r="K212" s="37"/>
      <c r="L212" s="38"/>
      <c r="M212" s="187"/>
      <c r="N212" s="188"/>
      <c r="O212" s="76"/>
      <c r="P212" s="76"/>
      <c r="Q212" s="76"/>
      <c r="R212" s="76"/>
      <c r="S212" s="76"/>
      <c r="T212" s="7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136</v>
      </c>
      <c r="AU212" s="18" t="s">
        <v>83</v>
      </c>
    </row>
    <row r="213" spans="1:65" s="2" customFormat="1" ht="24.15" customHeight="1">
      <c r="A213" s="37"/>
      <c r="B213" s="170"/>
      <c r="C213" s="216" t="s">
        <v>392</v>
      </c>
      <c r="D213" s="216" t="s">
        <v>343</v>
      </c>
      <c r="E213" s="217" t="s">
        <v>1184</v>
      </c>
      <c r="F213" s="218" t="s">
        <v>1185</v>
      </c>
      <c r="G213" s="219" t="s">
        <v>254</v>
      </c>
      <c r="H213" s="220">
        <v>28.217</v>
      </c>
      <c r="I213" s="221"/>
      <c r="J213" s="222">
        <f>ROUND(I213*H213,2)</f>
        <v>0</v>
      </c>
      <c r="K213" s="218" t="s">
        <v>1</v>
      </c>
      <c r="L213" s="223"/>
      <c r="M213" s="224" t="s">
        <v>1</v>
      </c>
      <c r="N213" s="225" t="s">
        <v>38</v>
      </c>
      <c r="O213" s="76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2" t="s">
        <v>169</v>
      </c>
      <c r="AT213" s="182" t="s">
        <v>343</v>
      </c>
      <c r="AU213" s="182" t="s">
        <v>83</v>
      </c>
      <c r="AY213" s="18" t="s">
        <v>126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8" t="s">
        <v>81</v>
      </c>
      <c r="BK213" s="183">
        <f>ROUND(I213*H213,2)</f>
        <v>0</v>
      </c>
      <c r="BL213" s="18" t="s">
        <v>148</v>
      </c>
      <c r="BM213" s="182" t="s">
        <v>587</v>
      </c>
    </row>
    <row r="214" spans="1:47" s="2" customFormat="1" ht="12">
      <c r="A214" s="37"/>
      <c r="B214" s="38"/>
      <c r="C214" s="37"/>
      <c r="D214" s="184" t="s">
        <v>136</v>
      </c>
      <c r="E214" s="37"/>
      <c r="F214" s="185" t="s">
        <v>1185</v>
      </c>
      <c r="G214" s="37"/>
      <c r="H214" s="37"/>
      <c r="I214" s="186"/>
      <c r="J214" s="37"/>
      <c r="K214" s="37"/>
      <c r="L214" s="38"/>
      <c r="M214" s="187"/>
      <c r="N214" s="188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136</v>
      </c>
      <c r="AU214" s="18" t="s">
        <v>83</v>
      </c>
    </row>
    <row r="215" spans="1:51" s="13" customFormat="1" ht="12">
      <c r="A215" s="13"/>
      <c r="B215" s="189"/>
      <c r="C215" s="13"/>
      <c r="D215" s="184" t="s">
        <v>137</v>
      </c>
      <c r="E215" s="190" t="s">
        <v>1</v>
      </c>
      <c r="F215" s="191" t="s">
        <v>1186</v>
      </c>
      <c r="G215" s="13"/>
      <c r="H215" s="192">
        <v>28.217</v>
      </c>
      <c r="I215" s="193"/>
      <c r="J215" s="13"/>
      <c r="K215" s="13"/>
      <c r="L215" s="189"/>
      <c r="M215" s="194"/>
      <c r="N215" s="195"/>
      <c r="O215" s="195"/>
      <c r="P215" s="195"/>
      <c r="Q215" s="195"/>
      <c r="R215" s="195"/>
      <c r="S215" s="195"/>
      <c r="T215" s="19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0" t="s">
        <v>137</v>
      </c>
      <c r="AU215" s="190" t="s">
        <v>83</v>
      </c>
      <c r="AV215" s="13" t="s">
        <v>83</v>
      </c>
      <c r="AW215" s="13" t="s">
        <v>30</v>
      </c>
      <c r="AX215" s="13" t="s">
        <v>73</v>
      </c>
      <c r="AY215" s="190" t="s">
        <v>126</v>
      </c>
    </row>
    <row r="216" spans="1:51" s="14" customFormat="1" ht="12">
      <c r="A216" s="14"/>
      <c r="B216" s="201"/>
      <c r="C216" s="14"/>
      <c r="D216" s="184" t="s">
        <v>137</v>
      </c>
      <c r="E216" s="202" t="s">
        <v>1</v>
      </c>
      <c r="F216" s="203" t="s">
        <v>259</v>
      </c>
      <c r="G216" s="14"/>
      <c r="H216" s="204">
        <v>28.217</v>
      </c>
      <c r="I216" s="205"/>
      <c r="J216" s="14"/>
      <c r="K216" s="14"/>
      <c r="L216" s="201"/>
      <c r="M216" s="206"/>
      <c r="N216" s="207"/>
      <c r="O216" s="207"/>
      <c r="P216" s="207"/>
      <c r="Q216" s="207"/>
      <c r="R216" s="207"/>
      <c r="S216" s="207"/>
      <c r="T216" s="20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2" t="s">
        <v>137</v>
      </c>
      <c r="AU216" s="202" t="s">
        <v>83</v>
      </c>
      <c r="AV216" s="14" t="s">
        <v>148</v>
      </c>
      <c r="AW216" s="14" t="s">
        <v>30</v>
      </c>
      <c r="AX216" s="14" t="s">
        <v>81</v>
      </c>
      <c r="AY216" s="202" t="s">
        <v>126</v>
      </c>
    </row>
    <row r="217" spans="1:65" s="2" customFormat="1" ht="24.15" customHeight="1">
      <c r="A217" s="37"/>
      <c r="B217" s="170"/>
      <c r="C217" s="171" t="s">
        <v>398</v>
      </c>
      <c r="D217" s="171" t="s">
        <v>129</v>
      </c>
      <c r="E217" s="172" t="s">
        <v>1187</v>
      </c>
      <c r="F217" s="173" t="s">
        <v>1188</v>
      </c>
      <c r="G217" s="174" t="s">
        <v>254</v>
      </c>
      <c r="H217" s="175">
        <v>7.8</v>
      </c>
      <c r="I217" s="176"/>
      <c r="J217" s="177">
        <f>ROUND(I217*H217,2)</f>
        <v>0</v>
      </c>
      <c r="K217" s="173" t="s">
        <v>1</v>
      </c>
      <c r="L217" s="38"/>
      <c r="M217" s="178" t="s">
        <v>1</v>
      </c>
      <c r="N217" s="179" t="s">
        <v>38</v>
      </c>
      <c r="O217" s="76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148</v>
      </c>
      <c r="AT217" s="182" t="s">
        <v>129</v>
      </c>
      <c r="AU217" s="182" t="s">
        <v>83</v>
      </c>
      <c r="AY217" s="18" t="s">
        <v>126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81</v>
      </c>
      <c r="BK217" s="183">
        <f>ROUND(I217*H217,2)</f>
        <v>0</v>
      </c>
      <c r="BL217" s="18" t="s">
        <v>148</v>
      </c>
      <c r="BM217" s="182" t="s">
        <v>596</v>
      </c>
    </row>
    <row r="218" spans="1:47" s="2" customFormat="1" ht="12">
      <c r="A218" s="37"/>
      <c r="B218" s="38"/>
      <c r="C218" s="37"/>
      <c r="D218" s="184" t="s">
        <v>136</v>
      </c>
      <c r="E218" s="37"/>
      <c r="F218" s="185" t="s">
        <v>1188</v>
      </c>
      <c r="G218" s="37"/>
      <c r="H218" s="37"/>
      <c r="I218" s="186"/>
      <c r="J218" s="37"/>
      <c r="K218" s="37"/>
      <c r="L218" s="38"/>
      <c r="M218" s="187"/>
      <c r="N218" s="188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136</v>
      </c>
      <c r="AU218" s="18" t="s">
        <v>83</v>
      </c>
    </row>
    <row r="219" spans="1:65" s="2" customFormat="1" ht="24.15" customHeight="1">
      <c r="A219" s="37"/>
      <c r="B219" s="170"/>
      <c r="C219" s="216" t="s">
        <v>404</v>
      </c>
      <c r="D219" s="216" t="s">
        <v>343</v>
      </c>
      <c r="E219" s="217" t="s">
        <v>1189</v>
      </c>
      <c r="F219" s="218" t="s">
        <v>1190</v>
      </c>
      <c r="G219" s="219" t="s">
        <v>254</v>
      </c>
      <c r="H219" s="220">
        <v>7.917</v>
      </c>
      <c r="I219" s="221"/>
      <c r="J219" s="222">
        <f>ROUND(I219*H219,2)</f>
        <v>0</v>
      </c>
      <c r="K219" s="218" t="s">
        <v>1</v>
      </c>
      <c r="L219" s="223"/>
      <c r="M219" s="224" t="s">
        <v>1</v>
      </c>
      <c r="N219" s="225" t="s">
        <v>38</v>
      </c>
      <c r="O219" s="76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2" t="s">
        <v>169</v>
      </c>
      <c r="AT219" s="182" t="s">
        <v>343</v>
      </c>
      <c r="AU219" s="182" t="s">
        <v>83</v>
      </c>
      <c r="AY219" s="18" t="s">
        <v>126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8" t="s">
        <v>81</v>
      </c>
      <c r="BK219" s="183">
        <f>ROUND(I219*H219,2)</f>
        <v>0</v>
      </c>
      <c r="BL219" s="18" t="s">
        <v>148</v>
      </c>
      <c r="BM219" s="182" t="s">
        <v>604</v>
      </c>
    </row>
    <row r="220" spans="1:47" s="2" customFormat="1" ht="12">
      <c r="A220" s="37"/>
      <c r="B220" s="38"/>
      <c r="C220" s="37"/>
      <c r="D220" s="184" t="s">
        <v>136</v>
      </c>
      <c r="E220" s="37"/>
      <c r="F220" s="185" t="s">
        <v>1190</v>
      </c>
      <c r="G220" s="37"/>
      <c r="H220" s="37"/>
      <c r="I220" s="186"/>
      <c r="J220" s="37"/>
      <c r="K220" s="37"/>
      <c r="L220" s="38"/>
      <c r="M220" s="187"/>
      <c r="N220" s="188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136</v>
      </c>
      <c r="AU220" s="18" t="s">
        <v>83</v>
      </c>
    </row>
    <row r="221" spans="1:51" s="13" customFormat="1" ht="12">
      <c r="A221" s="13"/>
      <c r="B221" s="189"/>
      <c r="C221" s="13"/>
      <c r="D221" s="184" t="s">
        <v>137</v>
      </c>
      <c r="E221" s="190" t="s">
        <v>1</v>
      </c>
      <c r="F221" s="191" t="s">
        <v>1191</v>
      </c>
      <c r="G221" s="13"/>
      <c r="H221" s="192">
        <v>7.917</v>
      </c>
      <c r="I221" s="193"/>
      <c r="J221" s="13"/>
      <c r="K221" s="13"/>
      <c r="L221" s="189"/>
      <c r="M221" s="194"/>
      <c r="N221" s="195"/>
      <c r="O221" s="195"/>
      <c r="P221" s="195"/>
      <c r="Q221" s="195"/>
      <c r="R221" s="195"/>
      <c r="S221" s="195"/>
      <c r="T221" s="19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0" t="s">
        <v>137</v>
      </c>
      <c r="AU221" s="190" t="s">
        <v>83</v>
      </c>
      <c r="AV221" s="13" t="s">
        <v>83</v>
      </c>
      <c r="AW221" s="13" t="s">
        <v>30</v>
      </c>
      <c r="AX221" s="13" t="s">
        <v>73</v>
      </c>
      <c r="AY221" s="190" t="s">
        <v>126</v>
      </c>
    </row>
    <row r="222" spans="1:51" s="14" customFormat="1" ht="12">
      <c r="A222" s="14"/>
      <c r="B222" s="201"/>
      <c r="C222" s="14"/>
      <c r="D222" s="184" t="s">
        <v>137</v>
      </c>
      <c r="E222" s="202" t="s">
        <v>1</v>
      </c>
      <c r="F222" s="203" t="s">
        <v>259</v>
      </c>
      <c r="G222" s="14"/>
      <c r="H222" s="204">
        <v>7.917</v>
      </c>
      <c r="I222" s="205"/>
      <c r="J222" s="14"/>
      <c r="K222" s="14"/>
      <c r="L222" s="201"/>
      <c r="M222" s="206"/>
      <c r="N222" s="207"/>
      <c r="O222" s="207"/>
      <c r="P222" s="207"/>
      <c r="Q222" s="207"/>
      <c r="R222" s="207"/>
      <c r="S222" s="207"/>
      <c r="T222" s="20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2" t="s">
        <v>137</v>
      </c>
      <c r="AU222" s="202" t="s">
        <v>83</v>
      </c>
      <c r="AV222" s="14" t="s">
        <v>148</v>
      </c>
      <c r="AW222" s="14" t="s">
        <v>30</v>
      </c>
      <c r="AX222" s="14" t="s">
        <v>81</v>
      </c>
      <c r="AY222" s="202" t="s">
        <v>126</v>
      </c>
    </row>
    <row r="223" spans="1:65" s="2" customFormat="1" ht="24.15" customHeight="1">
      <c r="A223" s="37"/>
      <c r="B223" s="170"/>
      <c r="C223" s="171" t="s">
        <v>410</v>
      </c>
      <c r="D223" s="171" t="s">
        <v>129</v>
      </c>
      <c r="E223" s="172" t="s">
        <v>1192</v>
      </c>
      <c r="F223" s="173" t="s">
        <v>1193</v>
      </c>
      <c r="G223" s="174" t="s">
        <v>254</v>
      </c>
      <c r="H223" s="175">
        <v>151.9</v>
      </c>
      <c r="I223" s="176"/>
      <c r="J223" s="177">
        <f>ROUND(I223*H223,2)</f>
        <v>0</v>
      </c>
      <c r="K223" s="173" t="s">
        <v>1</v>
      </c>
      <c r="L223" s="38"/>
      <c r="M223" s="178" t="s">
        <v>1</v>
      </c>
      <c r="N223" s="179" t="s">
        <v>38</v>
      </c>
      <c r="O223" s="76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2" t="s">
        <v>148</v>
      </c>
      <c r="AT223" s="182" t="s">
        <v>129</v>
      </c>
      <c r="AU223" s="182" t="s">
        <v>83</v>
      </c>
      <c r="AY223" s="18" t="s">
        <v>126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8" t="s">
        <v>81</v>
      </c>
      <c r="BK223" s="183">
        <f>ROUND(I223*H223,2)</f>
        <v>0</v>
      </c>
      <c r="BL223" s="18" t="s">
        <v>148</v>
      </c>
      <c r="BM223" s="182" t="s">
        <v>612</v>
      </c>
    </row>
    <row r="224" spans="1:47" s="2" customFormat="1" ht="12">
      <c r="A224" s="37"/>
      <c r="B224" s="38"/>
      <c r="C224" s="37"/>
      <c r="D224" s="184" t="s">
        <v>136</v>
      </c>
      <c r="E224" s="37"/>
      <c r="F224" s="185" t="s">
        <v>1193</v>
      </c>
      <c r="G224" s="37"/>
      <c r="H224" s="37"/>
      <c r="I224" s="186"/>
      <c r="J224" s="37"/>
      <c r="K224" s="37"/>
      <c r="L224" s="38"/>
      <c r="M224" s="187"/>
      <c r="N224" s="188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136</v>
      </c>
      <c r="AU224" s="18" t="s">
        <v>83</v>
      </c>
    </row>
    <row r="225" spans="1:51" s="13" customFormat="1" ht="12">
      <c r="A225" s="13"/>
      <c r="B225" s="189"/>
      <c r="C225" s="13"/>
      <c r="D225" s="184" t="s">
        <v>137</v>
      </c>
      <c r="E225" s="190" t="s">
        <v>1</v>
      </c>
      <c r="F225" s="191" t="s">
        <v>1194</v>
      </c>
      <c r="G225" s="13"/>
      <c r="H225" s="192">
        <v>151.9</v>
      </c>
      <c r="I225" s="193"/>
      <c r="J225" s="13"/>
      <c r="K225" s="13"/>
      <c r="L225" s="189"/>
      <c r="M225" s="194"/>
      <c r="N225" s="195"/>
      <c r="O225" s="195"/>
      <c r="P225" s="195"/>
      <c r="Q225" s="195"/>
      <c r="R225" s="195"/>
      <c r="S225" s="195"/>
      <c r="T225" s="19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0" t="s">
        <v>137</v>
      </c>
      <c r="AU225" s="190" t="s">
        <v>83</v>
      </c>
      <c r="AV225" s="13" t="s">
        <v>83</v>
      </c>
      <c r="AW225" s="13" t="s">
        <v>30</v>
      </c>
      <c r="AX225" s="13" t="s">
        <v>73</v>
      </c>
      <c r="AY225" s="190" t="s">
        <v>126</v>
      </c>
    </row>
    <row r="226" spans="1:51" s="14" customFormat="1" ht="12">
      <c r="A226" s="14"/>
      <c r="B226" s="201"/>
      <c r="C226" s="14"/>
      <c r="D226" s="184" t="s">
        <v>137</v>
      </c>
      <c r="E226" s="202" t="s">
        <v>1</v>
      </c>
      <c r="F226" s="203" t="s">
        <v>259</v>
      </c>
      <c r="G226" s="14"/>
      <c r="H226" s="204">
        <v>151.9</v>
      </c>
      <c r="I226" s="205"/>
      <c r="J226" s="14"/>
      <c r="K226" s="14"/>
      <c r="L226" s="201"/>
      <c r="M226" s="206"/>
      <c r="N226" s="207"/>
      <c r="O226" s="207"/>
      <c r="P226" s="207"/>
      <c r="Q226" s="207"/>
      <c r="R226" s="207"/>
      <c r="S226" s="207"/>
      <c r="T226" s="20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2" t="s">
        <v>137</v>
      </c>
      <c r="AU226" s="202" t="s">
        <v>83</v>
      </c>
      <c r="AV226" s="14" t="s">
        <v>148</v>
      </c>
      <c r="AW226" s="14" t="s">
        <v>30</v>
      </c>
      <c r="AX226" s="14" t="s">
        <v>81</v>
      </c>
      <c r="AY226" s="202" t="s">
        <v>126</v>
      </c>
    </row>
    <row r="227" spans="1:65" s="2" customFormat="1" ht="24.15" customHeight="1">
      <c r="A227" s="37"/>
      <c r="B227" s="170"/>
      <c r="C227" s="216" t="s">
        <v>416</v>
      </c>
      <c r="D227" s="216" t="s">
        <v>343</v>
      </c>
      <c r="E227" s="217" t="s">
        <v>1195</v>
      </c>
      <c r="F227" s="218" t="s">
        <v>1196</v>
      </c>
      <c r="G227" s="219" t="s">
        <v>254</v>
      </c>
      <c r="H227" s="220">
        <v>154.179</v>
      </c>
      <c r="I227" s="221"/>
      <c r="J227" s="222">
        <f>ROUND(I227*H227,2)</f>
        <v>0</v>
      </c>
      <c r="K227" s="218" t="s">
        <v>1</v>
      </c>
      <c r="L227" s="223"/>
      <c r="M227" s="224" t="s">
        <v>1</v>
      </c>
      <c r="N227" s="225" t="s">
        <v>38</v>
      </c>
      <c r="O227" s="76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169</v>
      </c>
      <c r="AT227" s="182" t="s">
        <v>343</v>
      </c>
      <c r="AU227" s="182" t="s">
        <v>83</v>
      </c>
      <c r="AY227" s="18" t="s">
        <v>126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81</v>
      </c>
      <c r="BK227" s="183">
        <f>ROUND(I227*H227,2)</f>
        <v>0</v>
      </c>
      <c r="BL227" s="18" t="s">
        <v>148</v>
      </c>
      <c r="BM227" s="182" t="s">
        <v>623</v>
      </c>
    </row>
    <row r="228" spans="1:47" s="2" customFormat="1" ht="12">
      <c r="A228" s="37"/>
      <c r="B228" s="38"/>
      <c r="C228" s="37"/>
      <c r="D228" s="184" t="s">
        <v>136</v>
      </c>
      <c r="E228" s="37"/>
      <c r="F228" s="185" t="s">
        <v>1196</v>
      </c>
      <c r="G228" s="37"/>
      <c r="H228" s="37"/>
      <c r="I228" s="186"/>
      <c r="J228" s="37"/>
      <c r="K228" s="37"/>
      <c r="L228" s="38"/>
      <c r="M228" s="187"/>
      <c r="N228" s="188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136</v>
      </c>
      <c r="AU228" s="18" t="s">
        <v>83</v>
      </c>
    </row>
    <row r="229" spans="1:51" s="13" customFormat="1" ht="12">
      <c r="A229" s="13"/>
      <c r="B229" s="189"/>
      <c r="C229" s="13"/>
      <c r="D229" s="184" t="s">
        <v>137</v>
      </c>
      <c r="E229" s="190" t="s">
        <v>1</v>
      </c>
      <c r="F229" s="191" t="s">
        <v>1197</v>
      </c>
      <c r="G229" s="13"/>
      <c r="H229" s="192">
        <v>154.179</v>
      </c>
      <c r="I229" s="193"/>
      <c r="J229" s="13"/>
      <c r="K229" s="13"/>
      <c r="L229" s="189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137</v>
      </c>
      <c r="AU229" s="190" t="s">
        <v>83</v>
      </c>
      <c r="AV229" s="13" t="s">
        <v>83</v>
      </c>
      <c r="AW229" s="13" t="s">
        <v>30</v>
      </c>
      <c r="AX229" s="13" t="s">
        <v>73</v>
      </c>
      <c r="AY229" s="190" t="s">
        <v>126</v>
      </c>
    </row>
    <row r="230" spans="1:51" s="14" customFormat="1" ht="12">
      <c r="A230" s="14"/>
      <c r="B230" s="201"/>
      <c r="C230" s="14"/>
      <c r="D230" s="184" t="s">
        <v>137</v>
      </c>
      <c r="E230" s="202" t="s">
        <v>1</v>
      </c>
      <c r="F230" s="203" t="s">
        <v>259</v>
      </c>
      <c r="G230" s="14"/>
      <c r="H230" s="204">
        <v>154.179</v>
      </c>
      <c r="I230" s="205"/>
      <c r="J230" s="14"/>
      <c r="K230" s="14"/>
      <c r="L230" s="201"/>
      <c r="M230" s="206"/>
      <c r="N230" s="207"/>
      <c r="O230" s="207"/>
      <c r="P230" s="207"/>
      <c r="Q230" s="207"/>
      <c r="R230" s="207"/>
      <c r="S230" s="207"/>
      <c r="T230" s="20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2" t="s">
        <v>137</v>
      </c>
      <c r="AU230" s="202" t="s">
        <v>83</v>
      </c>
      <c r="AV230" s="14" t="s">
        <v>148</v>
      </c>
      <c r="AW230" s="14" t="s">
        <v>30</v>
      </c>
      <c r="AX230" s="14" t="s">
        <v>81</v>
      </c>
      <c r="AY230" s="202" t="s">
        <v>126</v>
      </c>
    </row>
    <row r="231" spans="1:65" s="2" customFormat="1" ht="24.15" customHeight="1">
      <c r="A231" s="37"/>
      <c r="B231" s="170"/>
      <c r="C231" s="171" t="s">
        <v>421</v>
      </c>
      <c r="D231" s="171" t="s">
        <v>129</v>
      </c>
      <c r="E231" s="172" t="s">
        <v>1198</v>
      </c>
      <c r="F231" s="173" t="s">
        <v>1199</v>
      </c>
      <c r="G231" s="174" t="s">
        <v>549</v>
      </c>
      <c r="H231" s="175">
        <v>15</v>
      </c>
      <c r="I231" s="176"/>
      <c r="J231" s="177">
        <f>ROUND(I231*H231,2)</f>
        <v>0</v>
      </c>
      <c r="K231" s="173" t="s">
        <v>1</v>
      </c>
      <c r="L231" s="38"/>
      <c r="M231" s="178" t="s">
        <v>1</v>
      </c>
      <c r="N231" s="179" t="s">
        <v>38</v>
      </c>
      <c r="O231" s="76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2" t="s">
        <v>148</v>
      </c>
      <c r="AT231" s="182" t="s">
        <v>129</v>
      </c>
      <c r="AU231" s="182" t="s">
        <v>83</v>
      </c>
      <c r="AY231" s="18" t="s">
        <v>126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8" t="s">
        <v>81</v>
      </c>
      <c r="BK231" s="183">
        <f>ROUND(I231*H231,2)</f>
        <v>0</v>
      </c>
      <c r="BL231" s="18" t="s">
        <v>148</v>
      </c>
      <c r="BM231" s="182" t="s">
        <v>634</v>
      </c>
    </row>
    <row r="232" spans="1:47" s="2" customFormat="1" ht="12">
      <c r="A232" s="37"/>
      <c r="B232" s="38"/>
      <c r="C232" s="37"/>
      <c r="D232" s="184" t="s">
        <v>136</v>
      </c>
      <c r="E232" s="37"/>
      <c r="F232" s="185" t="s">
        <v>1199</v>
      </c>
      <c r="G232" s="37"/>
      <c r="H232" s="37"/>
      <c r="I232" s="186"/>
      <c r="J232" s="37"/>
      <c r="K232" s="37"/>
      <c r="L232" s="38"/>
      <c r="M232" s="187"/>
      <c r="N232" s="188"/>
      <c r="O232" s="76"/>
      <c r="P232" s="76"/>
      <c r="Q232" s="76"/>
      <c r="R232" s="76"/>
      <c r="S232" s="76"/>
      <c r="T232" s="7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8" t="s">
        <v>136</v>
      </c>
      <c r="AU232" s="18" t="s">
        <v>83</v>
      </c>
    </row>
    <row r="233" spans="1:65" s="2" customFormat="1" ht="16.5" customHeight="1">
      <c r="A233" s="37"/>
      <c r="B233" s="170"/>
      <c r="C233" s="216" t="s">
        <v>429</v>
      </c>
      <c r="D233" s="216" t="s">
        <v>343</v>
      </c>
      <c r="E233" s="217" t="s">
        <v>1200</v>
      </c>
      <c r="F233" s="218" t="s">
        <v>1201</v>
      </c>
      <c r="G233" s="219" t="s">
        <v>549</v>
      </c>
      <c r="H233" s="220">
        <v>10</v>
      </c>
      <c r="I233" s="221"/>
      <c r="J233" s="222">
        <f>ROUND(I233*H233,2)</f>
        <v>0</v>
      </c>
      <c r="K233" s="218" t="s">
        <v>1</v>
      </c>
      <c r="L233" s="223"/>
      <c r="M233" s="224" t="s">
        <v>1</v>
      </c>
      <c r="N233" s="225" t="s">
        <v>38</v>
      </c>
      <c r="O233" s="76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2" t="s">
        <v>169</v>
      </c>
      <c r="AT233" s="182" t="s">
        <v>343</v>
      </c>
      <c r="AU233" s="182" t="s">
        <v>83</v>
      </c>
      <c r="AY233" s="18" t="s">
        <v>126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8" t="s">
        <v>81</v>
      </c>
      <c r="BK233" s="183">
        <f>ROUND(I233*H233,2)</f>
        <v>0</v>
      </c>
      <c r="BL233" s="18" t="s">
        <v>148</v>
      </c>
      <c r="BM233" s="182" t="s">
        <v>653</v>
      </c>
    </row>
    <row r="234" spans="1:47" s="2" customFormat="1" ht="12">
      <c r="A234" s="37"/>
      <c r="B234" s="38"/>
      <c r="C234" s="37"/>
      <c r="D234" s="184" t="s">
        <v>136</v>
      </c>
      <c r="E234" s="37"/>
      <c r="F234" s="185" t="s">
        <v>1201</v>
      </c>
      <c r="G234" s="37"/>
      <c r="H234" s="37"/>
      <c r="I234" s="186"/>
      <c r="J234" s="37"/>
      <c r="K234" s="37"/>
      <c r="L234" s="38"/>
      <c r="M234" s="187"/>
      <c r="N234" s="188"/>
      <c r="O234" s="76"/>
      <c r="P234" s="76"/>
      <c r="Q234" s="76"/>
      <c r="R234" s="76"/>
      <c r="S234" s="76"/>
      <c r="T234" s="7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8" t="s">
        <v>136</v>
      </c>
      <c r="AU234" s="18" t="s">
        <v>83</v>
      </c>
    </row>
    <row r="235" spans="1:65" s="2" customFormat="1" ht="16.5" customHeight="1">
      <c r="A235" s="37"/>
      <c r="B235" s="170"/>
      <c r="C235" s="216" t="s">
        <v>435</v>
      </c>
      <c r="D235" s="216" t="s">
        <v>343</v>
      </c>
      <c r="E235" s="217" t="s">
        <v>1202</v>
      </c>
      <c r="F235" s="218" t="s">
        <v>1203</v>
      </c>
      <c r="G235" s="219" t="s">
        <v>549</v>
      </c>
      <c r="H235" s="220">
        <v>5</v>
      </c>
      <c r="I235" s="221"/>
      <c r="J235" s="222">
        <f>ROUND(I235*H235,2)</f>
        <v>0</v>
      </c>
      <c r="K235" s="218" t="s">
        <v>1</v>
      </c>
      <c r="L235" s="223"/>
      <c r="M235" s="224" t="s">
        <v>1</v>
      </c>
      <c r="N235" s="225" t="s">
        <v>38</v>
      </c>
      <c r="O235" s="76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2" t="s">
        <v>169</v>
      </c>
      <c r="AT235" s="182" t="s">
        <v>343</v>
      </c>
      <c r="AU235" s="182" t="s">
        <v>83</v>
      </c>
      <c r="AY235" s="18" t="s">
        <v>126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8" t="s">
        <v>81</v>
      </c>
      <c r="BK235" s="183">
        <f>ROUND(I235*H235,2)</f>
        <v>0</v>
      </c>
      <c r="BL235" s="18" t="s">
        <v>148</v>
      </c>
      <c r="BM235" s="182" t="s">
        <v>662</v>
      </c>
    </row>
    <row r="236" spans="1:47" s="2" customFormat="1" ht="12">
      <c r="A236" s="37"/>
      <c r="B236" s="38"/>
      <c r="C236" s="37"/>
      <c r="D236" s="184" t="s">
        <v>136</v>
      </c>
      <c r="E236" s="37"/>
      <c r="F236" s="185" t="s">
        <v>1203</v>
      </c>
      <c r="G236" s="37"/>
      <c r="H236" s="37"/>
      <c r="I236" s="186"/>
      <c r="J236" s="37"/>
      <c r="K236" s="37"/>
      <c r="L236" s="38"/>
      <c r="M236" s="187"/>
      <c r="N236" s="188"/>
      <c r="O236" s="76"/>
      <c r="P236" s="76"/>
      <c r="Q236" s="76"/>
      <c r="R236" s="76"/>
      <c r="S236" s="76"/>
      <c r="T236" s="7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8" t="s">
        <v>136</v>
      </c>
      <c r="AU236" s="18" t="s">
        <v>83</v>
      </c>
    </row>
    <row r="237" spans="1:65" s="2" customFormat="1" ht="24.15" customHeight="1">
      <c r="A237" s="37"/>
      <c r="B237" s="170"/>
      <c r="C237" s="171" t="s">
        <v>440</v>
      </c>
      <c r="D237" s="171" t="s">
        <v>129</v>
      </c>
      <c r="E237" s="172" t="s">
        <v>1204</v>
      </c>
      <c r="F237" s="173" t="s">
        <v>1205</v>
      </c>
      <c r="G237" s="174" t="s">
        <v>549</v>
      </c>
      <c r="H237" s="175">
        <v>5</v>
      </c>
      <c r="I237" s="176"/>
      <c r="J237" s="177">
        <f>ROUND(I237*H237,2)</f>
        <v>0</v>
      </c>
      <c r="K237" s="173" t="s">
        <v>1</v>
      </c>
      <c r="L237" s="38"/>
      <c r="M237" s="178" t="s">
        <v>1</v>
      </c>
      <c r="N237" s="179" t="s">
        <v>38</v>
      </c>
      <c r="O237" s="76"/>
      <c r="P237" s="180">
        <f>O237*H237</f>
        <v>0</v>
      </c>
      <c r="Q237" s="180">
        <v>0</v>
      </c>
      <c r="R237" s="180">
        <f>Q237*H237</f>
        <v>0</v>
      </c>
      <c r="S237" s="180">
        <v>0</v>
      </c>
      <c r="T237" s="18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2" t="s">
        <v>148</v>
      </c>
      <c r="AT237" s="182" t="s">
        <v>129</v>
      </c>
      <c r="AU237" s="182" t="s">
        <v>83</v>
      </c>
      <c r="AY237" s="18" t="s">
        <v>126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8" t="s">
        <v>81</v>
      </c>
      <c r="BK237" s="183">
        <f>ROUND(I237*H237,2)</f>
        <v>0</v>
      </c>
      <c r="BL237" s="18" t="s">
        <v>148</v>
      </c>
      <c r="BM237" s="182" t="s">
        <v>670</v>
      </c>
    </row>
    <row r="238" spans="1:47" s="2" customFormat="1" ht="12">
      <c r="A238" s="37"/>
      <c r="B238" s="38"/>
      <c r="C238" s="37"/>
      <c r="D238" s="184" t="s">
        <v>136</v>
      </c>
      <c r="E238" s="37"/>
      <c r="F238" s="185" t="s">
        <v>1205</v>
      </c>
      <c r="G238" s="37"/>
      <c r="H238" s="37"/>
      <c r="I238" s="186"/>
      <c r="J238" s="37"/>
      <c r="K238" s="37"/>
      <c r="L238" s="38"/>
      <c r="M238" s="187"/>
      <c r="N238" s="188"/>
      <c r="O238" s="76"/>
      <c r="P238" s="76"/>
      <c r="Q238" s="76"/>
      <c r="R238" s="76"/>
      <c r="S238" s="76"/>
      <c r="T238" s="7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8" t="s">
        <v>136</v>
      </c>
      <c r="AU238" s="18" t="s">
        <v>83</v>
      </c>
    </row>
    <row r="239" spans="1:51" s="13" customFormat="1" ht="12">
      <c r="A239" s="13"/>
      <c r="B239" s="189"/>
      <c r="C239" s="13"/>
      <c r="D239" s="184" t="s">
        <v>137</v>
      </c>
      <c r="E239" s="190" t="s">
        <v>1</v>
      </c>
      <c r="F239" s="191" t="s">
        <v>1206</v>
      </c>
      <c r="G239" s="13"/>
      <c r="H239" s="192">
        <v>5</v>
      </c>
      <c r="I239" s="193"/>
      <c r="J239" s="13"/>
      <c r="K239" s="13"/>
      <c r="L239" s="189"/>
      <c r="M239" s="194"/>
      <c r="N239" s="195"/>
      <c r="O239" s="195"/>
      <c r="P239" s="195"/>
      <c r="Q239" s="195"/>
      <c r="R239" s="195"/>
      <c r="S239" s="195"/>
      <c r="T239" s="19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0" t="s">
        <v>137</v>
      </c>
      <c r="AU239" s="190" t="s">
        <v>83</v>
      </c>
      <c r="AV239" s="13" t="s">
        <v>83</v>
      </c>
      <c r="AW239" s="13" t="s">
        <v>30</v>
      </c>
      <c r="AX239" s="13" t="s">
        <v>73</v>
      </c>
      <c r="AY239" s="190" t="s">
        <v>126</v>
      </c>
    </row>
    <row r="240" spans="1:51" s="14" customFormat="1" ht="12">
      <c r="A240" s="14"/>
      <c r="B240" s="201"/>
      <c r="C240" s="14"/>
      <c r="D240" s="184" t="s">
        <v>137</v>
      </c>
      <c r="E240" s="202" t="s">
        <v>1</v>
      </c>
      <c r="F240" s="203" t="s">
        <v>259</v>
      </c>
      <c r="G240" s="14"/>
      <c r="H240" s="204">
        <v>5</v>
      </c>
      <c r="I240" s="205"/>
      <c r="J240" s="14"/>
      <c r="K240" s="14"/>
      <c r="L240" s="201"/>
      <c r="M240" s="206"/>
      <c r="N240" s="207"/>
      <c r="O240" s="207"/>
      <c r="P240" s="207"/>
      <c r="Q240" s="207"/>
      <c r="R240" s="207"/>
      <c r="S240" s="207"/>
      <c r="T240" s="20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2" t="s">
        <v>137</v>
      </c>
      <c r="AU240" s="202" t="s">
        <v>83</v>
      </c>
      <c r="AV240" s="14" t="s">
        <v>148</v>
      </c>
      <c r="AW240" s="14" t="s">
        <v>30</v>
      </c>
      <c r="AX240" s="14" t="s">
        <v>81</v>
      </c>
      <c r="AY240" s="202" t="s">
        <v>126</v>
      </c>
    </row>
    <row r="241" spans="1:65" s="2" customFormat="1" ht="16.5" customHeight="1">
      <c r="A241" s="37"/>
      <c r="B241" s="170"/>
      <c r="C241" s="216" t="s">
        <v>447</v>
      </c>
      <c r="D241" s="216" t="s">
        <v>343</v>
      </c>
      <c r="E241" s="217" t="s">
        <v>1207</v>
      </c>
      <c r="F241" s="218" t="s">
        <v>1208</v>
      </c>
      <c r="G241" s="219" t="s">
        <v>549</v>
      </c>
      <c r="H241" s="220">
        <v>5</v>
      </c>
      <c r="I241" s="221"/>
      <c r="J241" s="222">
        <f>ROUND(I241*H241,2)</f>
        <v>0</v>
      </c>
      <c r="K241" s="218" t="s">
        <v>1</v>
      </c>
      <c r="L241" s="223"/>
      <c r="M241" s="224" t="s">
        <v>1</v>
      </c>
      <c r="N241" s="225" t="s">
        <v>38</v>
      </c>
      <c r="O241" s="76"/>
      <c r="P241" s="180">
        <f>O241*H241</f>
        <v>0</v>
      </c>
      <c r="Q241" s="180">
        <v>0</v>
      </c>
      <c r="R241" s="180">
        <f>Q241*H241</f>
        <v>0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169</v>
      </c>
      <c r="AT241" s="182" t="s">
        <v>343</v>
      </c>
      <c r="AU241" s="182" t="s">
        <v>83</v>
      </c>
      <c r="AY241" s="18" t="s">
        <v>126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81</v>
      </c>
      <c r="BK241" s="183">
        <f>ROUND(I241*H241,2)</f>
        <v>0</v>
      </c>
      <c r="BL241" s="18" t="s">
        <v>148</v>
      </c>
      <c r="BM241" s="182" t="s">
        <v>679</v>
      </c>
    </row>
    <row r="242" spans="1:47" s="2" customFormat="1" ht="12">
      <c r="A242" s="37"/>
      <c r="B242" s="38"/>
      <c r="C242" s="37"/>
      <c r="D242" s="184" t="s">
        <v>136</v>
      </c>
      <c r="E242" s="37"/>
      <c r="F242" s="185" t="s">
        <v>1208</v>
      </c>
      <c r="G242" s="37"/>
      <c r="H242" s="37"/>
      <c r="I242" s="186"/>
      <c r="J242" s="37"/>
      <c r="K242" s="37"/>
      <c r="L242" s="38"/>
      <c r="M242" s="187"/>
      <c r="N242" s="188"/>
      <c r="O242" s="76"/>
      <c r="P242" s="76"/>
      <c r="Q242" s="76"/>
      <c r="R242" s="76"/>
      <c r="S242" s="76"/>
      <c r="T242" s="7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8" t="s">
        <v>136</v>
      </c>
      <c r="AU242" s="18" t="s">
        <v>83</v>
      </c>
    </row>
    <row r="243" spans="1:51" s="13" customFormat="1" ht="12">
      <c r="A243" s="13"/>
      <c r="B243" s="189"/>
      <c r="C243" s="13"/>
      <c r="D243" s="184" t="s">
        <v>137</v>
      </c>
      <c r="E243" s="190" t="s">
        <v>1</v>
      </c>
      <c r="F243" s="191" t="s">
        <v>125</v>
      </c>
      <c r="G243" s="13"/>
      <c r="H243" s="192">
        <v>5</v>
      </c>
      <c r="I243" s="193"/>
      <c r="J243" s="13"/>
      <c r="K243" s="13"/>
      <c r="L243" s="189"/>
      <c r="M243" s="194"/>
      <c r="N243" s="195"/>
      <c r="O243" s="195"/>
      <c r="P243" s="195"/>
      <c r="Q243" s="195"/>
      <c r="R243" s="195"/>
      <c r="S243" s="195"/>
      <c r="T243" s="19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0" t="s">
        <v>137</v>
      </c>
      <c r="AU243" s="190" t="s">
        <v>83</v>
      </c>
      <c r="AV243" s="13" t="s">
        <v>83</v>
      </c>
      <c r="AW243" s="13" t="s">
        <v>30</v>
      </c>
      <c r="AX243" s="13" t="s">
        <v>73</v>
      </c>
      <c r="AY243" s="190" t="s">
        <v>126</v>
      </c>
    </row>
    <row r="244" spans="1:51" s="14" customFormat="1" ht="12">
      <c r="A244" s="14"/>
      <c r="B244" s="201"/>
      <c r="C244" s="14"/>
      <c r="D244" s="184" t="s">
        <v>137</v>
      </c>
      <c r="E244" s="202" t="s">
        <v>1</v>
      </c>
      <c r="F244" s="203" t="s">
        <v>259</v>
      </c>
      <c r="G244" s="14"/>
      <c r="H244" s="204">
        <v>5</v>
      </c>
      <c r="I244" s="205"/>
      <c r="J244" s="14"/>
      <c r="K244" s="14"/>
      <c r="L244" s="201"/>
      <c r="M244" s="206"/>
      <c r="N244" s="207"/>
      <c r="O244" s="207"/>
      <c r="P244" s="207"/>
      <c r="Q244" s="207"/>
      <c r="R244" s="207"/>
      <c r="S244" s="207"/>
      <c r="T244" s="20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2" t="s">
        <v>137</v>
      </c>
      <c r="AU244" s="202" t="s">
        <v>83</v>
      </c>
      <c r="AV244" s="14" t="s">
        <v>148</v>
      </c>
      <c r="AW244" s="14" t="s">
        <v>30</v>
      </c>
      <c r="AX244" s="14" t="s">
        <v>81</v>
      </c>
      <c r="AY244" s="202" t="s">
        <v>126</v>
      </c>
    </row>
    <row r="245" spans="1:65" s="2" customFormat="1" ht="24.15" customHeight="1">
      <c r="A245" s="37"/>
      <c r="B245" s="170"/>
      <c r="C245" s="171" t="s">
        <v>454</v>
      </c>
      <c r="D245" s="171" t="s">
        <v>129</v>
      </c>
      <c r="E245" s="172" t="s">
        <v>1209</v>
      </c>
      <c r="F245" s="173" t="s">
        <v>1210</v>
      </c>
      <c r="G245" s="174" t="s">
        <v>549</v>
      </c>
      <c r="H245" s="175">
        <v>4</v>
      </c>
      <c r="I245" s="176"/>
      <c r="J245" s="177">
        <f>ROUND(I245*H245,2)</f>
        <v>0</v>
      </c>
      <c r="K245" s="173" t="s">
        <v>1</v>
      </c>
      <c r="L245" s="38"/>
      <c r="M245" s="178" t="s">
        <v>1</v>
      </c>
      <c r="N245" s="179" t="s">
        <v>38</v>
      </c>
      <c r="O245" s="76"/>
      <c r="P245" s="180">
        <f>O245*H245</f>
        <v>0</v>
      </c>
      <c r="Q245" s="180">
        <v>0</v>
      </c>
      <c r="R245" s="180">
        <f>Q245*H245</f>
        <v>0</v>
      </c>
      <c r="S245" s="180">
        <v>0</v>
      </c>
      <c r="T245" s="18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2" t="s">
        <v>148</v>
      </c>
      <c r="AT245" s="182" t="s">
        <v>129</v>
      </c>
      <c r="AU245" s="182" t="s">
        <v>83</v>
      </c>
      <c r="AY245" s="18" t="s">
        <v>126</v>
      </c>
      <c r="BE245" s="183">
        <f>IF(N245="základní",J245,0)</f>
        <v>0</v>
      </c>
      <c r="BF245" s="183">
        <f>IF(N245="snížená",J245,0)</f>
        <v>0</v>
      </c>
      <c r="BG245" s="183">
        <f>IF(N245="zákl. přenesená",J245,0)</f>
        <v>0</v>
      </c>
      <c r="BH245" s="183">
        <f>IF(N245="sníž. přenesená",J245,0)</f>
        <v>0</v>
      </c>
      <c r="BI245" s="183">
        <f>IF(N245="nulová",J245,0)</f>
        <v>0</v>
      </c>
      <c r="BJ245" s="18" t="s">
        <v>81</v>
      </c>
      <c r="BK245" s="183">
        <f>ROUND(I245*H245,2)</f>
        <v>0</v>
      </c>
      <c r="BL245" s="18" t="s">
        <v>148</v>
      </c>
      <c r="BM245" s="182" t="s">
        <v>691</v>
      </c>
    </row>
    <row r="246" spans="1:47" s="2" customFormat="1" ht="12">
      <c r="A246" s="37"/>
      <c r="B246" s="38"/>
      <c r="C246" s="37"/>
      <c r="D246" s="184" t="s">
        <v>136</v>
      </c>
      <c r="E246" s="37"/>
      <c r="F246" s="185" t="s">
        <v>1210</v>
      </c>
      <c r="G246" s="37"/>
      <c r="H246" s="37"/>
      <c r="I246" s="186"/>
      <c r="J246" s="37"/>
      <c r="K246" s="37"/>
      <c r="L246" s="38"/>
      <c r="M246" s="187"/>
      <c r="N246" s="188"/>
      <c r="O246" s="76"/>
      <c r="P246" s="76"/>
      <c r="Q246" s="76"/>
      <c r="R246" s="76"/>
      <c r="S246" s="76"/>
      <c r="T246" s="7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8" t="s">
        <v>136</v>
      </c>
      <c r="AU246" s="18" t="s">
        <v>83</v>
      </c>
    </row>
    <row r="247" spans="1:65" s="2" customFormat="1" ht="24.15" customHeight="1">
      <c r="A247" s="37"/>
      <c r="B247" s="170"/>
      <c r="C247" s="171" t="s">
        <v>462</v>
      </c>
      <c r="D247" s="171" t="s">
        <v>129</v>
      </c>
      <c r="E247" s="172" t="s">
        <v>1211</v>
      </c>
      <c r="F247" s="173" t="s">
        <v>1212</v>
      </c>
      <c r="G247" s="174" t="s">
        <v>254</v>
      </c>
      <c r="H247" s="175">
        <v>168</v>
      </c>
      <c r="I247" s="176"/>
      <c r="J247" s="177">
        <f>ROUND(I247*H247,2)</f>
        <v>0</v>
      </c>
      <c r="K247" s="173" t="s">
        <v>1</v>
      </c>
      <c r="L247" s="38"/>
      <c r="M247" s="178" t="s">
        <v>1</v>
      </c>
      <c r="N247" s="179" t="s">
        <v>38</v>
      </c>
      <c r="O247" s="76"/>
      <c r="P247" s="180">
        <f>O247*H247</f>
        <v>0</v>
      </c>
      <c r="Q247" s="180">
        <v>0</v>
      </c>
      <c r="R247" s="180">
        <f>Q247*H247</f>
        <v>0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148</v>
      </c>
      <c r="AT247" s="182" t="s">
        <v>129</v>
      </c>
      <c r="AU247" s="182" t="s">
        <v>83</v>
      </c>
      <c r="AY247" s="18" t="s">
        <v>126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81</v>
      </c>
      <c r="BK247" s="183">
        <f>ROUND(I247*H247,2)</f>
        <v>0</v>
      </c>
      <c r="BL247" s="18" t="s">
        <v>148</v>
      </c>
      <c r="BM247" s="182" t="s">
        <v>701</v>
      </c>
    </row>
    <row r="248" spans="1:47" s="2" customFormat="1" ht="12">
      <c r="A248" s="37"/>
      <c r="B248" s="38"/>
      <c r="C248" s="37"/>
      <c r="D248" s="184" t="s">
        <v>136</v>
      </c>
      <c r="E248" s="37"/>
      <c r="F248" s="185" t="s">
        <v>1212</v>
      </c>
      <c r="G248" s="37"/>
      <c r="H248" s="37"/>
      <c r="I248" s="186"/>
      <c r="J248" s="37"/>
      <c r="K248" s="37"/>
      <c r="L248" s="38"/>
      <c r="M248" s="187"/>
      <c r="N248" s="188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136</v>
      </c>
      <c r="AU248" s="18" t="s">
        <v>83</v>
      </c>
    </row>
    <row r="249" spans="1:65" s="2" customFormat="1" ht="24.15" customHeight="1">
      <c r="A249" s="37"/>
      <c r="B249" s="170"/>
      <c r="C249" s="171" t="s">
        <v>469</v>
      </c>
      <c r="D249" s="171" t="s">
        <v>129</v>
      </c>
      <c r="E249" s="172" t="s">
        <v>1213</v>
      </c>
      <c r="F249" s="173" t="s">
        <v>1214</v>
      </c>
      <c r="G249" s="174" t="s">
        <v>549</v>
      </c>
      <c r="H249" s="175">
        <v>9</v>
      </c>
      <c r="I249" s="176"/>
      <c r="J249" s="177">
        <f>ROUND(I249*H249,2)</f>
        <v>0</v>
      </c>
      <c r="K249" s="173" t="s">
        <v>1</v>
      </c>
      <c r="L249" s="38"/>
      <c r="M249" s="178" t="s">
        <v>1</v>
      </c>
      <c r="N249" s="179" t="s">
        <v>38</v>
      </c>
      <c r="O249" s="76"/>
      <c r="P249" s="180">
        <f>O249*H249</f>
        <v>0</v>
      </c>
      <c r="Q249" s="180">
        <v>0</v>
      </c>
      <c r="R249" s="180">
        <f>Q249*H249</f>
        <v>0</v>
      </c>
      <c r="S249" s="180">
        <v>0</v>
      </c>
      <c r="T249" s="18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2" t="s">
        <v>148</v>
      </c>
      <c r="AT249" s="182" t="s">
        <v>129</v>
      </c>
      <c r="AU249" s="182" t="s">
        <v>83</v>
      </c>
      <c r="AY249" s="18" t="s">
        <v>126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18" t="s">
        <v>81</v>
      </c>
      <c r="BK249" s="183">
        <f>ROUND(I249*H249,2)</f>
        <v>0</v>
      </c>
      <c r="BL249" s="18" t="s">
        <v>148</v>
      </c>
      <c r="BM249" s="182" t="s">
        <v>713</v>
      </c>
    </row>
    <row r="250" spans="1:47" s="2" customFormat="1" ht="12">
      <c r="A250" s="37"/>
      <c r="B250" s="38"/>
      <c r="C250" s="37"/>
      <c r="D250" s="184" t="s">
        <v>136</v>
      </c>
      <c r="E250" s="37"/>
      <c r="F250" s="185" t="s">
        <v>1214</v>
      </c>
      <c r="G250" s="37"/>
      <c r="H250" s="37"/>
      <c r="I250" s="186"/>
      <c r="J250" s="37"/>
      <c r="K250" s="37"/>
      <c r="L250" s="38"/>
      <c r="M250" s="187"/>
      <c r="N250" s="188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136</v>
      </c>
      <c r="AU250" s="18" t="s">
        <v>83</v>
      </c>
    </row>
    <row r="251" spans="1:65" s="2" customFormat="1" ht="16.5" customHeight="1">
      <c r="A251" s="37"/>
      <c r="B251" s="170"/>
      <c r="C251" s="216" t="s">
        <v>474</v>
      </c>
      <c r="D251" s="216" t="s">
        <v>343</v>
      </c>
      <c r="E251" s="217" t="s">
        <v>1215</v>
      </c>
      <c r="F251" s="218" t="s">
        <v>1216</v>
      </c>
      <c r="G251" s="219" t="s">
        <v>549</v>
      </c>
      <c r="H251" s="220">
        <v>14</v>
      </c>
      <c r="I251" s="221"/>
      <c r="J251" s="222">
        <f>ROUND(I251*H251,2)</f>
        <v>0</v>
      </c>
      <c r="K251" s="218" t="s">
        <v>1</v>
      </c>
      <c r="L251" s="223"/>
      <c r="M251" s="224" t="s">
        <v>1</v>
      </c>
      <c r="N251" s="225" t="s">
        <v>38</v>
      </c>
      <c r="O251" s="76"/>
      <c r="P251" s="180">
        <f>O251*H251</f>
        <v>0</v>
      </c>
      <c r="Q251" s="180">
        <v>0</v>
      </c>
      <c r="R251" s="180">
        <f>Q251*H251</f>
        <v>0</v>
      </c>
      <c r="S251" s="180">
        <v>0</v>
      </c>
      <c r="T251" s="18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2" t="s">
        <v>169</v>
      </c>
      <c r="AT251" s="182" t="s">
        <v>343</v>
      </c>
      <c r="AU251" s="182" t="s">
        <v>83</v>
      </c>
      <c r="AY251" s="18" t="s">
        <v>126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8" t="s">
        <v>81</v>
      </c>
      <c r="BK251" s="183">
        <f>ROUND(I251*H251,2)</f>
        <v>0</v>
      </c>
      <c r="BL251" s="18" t="s">
        <v>148</v>
      </c>
      <c r="BM251" s="182" t="s">
        <v>722</v>
      </c>
    </row>
    <row r="252" spans="1:47" s="2" customFormat="1" ht="12">
      <c r="A252" s="37"/>
      <c r="B252" s="38"/>
      <c r="C252" s="37"/>
      <c r="D252" s="184" t="s">
        <v>136</v>
      </c>
      <c r="E252" s="37"/>
      <c r="F252" s="185" t="s">
        <v>1216</v>
      </c>
      <c r="G252" s="37"/>
      <c r="H252" s="37"/>
      <c r="I252" s="186"/>
      <c r="J252" s="37"/>
      <c r="K252" s="37"/>
      <c r="L252" s="38"/>
      <c r="M252" s="187"/>
      <c r="N252" s="188"/>
      <c r="O252" s="76"/>
      <c r="P252" s="76"/>
      <c r="Q252" s="76"/>
      <c r="R252" s="76"/>
      <c r="S252" s="76"/>
      <c r="T252" s="7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8" t="s">
        <v>136</v>
      </c>
      <c r="AU252" s="18" t="s">
        <v>83</v>
      </c>
    </row>
    <row r="253" spans="1:51" s="13" customFormat="1" ht="12">
      <c r="A253" s="13"/>
      <c r="B253" s="189"/>
      <c r="C253" s="13"/>
      <c r="D253" s="184" t="s">
        <v>137</v>
      </c>
      <c r="E253" s="190" t="s">
        <v>1</v>
      </c>
      <c r="F253" s="191" t="s">
        <v>1217</v>
      </c>
      <c r="G253" s="13"/>
      <c r="H253" s="192">
        <v>8</v>
      </c>
      <c r="I253" s="193"/>
      <c r="J253" s="13"/>
      <c r="K253" s="13"/>
      <c r="L253" s="189"/>
      <c r="M253" s="194"/>
      <c r="N253" s="195"/>
      <c r="O253" s="195"/>
      <c r="P253" s="195"/>
      <c r="Q253" s="195"/>
      <c r="R253" s="195"/>
      <c r="S253" s="195"/>
      <c r="T253" s="19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0" t="s">
        <v>137</v>
      </c>
      <c r="AU253" s="190" t="s">
        <v>83</v>
      </c>
      <c r="AV253" s="13" t="s">
        <v>83</v>
      </c>
      <c r="AW253" s="13" t="s">
        <v>30</v>
      </c>
      <c r="AX253" s="13" t="s">
        <v>73</v>
      </c>
      <c r="AY253" s="190" t="s">
        <v>126</v>
      </c>
    </row>
    <row r="254" spans="1:51" s="13" customFormat="1" ht="12">
      <c r="A254" s="13"/>
      <c r="B254" s="189"/>
      <c r="C254" s="13"/>
      <c r="D254" s="184" t="s">
        <v>137</v>
      </c>
      <c r="E254" s="190" t="s">
        <v>1</v>
      </c>
      <c r="F254" s="191" t="s">
        <v>1218</v>
      </c>
      <c r="G254" s="13"/>
      <c r="H254" s="192">
        <v>6</v>
      </c>
      <c r="I254" s="193"/>
      <c r="J254" s="13"/>
      <c r="K254" s="13"/>
      <c r="L254" s="189"/>
      <c r="M254" s="194"/>
      <c r="N254" s="195"/>
      <c r="O254" s="195"/>
      <c r="P254" s="195"/>
      <c r="Q254" s="195"/>
      <c r="R254" s="195"/>
      <c r="S254" s="195"/>
      <c r="T254" s="19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0" t="s">
        <v>137</v>
      </c>
      <c r="AU254" s="190" t="s">
        <v>83</v>
      </c>
      <c r="AV254" s="13" t="s">
        <v>83</v>
      </c>
      <c r="AW254" s="13" t="s">
        <v>30</v>
      </c>
      <c r="AX254" s="13" t="s">
        <v>73</v>
      </c>
      <c r="AY254" s="190" t="s">
        <v>126</v>
      </c>
    </row>
    <row r="255" spans="1:51" s="14" customFormat="1" ht="12">
      <c r="A255" s="14"/>
      <c r="B255" s="201"/>
      <c r="C255" s="14"/>
      <c r="D255" s="184" t="s">
        <v>137</v>
      </c>
      <c r="E255" s="202" t="s">
        <v>1</v>
      </c>
      <c r="F255" s="203" t="s">
        <v>259</v>
      </c>
      <c r="G255" s="14"/>
      <c r="H255" s="204">
        <v>14</v>
      </c>
      <c r="I255" s="205"/>
      <c r="J255" s="14"/>
      <c r="K255" s="14"/>
      <c r="L255" s="201"/>
      <c r="M255" s="206"/>
      <c r="N255" s="207"/>
      <c r="O255" s="207"/>
      <c r="P255" s="207"/>
      <c r="Q255" s="207"/>
      <c r="R255" s="207"/>
      <c r="S255" s="207"/>
      <c r="T255" s="20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2" t="s">
        <v>137</v>
      </c>
      <c r="AU255" s="202" t="s">
        <v>83</v>
      </c>
      <c r="AV255" s="14" t="s">
        <v>148</v>
      </c>
      <c r="AW255" s="14" t="s">
        <v>30</v>
      </c>
      <c r="AX255" s="14" t="s">
        <v>81</v>
      </c>
      <c r="AY255" s="202" t="s">
        <v>126</v>
      </c>
    </row>
    <row r="256" spans="1:65" s="2" customFormat="1" ht="16.5" customHeight="1">
      <c r="A256" s="37"/>
      <c r="B256" s="170"/>
      <c r="C256" s="216" t="s">
        <v>480</v>
      </c>
      <c r="D256" s="216" t="s">
        <v>343</v>
      </c>
      <c r="E256" s="217" t="s">
        <v>1219</v>
      </c>
      <c r="F256" s="218" t="s">
        <v>1220</v>
      </c>
      <c r="G256" s="219" t="s">
        <v>549</v>
      </c>
      <c r="H256" s="220">
        <v>1</v>
      </c>
      <c r="I256" s="221"/>
      <c r="J256" s="222">
        <f>ROUND(I256*H256,2)</f>
        <v>0</v>
      </c>
      <c r="K256" s="218" t="s">
        <v>1</v>
      </c>
      <c r="L256" s="223"/>
      <c r="M256" s="224" t="s">
        <v>1</v>
      </c>
      <c r="N256" s="225" t="s">
        <v>38</v>
      </c>
      <c r="O256" s="76"/>
      <c r="P256" s="180">
        <f>O256*H256</f>
        <v>0</v>
      </c>
      <c r="Q256" s="180">
        <v>0</v>
      </c>
      <c r="R256" s="180">
        <f>Q256*H256</f>
        <v>0</v>
      </c>
      <c r="S256" s="180">
        <v>0</v>
      </c>
      <c r="T256" s="18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2" t="s">
        <v>169</v>
      </c>
      <c r="AT256" s="182" t="s">
        <v>343</v>
      </c>
      <c r="AU256" s="182" t="s">
        <v>83</v>
      </c>
      <c r="AY256" s="18" t="s">
        <v>126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8" t="s">
        <v>81</v>
      </c>
      <c r="BK256" s="183">
        <f>ROUND(I256*H256,2)</f>
        <v>0</v>
      </c>
      <c r="BL256" s="18" t="s">
        <v>148</v>
      </c>
      <c r="BM256" s="182" t="s">
        <v>734</v>
      </c>
    </row>
    <row r="257" spans="1:47" s="2" customFormat="1" ht="12">
      <c r="A257" s="37"/>
      <c r="B257" s="38"/>
      <c r="C257" s="37"/>
      <c r="D257" s="184" t="s">
        <v>136</v>
      </c>
      <c r="E257" s="37"/>
      <c r="F257" s="185" t="s">
        <v>1220</v>
      </c>
      <c r="G257" s="37"/>
      <c r="H257" s="37"/>
      <c r="I257" s="186"/>
      <c r="J257" s="37"/>
      <c r="K257" s="37"/>
      <c r="L257" s="38"/>
      <c r="M257" s="187"/>
      <c r="N257" s="188"/>
      <c r="O257" s="76"/>
      <c r="P257" s="76"/>
      <c r="Q257" s="76"/>
      <c r="R257" s="76"/>
      <c r="S257" s="76"/>
      <c r="T257" s="7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8" t="s">
        <v>136</v>
      </c>
      <c r="AU257" s="18" t="s">
        <v>83</v>
      </c>
    </row>
    <row r="258" spans="1:65" s="2" customFormat="1" ht="24.15" customHeight="1">
      <c r="A258" s="37"/>
      <c r="B258" s="170"/>
      <c r="C258" s="216" t="s">
        <v>486</v>
      </c>
      <c r="D258" s="216" t="s">
        <v>343</v>
      </c>
      <c r="E258" s="217" t="s">
        <v>1221</v>
      </c>
      <c r="F258" s="218" t="s">
        <v>1222</v>
      </c>
      <c r="G258" s="219" t="s">
        <v>549</v>
      </c>
      <c r="H258" s="220">
        <v>13</v>
      </c>
      <c r="I258" s="221"/>
      <c r="J258" s="222">
        <f>ROUND(I258*H258,2)</f>
        <v>0</v>
      </c>
      <c r="K258" s="218" t="s">
        <v>1</v>
      </c>
      <c r="L258" s="223"/>
      <c r="M258" s="224" t="s">
        <v>1</v>
      </c>
      <c r="N258" s="225" t="s">
        <v>38</v>
      </c>
      <c r="O258" s="76"/>
      <c r="P258" s="180">
        <f>O258*H258</f>
        <v>0</v>
      </c>
      <c r="Q258" s="180">
        <v>0</v>
      </c>
      <c r="R258" s="180">
        <f>Q258*H258</f>
        <v>0</v>
      </c>
      <c r="S258" s="180">
        <v>0</v>
      </c>
      <c r="T258" s="18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2" t="s">
        <v>169</v>
      </c>
      <c r="AT258" s="182" t="s">
        <v>343</v>
      </c>
      <c r="AU258" s="182" t="s">
        <v>83</v>
      </c>
      <c r="AY258" s="18" t="s">
        <v>126</v>
      </c>
      <c r="BE258" s="183">
        <f>IF(N258="základní",J258,0)</f>
        <v>0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18" t="s">
        <v>81</v>
      </c>
      <c r="BK258" s="183">
        <f>ROUND(I258*H258,2)</f>
        <v>0</v>
      </c>
      <c r="BL258" s="18" t="s">
        <v>148</v>
      </c>
      <c r="BM258" s="182" t="s">
        <v>761</v>
      </c>
    </row>
    <row r="259" spans="1:47" s="2" customFormat="1" ht="12">
      <c r="A259" s="37"/>
      <c r="B259" s="38"/>
      <c r="C259" s="37"/>
      <c r="D259" s="184" t="s">
        <v>136</v>
      </c>
      <c r="E259" s="37"/>
      <c r="F259" s="185" t="s">
        <v>1222</v>
      </c>
      <c r="G259" s="37"/>
      <c r="H259" s="37"/>
      <c r="I259" s="186"/>
      <c r="J259" s="37"/>
      <c r="K259" s="37"/>
      <c r="L259" s="38"/>
      <c r="M259" s="187"/>
      <c r="N259" s="188"/>
      <c r="O259" s="76"/>
      <c r="P259" s="76"/>
      <c r="Q259" s="76"/>
      <c r="R259" s="76"/>
      <c r="S259" s="76"/>
      <c r="T259" s="7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8" t="s">
        <v>136</v>
      </c>
      <c r="AU259" s="18" t="s">
        <v>83</v>
      </c>
    </row>
    <row r="260" spans="1:51" s="13" customFormat="1" ht="12">
      <c r="A260" s="13"/>
      <c r="B260" s="189"/>
      <c r="C260" s="13"/>
      <c r="D260" s="184" t="s">
        <v>137</v>
      </c>
      <c r="E260" s="190" t="s">
        <v>1</v>
      </c>
      <c r="F260" s="191" t="s">
        <v>1223</v>
      </c>
      <c r="G260" s="13"/>
      <c r="H260" s="192">
        <v>7</v>
      </c>
      <c r="I260" s="193"/>
      <c r="J260" s="13"/>
      <c r="K260" s="13"/>
      <c r="L260" s="189"/>
      <c r="M260" s="194"/>
      <c r="N260" s="195"/>
      <c r="O260" s="195"/>
      <c r="P260" s="195"/>
      <c r="Q260" s="195"/>
      <c r="R260" s="195"/>
      <c r="S260" s="195"/>
      <c r="T260" s="19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0" t="s">
        <v>137</v>
      </c>
      <c r="AU260" s="190" t="s">
        <v>83</v>
      </c>
      <c r="AV260" s="13" t="s">
        <v>83</v>
      </c>
      <c r="AW260" s="13" t="s">
        <v>30</v>
      </c>
      <c r="AX260" s="13" t="s">
        <v>73</v>
      </c>
      <c r="AY260" s="190" t="s">
        <v>126</v>
      </c>
    </row>
    <row r="261" spans="1:51" s="13" customFormat="1" ht="12">
      <c r="A261" s="13"/>
      <c r="B261" s="189"/>
      <c r="C261" s="13"/>
      <c r="D261" s="184" t="s">
        <v>137</v>
      </c>
      <c r="E261" s="190" t="s">
        <v>1</v>
      </c>
      <c r="F261" s="191" t="s">
        <v>1224</v>
      </c>
      <c r="G261" s="13"/>
      <c r="H261" s="192">
        <v>6</v>
      </c>
      <c r="I261" s="193"/>
      <c r="J261" s="13"/>
      <c r="K261" s="13"/>
      <c r="L261" s="189"/>
      <c r="M261" s="194"/>
      <c r="N261" s="195"/>
      <c r="O261" s="195"/>
      <c r="P261" s="195"/>
      <c r="Q261" s="195"/>
      <c r="R261" s="195"/>
      <c r="S261" s="195"/>
      <c r="T261" s="19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0" t="s">
        <v>137</v>
      </c>
      <c r="AU261" s="190" t="s">
        <v>83</v>
      </c>
      <c r="AV261" s="13" t="s">
        <v>83</v>
      </c>
      <c r="AW261" s="13" t="s">
        <v>30</v>
      </c>
      <c r="AX261" s="13" t="s">
        <v>73</v>
      </c>
      <c r="AY261" s="190" t="s">
        <v>126</v>
      </c>
    </row>
    <row r="262" spans="1:51" s="14" customFormat="1" ht="12">
      <c r="A262" s="14"/>
      <c r="B262" s="201"/>
      <c r="C262" s="14"/>
      <c r="D262" s="184" t="s">
        <v>137</v>
      </c>
      <c r="E262" s="202" t="s">
        <v>1</v>
      </c>
      <c r="F262" s="203" t="s">
        <v>259</v>
      </c>
      <c r="G262" s="14"/>
      <c r="H262" s="204">
        <v>13</v>
      </c>
      <c r="I262" s="205"/>
      <c r="J262" s="14"/>
      <c r="K262" s="14"/>
      <c r="L262" s="201"/>
      <c r="M262" s="206"/>
      <c r="N262" s="207"/>
      <c r="O262" s="207"/>
      <c r="P262" s="207"/>
      <c r="Q262" s="207"/>
      <c r="R262" s="207"/>
      <c r="S262" s="207"/>
      <c r="T262" s="20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2" t="s">
        <v>137</v>
      </c>
      <c r="AU262" s="202" t="s">
        <v>83</v>
      </c>
      <c r="AV262" s="14" t="s">
        <v>148</v>
      </c>
      <c r="AW262" s="14" t="s">
        <v>30</v>
      </c>
      <c r="AX262" s="14" t="s">
        <v>81</v>
      </c>
      <c r="AY262" s="202" t="s">
        <v>126</v>
      </c>
    </row>
    <row r="263" spans="1:65" s="2" customFormat="1" ht="24.15" customHeight="1">
      <c r="A263" s="37"/>
      <c r="B263" s="170"/>
      <c r="C263" s="216" t="s">
        <v>492</v>
      </c>
      <c r="D263" s="216" t="s">
        <v>343</v>
      </c>
      <c r="E263" s="217" t="s">
        <v>1225</v>
      </c>
      <c r="F263" s="218" t="s">
        <v>1226</v>
      </c>
      <c r="G263" s="219" t="s">
        <v>549</v>
      </c>
      <c r="H263" s="220">
        <v>3</v>
      </c>
      <c r="I263" s="221"/>
      <c r="J263" s="222">
        <f>ROUND(I263*H263,2)</f>
        <v>0</v>
      </c>
      <c r="K263" s="218" t="s">
        <v>1</v>
      </c>
      <c r="L263" s="223"/>
      <c r="M263" s="224" t="s">
        <v>1</v>
      </c>
      <c r="N263" s="225" t="s">
        <v>38</v>
      </c>
      <c r="O263" s="76"/>
      <c r="P263" s="180">
        <f>O263*H263</f>
        <v>0</v>
      </c>
      <c r="Q263" s="180">
        <v>0</v>
      </c>
      <c r="R263" s="180">
        <f>Q263*H263</f>
        <v>0</v>
      </c>
      <c r="S263" s="180">
        <v>0</v>
      </c>
      <c r="T263" s="18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2" t="s">
        <v>169</v>
      </c>
      <c r="AT263" s="182" t="s">
        <v>343</v>
      </c>
      <c r="AU263" s="182" t="s">
        <v>83</v>
      </c>
      <c r="AY263" s="18" t="s">
        <v>126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8" t="s">
        <v>81</v>
      </c>
      <c r="BK263" s="183">
        <f>ROUND(I263*H263,2)</f>
        <v>0</v>
      </c>
      <c r="BL263" s="18" t="s">
        <v>148</v>
      </c>
      <c r="BM263" s="182" t="s">
        <v>787</v>
      </c>
    </row>
    <row r="264" spans="1:47" s="2" customFormat="1" ht="12">
      <c r="A264" s="37"/>
      <c r="B264" s="38"/>
      <c r="C264" s="37"/>
      <c r="D264" s="184" t="s">
        <v>136</v>
      </c>
      <c r="E264" s="37"/>
      <c r="F264" s="185" t="s">
        <v>1226</v>
      </c>
      <c r="G264" s="37"/>
      <c r="H264" s="37"/>
      <c r="I264" s="186"/>
      <c r="J264" s="37"/>
      <c r="K264" s="37"/>
      <c r="L264" s="38"/>
      <c r="M264" s="187"/>
      <c r="N264" s="188"/>
      <c r="O264" s="76"/>
      <c r="P264" s="76"/>
      <c r="Q264" s="76"/>
      <c r="R264" s="76"/>
      <c r="S264" s="76"/>
      <c r="T264" s="7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8" t="s">
        <v>136</v>
      </c>
      <c r="AU264" s="18" t="s">
        <v>83</v>
      </c>
    </row>
    <row r="265" spans="1:65" s="2" customFormat="1" ht="24.15" customHeight="1">
      <c r="A265" s="37"/>
      <c r="B265" s="170"/>
      <c r="C265" s="216" t="s">
        <v>497</v>
      </c>
      <c r="D265" s="216" t="s">
        <v>343</v>
      </c>
      <c r="E265" s="217" t="s">
        <v>1227</v>
      </c>
      <c r="F265" s="218" t="s">
        <v>1228</v>
      </c>
      <c r="G265" s="219" t="s">
        <v>549</v>
      </c>
      <c r="H265" s="220">
        <v>2</v>
      </c>
      <c r="I265" s="221"/>
      <c r="J265" s="222">
        <f>ROUND(I265*H265,2)</f>
        <v>0</v>
      </c>
      <c r="K265" s="218" t="s">
        <v>1</v>
      </c>
      <c r="L265" s="223"/>
      <c r="M265" s="224" t="s">
        <v>1</v>
      </c>
      <c r="N265" s="225" t="s">
        <v>38</v>
      </c>
      <c r="O265" s="76"/>
      <c r="P265" s="180">
        <f>O265*H265</f>
        <v>0</v>
      </c>
      <c r="Q265" s="180">
        <v>0</v>
      </c>
      <c r="R265" s="180">
        <f>Q265*H265</f>
        <v>0</v>
      </c>
      <c r="S265" s="180">
        <v>0</v>
      </c>
      <c r="T265" s="18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2" t="s">
        <v>169</v>
      </c>
      <c r="AT265" s="182" t="s">
        <v>343</v>
      </c>
      <c r="AU265" s="182" t="s">
        <v>83</v>
      </c>
      <c r="AY265" s="18" t="s">
        <v>126</v>
      </c>
      <c r="BE265" s="183">
        <f>IF(N265="základní",J265,0)</f>
        <v>0</v>
      </c>
      <c r="BF265" s="183">
        <f>IF(N265="snížená",J265,0)</f>
        <v>0</v>
      </c>
      <c r="BG265" s="183">
        <f>IF(N265="zákl. přenesená",J265,0)</f>
        <v>0</v>
      </c>
      <c r="BH265" s="183">
        <f>IF(N265="sníž. přenesená",J265,0)</f>
        <v>0</v>
      </c>
      <c r="BI265" s="183">
        <f>IF(N265="nulová",J265,0)</f>
        <v>0</v>
      </c>
      <c r="BJ265" s="18" t="s">
        <v>81</v>
      </c>
      <c r="BK265" s="183">
        <f>ROUND(I265*H265,2)</f>
        <v>0</v>
      </c>
      <c r="BL265" s="18" t="s">
        <v>148</v>
      </c>
      <c r="BM265" s="182" t="s">
        <v>799</v>
      </c>
    </row>
    <row r="266" spans="1:47" s="2" customFormat="1" ht="12">
      <c r="A266" s="37"/>
      <c r="B266" s="38"/>
      <c r="C266" s="37"/>
      <c r="D266" s="184" t="s">
        <v>136</v>
      </c>
      <c r="E266" s="37"/>
      <c r="F266" s="185" t="s">
        <v>1228</v>
      </c>
      <c r="G266" s="37"/>
      <c r="H266" s="37"/>
      <c r="I266" s="186"/>
      <c r="J266" s="37"/>
      <c r="K266" s="37"/>
      <c r="L266" s="38"/>
      <c r="M266" s="187"/>
      <c r="N266" s="188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136</v>
      </c>
      <c r="AU266" s="18" t="s">
        <v>83</v>
      </c>
    </row>
    <row r="267" spans="1:65" s="2" customFormat="1" ht="24.15" customHeight="1">
      <c r="A267" s="37"/>
      <c r="B267" s="170"/>
      <c r="C267" s="216" t="s">
        <v>502</v>
      </c>
      <c r="D267" s="216" t="s">
        <v>343</v>
      </c>
      <c r="E267" s="217" t="s">
        <v>1229</v>
      </c>
      <c r="F267" s="218" t="s">
        <v>1230</v>
      </c>
      <c r="G267" s="219" t="s">
        <v>549</v>
      </c>
      <c r="H267" s="220">
        <v>5</v>
      </c>
      <c r="I267" s="221"/>
      <c r="J267" s="222">
        <f>ROUND(I267*H267,2)</f>
        <v>0</v>
      </c>
      <c r="K267" s="218" t="s">
        <v>1</v>
      </c>
      <c r="L267" s="223"/>
      <c r="M267" s="224" t="s">
        <v>1</v>
      </c>
      <c r="N267" s="225" t="s">
        <v>38</v>
      </c>
      <c r="O267" s="76"/>
      <c r="P267" s="180">
        <f>O267*H267</f>
        <v>0</v>
      </c>
      <c r="Q267" s="180">
        <v>0</v>
      </c>
      <c r="R267" s="180">
        <f>Q267*H267</f>
        <v>0</v>
      </c>
      <c r="S267" s="180">
        <v>0</v>
      </c>
      <c r="T267" s="18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2" t="s">
        <v>169</v>
      </c>
      <c r="AT267" s="182" t="s">
        <v>343</v>
      </c>
      <c r="AU267" s="182" t="s">
        <v>83</v>
      </c>
      <c r="AY267" s="18" t="s">
        <v>126</v>
      </c>
      <c r="BE267" s="183">
        <f>IF(N267="základní",J267,0)</f>
        <v>0</v>
      </c>
      <c r="BF267" s="183">
        <f>IF(N267="snížená",J267,0)</f>
        <v>0</v>
      </c>
      <c r="BG267" s="183">
        <f>IF(N267="zákl. přenesená",J267,0)</f>
        <v>0</v>
      </c>
      <c r="BH267" s="183">
        <f>IF(N267="sníž. přenesená",J267,0)</f>
        <v>0</v>
      </c>
      <c r="BI267" s="183">
        <f>IF(N267="nulová",J267,0)</f>
        <v>0</v>
      </c>
      <c r="BJ267" s="18" t="s">
        <v>81</v>
      </c>
      <c r="BK267" s="183">
        <f>ROUND(I267*H267,2)</f>
        <v>0</v>
      </c>
      <c r="BL267" s="18" t="s">
        <v>148</v>
      </c>
      <c r="BM267" s="182" t="s">
        <v>807</v>
      </c>
    </row>
    <row r="268" spans="1:47" s="2" customFormat="1" ht="12">
      <c r="A268" s="37"/>
      <c r="B268" s="38"/>
      <c r="C268" s="37"/>
      <c r="D268" s="184" t="s">
        <v>136</v>
      </c>
      <c r="E268" s="37"/>
      <c r="F268" s="185" t="s">
        <v>1230</v>
      </c>
      <c r="G268" s="37"/>
      <c r="H268" s="37"/>
      <c r="I268" s="186"/>
      <c r="J268" s="37"/>
      <c r="K268" s="37"/>
      <c r="L268" s="38"/>
      <c r="M268" s="187"/>
      <c r="N268" s="188"/>
      <c r="O268" s="76"/>
      <c r="P268" s="76"/>
      <c r="Q268" s="76"/>
      <c r="R268" s="76"/>
      <c r="S268" s="76"/>
      <c r="T268" s="7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8" t="s">
        <v>136</v>
      </c>
      <c r="AU268" s="18" t="s">
        <v>83</v>
      </c>
    </row>
    <row r="269" spans="1:65" s="2" customFormat="1" ht="24.15" customHeight="1">
      <c r="A269" s="37"/>
      <c r="B269" s="170"/>
      <c r="C269" s="216" t="s">
        <v>507</v>
      </c>
      <c r="D269" s="216" t="s">
        <v>343</v>
      </c>
      <c r="E269" s="217" t="s">
        <v>1231</v>
      </c>
      <c r="F269" s="218" t="s">
        <v>1232</v>
      </c>
      <c r="G269" s="219" t="s">
        <v>549</v>
      </c>
      <c r="H269" s="220">
        <v>4</v>
      </c>
      <c r="I269" s="221"/>
      <c r="J269" s="222">
        <f>ROUND(I269*H269,2)</f>
        <v>0</v>
      </c>
      <c r="K269" s="218" t="s">
        <v>1</v>
      </c>
      <c r="L269" s="223"/>
      <c r="M269" s="224" t="s">
        <v>1</v>
      </c>
      <c r="N269" s="225" t="s">
        <v>38</v>
      </c>
      <c r="O269" s="76"/>
      <c r="P269" s="180">
        <f>O269*H269</f>
        <v>0</v>
      </c>
      <c r="Q269" s="180">
        <v>0</v>
      </c>
      <c r="R269" s="180">
        <f>Q269*H269</f>
        <v>0</v>
      </c>
      <c r="S269" s="180">
        <v>0</v>
      </c>
      <c r="T269" s="18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2" t="s">
        <v>169</v>
      </c>
      <c r="AT269" s="182" t="s">
        <v>343</v>
      </c>
      <c r="AU269" s="182" t="s">
        <v>83</v>
      </c>
      <c r="AY269" s="18" t="s">
        <v>126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8" t="s">
        <v>81</v>
      </c>
      <c r="BK269" s="183">
        <f>ROUND(I269*H269,2)</f>
        <v>0</v>
      </c>
      <c r="BL269" s="18" t="s">
        <v>148</v>
      </c>
      <c r="BM269" s="182" t="s">
        <v>1233</v>
      </c>
    </row>
    <row r="270" spans="1:47" s="2" customFormat="1" ht="12">
      <c r="A270" s="37"/>
      <c r="B270" s="38"/>
      <c r="C270" s="37"/>
      <c r="D270" s="184" t="s">
        <v>136</v>
      </c>
      <c r="E270" s="37"/>
      <c r="F270" s="185" t="s">
        <v>1232</v>
      </c>
      <c r="G270" s="37"/>
      <c r="H270" s="37"/>
      <c r="I270" s="186"/>
      <c r="J270" s="37"/>
      <c r="K270" s="37"/>
      <c r="L270" s="38"/>
      <c r="M270" s="187"/>
      <c r="N270" s="188"/>
      <c r="O270" s="76"/>
      <c r="P270" s="76"/>
      <c r="Q270" s="76"/>
      <c r="R270" s="76"/>
      <c r="S270" s="76"/>
      <c r="T270" s="7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8" t="s">
        <v>136</v>
      </c>
      <c r="AU270" s="18" t="s">
        <v>83</v>
      </c>
    </row>
    <row r="271" spans="1:65" s="2" customFormat="1" ht="24.15" customHeight="1">
      <c r="A271" s="37"/>
      <c r="B271" s="170"/>
      <c r="C271" s="216" t="s">
        <v>513</v>
      </c>
      <c r="D271" s="216" t="s">
        <v>343</v>
      </c>
      <c r="E271" s="217" t="s">
        <v>1234</v>
      </c>
      <c r="F271" s="218" t="s">
        <v>1235</v>
      </c>
      <c r="G271" s="219" t="s">
        <v>549</v>
      </c>
      <c r="H271" s="220">
        <v>21</v>
      </c>
      <c r="I271" s="221"/>
      <c r="J271" s="222">
        <f>ROUND(I271*H271,2)</f>
        <v>0</v>
      </c>
      <c r="K271" s="218" t="s">
        <v>1</v>
      </c>
      <c r="L271" s="223"/>
      <c r="M271" s="224" t="s">
        <v>1</v>
      </c>
      <c r="N271" s="225" t="s">
        <v>38</v>
      </c>
      <c r="O271" s="76"/>
      <c r="P271" s="180">
        <f>O271*H271</f>
        <v>0</v>
      </c>
      <c r="Q271" s="180">
        <v>0</v>
      </c>
      <c r="R271" s="180">
        <f>Q271*H271</f>
        <v>0</v>
      </c>
      <c r="S271" s="180">
        <v>0</v>
      </c>
      <c r="T271" s="18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2" t="s">
        <v>169</v>
      </c>
      <c r="AT271" s="182" t="s">
        <v>343</v>
      </c>
      <c r="AU271" s="182" t="s">
        <v>83</v>
      </c>
      <c r="AY271" s="18" t="s">
        <v>126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18" t="s">
        <v>81</v>
      </c>
      <c r="BK271" s="183">
        <f>ROUND(I271*H271,2)</f>
        <v>0</v>
      </c>
      <c r="BL271" s="18" t="s">
        <v>148</v>
      </c>
      <c r="BM271" s="182" t="s">
        <v>1236</v>
      </c>
    </row>
    <row r="272" spans="1:47" s="2" customFormat="1" ht="12">
      <c r="A272" s="37"/>
      <c r="B272" s="38"/>
      <c r="C272" s="37"/>
      <c r="D272" s="184" t="s">
        <v>136</v>
      </c>
      <c r="E272" s="37"/>
      <c r="F272" s="185" t="s">
        <v>1235</v>
      </c>
      <c r="G272" s="37"/>
      <c r="H272" s="37"/>
      <c r="I272" s="186"/>
      <c r="J272" s="37"/>
      <c r="K272" s="37"/>
      <c r="L272" s="38"/>
      <c r="M272" s="187"/>
      <c r="N272" s="188"/>
      <c r="O272" s="76"/>
      <c r="P272" s="76"/>
      <c r="Q272" s="76"/>
      <c r="R272" s="76"/>
      <c r="S272" s="76"/>
      <c r="T272" s="7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8" t="s">
        <v>136</v>
      </c>
      <c r="AU272" s="18" t="s">
        <v>83</v>
      </c>
    </row>
    <row r="273" spans="1:65" s="2" customFormat="1" ht="24.15" customHeight="1">
      <c r="A273" s="37"/>
      <c r="B273" s="170"/>
      <c r="C273" s="171" t="s">
        <v>518</v>
      </c>
      <c r="D273" s="171" t="s">
        <v>129</v>
      </c>
      <c r="E273" s="172" t="s">
        <v>1237</v>
      </c>
      <c r="F273" s="173" t="s">
        <v>1238</v>
      </c>
      <c r="G273" s="174" t="s">
        <v>549</v>
      </c>
      <c r="H273" s="175">
        <v>1</v>
      </c>
      <c r="I273" s="176"/>
      <c r="J273" s="177">
        <f>ROUND(I273*H273,2)</f>
        <v>0</v>
      </c>
      <c r="K273" s="173" t="s">
        <v>1</v>
      </c>
      <c r="L273" s="38"/>
      <c r="M273" s="178" t="s">
        <v>1</v>
      </c>
      <c r="N273" s="179" t="s">
        <v>38</v>
      </c>
      <c r="O273" s="76"/>
      <c r="P273" s="180">
        <f>O273*H273</f>
        <v>0</v>
      </c>
      <c r="Q273" s="180">
        <v>0</v>
      </c>
      <c r="R273" s="180">
        <f>Q273*H273</f>
        <v>0</v>
      </c>
      <c r="S273" s="180">
        <v>0</v>
      </c>
      <c r="T273" s="18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2" t="s">
        <v>148</v>
      </c>
      <c r="AT273" s="182" t="s">
        <v>129</v>
      </c>
      <c r="AU273" s="182" t="s">
        <v>83</v>
      </c>
      <c r="AY273" s="18" t="s">
        <v>126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8" t="s">
        <v>81</v>
      </c>
      <c r="BK273" s="183">
        <f>ROUND(I273*H273,2)</f>
        <v>0</v>
      </c>
      <c r="BL273" s="18" t="s">
        <v>148</v>
      </c>
      <c r="BM273" s="182" t="s">
        <v>1239</v>
      </c>
    </row>
    <row r="274" spans="1:47" s="2" customFormat="1" ht="12">
      <c r="A274" s="37"/>
      <c r="B274" s="38"/>
      <c r="C274" s="37"/>
      <c r="D274" s="184" t="s">
        <v>136</v>
      </c>
      <c r="E274" s="37"/>
      <c r="F274" s="185" t="s">
        <v>1238</v>
      </c>
      <c r="G274" s="37"/>
      <c r="H274" s="37"/>
      <c r="I274" s="186"/>
      <c r="J274" s="37"/>
      <c r="K274" s="37"/>
      <c r="L274" s="38"/>
      <c r="M274" s="187"/>
      <c r="N274" s="188"/>
      <c r="O274" s="76"/>
      <c r="P274" s="76"/>
      <c r="Q274" s="76"/>
      <c r="R274" s="76"/>
      <c r="S274" s="76"/>
      <c r="T274" s="7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8" t="s">
        <v>136</v>
      </c>
      <c r="AU274" s="18" t="s">
        <v>83</v>
      </c>
    </row>
    <row r="275" spans="1:65" s="2" customFormat="1" ht="24.15" customHeight="1">
      <c r="A275" s="37"/>
      <c r="B275" s="170"/>
      <c r="C275" s="171" t="s">
        <v>523</v>
      </c>
      <c r="D275" s="171" t="s">
        <v>129</v>
      </c>
      <c r="E275" s="172" t="s">
        <v>1240</v>
      </c>
      <c r="F275" s="173" t="s">
        <v>1241</v>
      </c>
      <c r="G275" s="174" t="s">
        <v>549</v>
      </c>
      <c r="H275" s="175">
        <v>1</v>
      </c>
      <c r="I275" s="176"/>
      <c r="J275" s="177">
        <f>ROUND(I275*H275,2)</f>
        <v>0</v>
      </c>
      <c r="K275" s="173" t="s">
        <v>1</v>
      </c>
      <c r="L275" s="38"/>
      <c r="M275" s="178" t="s">
        <v>1</v>
      </c>
      <c r="N275" s="179" t="s">
        <v>38</v>
      </c>
      <c r="O275" s="76"/>
      <c r="P275" s="180">
        <f>O275*H275</f>
        <v>0</v>
      </c>
      <c r="Q275" s="180">
        <v>0</v>
      </c>
      <c r="R275" s="180">
        <f>Q275*H275</f>
        <v>0</v>
      </c>
      <c r="S275" s="180">
        <v>0</v>
      </c>
      <c r="T275" s="18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2" t="s">
        <v>148</v>
      </c>
      <c r="AT275" s="182" t="s">
        <v>129</v>
      </c>
      <c r="AU275" s="182" t="s">
        <v>83</v>
      </c>
      <c r="AY275" s="18" t="s">
        <v>126</v>
      </c>
      <c r="BE275" s="183">
        <f>IF(N275="základní",J275,0)</f>
        <v>0</v>
      </c>
      <c r="BF275" s="183">
        <f>IF(N275="snížená",J275,0)</f>
        <v>0</v>
      </c>
      <c r="BG275" s="183">
        <f>IF(N275="zákl. přenesená",J275,0)</f>
        <v>0</v>
      </c>
      <c r="BH275" s="183">
        <f>IF(N275="sníž. přenesená",J275,0)</f>
        <v>0</v>
      </c>
      <c r="BI275" s="183">
        <f>IF(N275="nulová",J275,0)</f>
        <v>0</v>
      </c>
      <c r="BJ275" s="18" t="s">
        <v>81</v>
      </c>
      <c r="BK275" s="183">
        <f>ROUND(I275*H275,2)</f>
        <v>0</v>
      </c>
      <c r="BL275" s="18" t="s">
        <v>148</v>
      </c>
      <c r="BM275" s="182" t="s">
        <v>1242</v>
      </c>
    </row>
    <row r="276" spans="1:47" s="2" customFormat="1" ht="12">
      <c r="A276" s="37"/>
      <c r="B276" s="38"/>
      <c r="C276" s="37"/>
      <c r="D276" s="184" t="s">
        <v>136</v>
      </c>
      <c r="E276" s="37"/>
      <c r="F276" s="185" t="s">
        <v>1241</v>
      </c>
      <c r="G276" s="37"/>
      <c r="H276" s="37"/>
      <c r="I276" s="186"/>
      <c r="J276" s="37"/>
      <c r="K276" s="37"/>
      <c r="L276" s="38"/>
      <c r="M276" s="187"/>
      <c r="N276" s="188"/>
      <c r="O276" s="76"/>
      <c r="P276" s="76"/>
      <c r="Q276" s="76"/>
      <c r="R276" s="76"/>
      <c r="S276" s="76"/>
      <c r="T276" s="7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8" t="s">
        <v>136</v>
      </c>
      <c r="AU276" s="18" t="s">
        <v>83</v>
      </c>
    </row>
    <row r="277" spans="1:65" s="2" customFormat="1" ht="24.15" customHeight="1">
      <c r="A277" s="37"/>
      <c r="B277" s="170"/>
      <c r="C277" s="171" t="s">
        <v>529</v>
      </c>
      <c r="D277" s="171" t="s">
        <v>129</v>
      </c>
      <c r="E277" s="172" t="s">
        <v>1243</v>
      </c>
      <c r="F277" s="173" t="s">
        <v>1244</v>
      </c>
      <c r="G277" s="174" t="s">
        <v>549</v>
      </c>
      <c r="H277" s="175">
        <v>1</v>
      </c>
      <c r="I277" s="176"/>
      <c r="J277" s="177">
        <f>ROUND(I277*H277,2)</f>
        <v>0</v>
      </c>
      <c r="K277" s="173" t="s">
        <v>1</v>
      </c>
      <c r="L277" s="38"/>
      <c r="M277" s="178" t="s">
        <v>1</v>
      </c>
      <c r="N277" s="179" t="s">
        <v>38</v>
      </c>
      <c r="O277" s="76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2" t="s">
        <v>148</v>
      </c>
      <c r="AT277" s="182" t="s">
        <v>129</v>
      </c>
      <c r="AU277" s="182" t="s">
        <v>83</v>
      </c>
      <c r="AY277" s="18" t="s">
        <v>126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8" t="s">
        <v>81</v>
      </c>
      <c r="BK277" s="183">
        <f>ROUND(I277*H277,2)</f>
        <v>0</v>
      </c>
      <c r="BL277" s="18" t="s">
        <v>148</v>
      </c>
      <c r="BM277" s="182" t="s">
        <v>1245</v>
      </c>
    </row>
    <row r="278" spans="1:47" s="2" customFormat="1" ht="12">
      <c r="A278" s="37"/>
      <c r="B278" s="38"/>
      <c r="C278" s="37"/>
      <c r="D278" s="184" t="s">
        <v>136</v>
      </c>
      <c r="E278" s="37"/>
      <c r="F278" s="185" t="s">
        <v>1244</v>
      </c>
      <c r="G278" s="37"/>
      <c r="H278" s="37"/>
      <c r="I278" s="186"/>
      <c r="J278" s="37"/>
      <c r="K278" s="37"/>
      <c r="L278" s="38"/>
      <c r="M278" s="187"/>
      <c r="N278" s="188"/>
      <c r="O278" s="76"/>
      <c r="P278" s="76"/>
      <c r="Q278" s="76"/>
      <c r="R278" s="76"/>
      <c r="S278" s="76"/>
      <c r="T278" s="7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8" t="s">
        <v>136</v>
      </c>
      <c r="AU278" s="18" t="s">
        <v>83</v>
      </c>
    </row>
    <row r="279" spans="1:65" s="2" customFormat="1" ht="33" customHeight="1">
      <c r="A279" s="37"/>
      <c r="B279" s="170"/>
      <c r="C279" s="171" t="s">
        <v>534</v>
      </c>
      <c r="D279" s="171" t="s">
        <v>129</v>
      </c>
      <c r="E279" s="172" t="s">
        <v>1246</v>
      </c>
      <c r="F279" s="173" t="s">
        <v>1247</v>
      </c>
      <c r="G279" s="174" t="s">
        <v>549</v>
      </c>
      <c r="H279" s="175">
        <v>1</v>
      </c>
      <c r="I279" s="176"/>
      <c r="J279" s="177">
        <f>ROUND(I279*H279,2)</f>
        <v>0</v>
      </c>
      <c r="K279" s="173" t="s">
        <v>1</v>
      </c>
      <c r="L279" s="38"/>
      <c r="M279" s="178" t="s">
        <v>1</v>
      </c>
      <c r="N279" s="179" t="s">
        <v>38</v>
      </c>
      <c r="O279" s="76"/>
      <c r="P279" s="180">
        <f>O279*H279</f>
        <v>0</v>
      </c>
      <c r="Q279" s="180">
        <v>0</v>
      </c>
      <c r="R279" s="180">
        <f>Q279*H279</f>
        <v>0</v>
      </c>
      <c r="S279" s="180">
        <v>0</v>
      </c>
      <c r="T279" s="18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82" t="s">
        <v>148</v>
      </c>
      <c r="AT279" s="182" t="s">
        <v>129</v>
      </c>
      <c r="AU279" s="182" t="s">
        <v>83</v>
      </c>
      <c r="AY279" s="18" t="s">
        <v>126</v>
      </c>
      <c r="BE279" s="183">
        <f>IF(N279="základní",J279,0)</f>
        <v>0</v>
      </c>
      <c r="BF279" s="183">
        <f>IF(N279="snížená",J279,0)</f>
        <v>0</v>
      </c>
      <c r="BG279" s="183">
        <f>IF(N279="zákl. přenesená",J279,0)</f>
        <v>0</v>
      </c>
      <c r="BH279" s="183">
        <f>IF(N279="sníž. přenesená",J279,0)</f>
        <v>0</v>
      </c>
      <c r="BI279" s="183">
        <f>IF(N279="nulová",J279,0)</f>
        <v>0</v>
      </c>
      <c r="BJ279" s="18" t="s">
        <v>81</v>
      </c>
      <c r="BK279" s="183">
        <f>ROUND(I279*H279,2)</f>
        <v>0</v>
      </c>
      <c r="BL279" s="18" t="s">
        <v>148</v>
      </c>
      <c r="BM279" s="182" t="s">
        <v>1248</v>
      </c>
    </row>
    <row r="280" spans="1:47" s="2" customFormat="1" ht="12">
      <c r="A280" s="37"/>
      <c r="B280" s="38"/>
      <c r="C280" s="37"/>
      <c r="D280" s="184" t="s">
        <v>136</v>
      </c>
      <c r="E280" s="37"/>
      <c r="F280" s="185" t="s">
        <v>1247</v>
      </c>
      <c r="G280" s="37"/>
      <c r="H280" s="37"/>
      <c r="I280" s="186"/>
      <c r="J280" s="37"/>
      <c r="K280" s="37"/>
      <c r="L280" s="38"/>
      <c r="M280" s="187"/>
      <c r="N280" s="188"/>
      <c r="O280" s="76"/>
      <c r="P280" s="76"/>
      <c r="Q280" s="76"/>
      <c r="R280" s="76"/>
      <c r="S280" s="76"/>
      <c r="T280" s="7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8" t="s">
        <v>136</v>
      </c>
      <c r="AU280" s="18" t="s">
        <v>83</v>
      </c>
    </row>
    <row r="281" spans="1:65" s="2" customFormat="1" ht="24.15" customHeight="1">
      <c r="A281" s="37"/>
      <c r="B281" s="170"/>
      <c r="C281" s="171" t="s">
        <v>540</v>
      </c>
      <c r="D281" s="171" t="s">
        <v>129</v>
      </c>
      <c r="E281" s="172" t="s">
        <v>1249</v>
      </c>
      <c r="F281" s="173" t="s">
        <v>1250</v>
      </c>
      <c r="G281" s="174" t="s">
        <v>549</v>
      </c>
      <c r="H281" s="175">
        <v>11</v>
      </c>
      <c r="I281" s="176"/>
      <c r="J281" s="177">
        <f>ROUND(I281*H281,2)</f>
        <v>0</v>
      </c>
      <c r="K281" s="173" t="s">
        <v>1</v>
      </c>
      <c r="L281" s="38"/>
      <c r="M281" s="178" t="s">
        <v>1</v>
      </c>
      <c r="N281" s="179" t="s">
        <v>38</v>
      </c>
      <c r="O281" s="76"/>
      <c r="P281" s="180">
        <f>O281*H281</f>
        <v>0</v>
      </c>
      <c r="Q281" s="180">
        <v>0</v>
      </c>
      <c r="R281" s="180">
        <f>Q281*H281</f>
        <v>0</v>
      </c>
      <c r="S281" s="180">
        <v>0</v>
      </c>
      <c r="T281" s="18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2" t="s">
        <v>148</v>
      </c>
      <c r="AT281" s="182" t="s">
        <v>129</v>
      </c>
      <c r="AU281" s="182" t="s">
        <v>83</v>
      </c>
      <c r="AY281" s="18" t="s">
        <v>126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8" t="s">
        <v>81</v>
      </c>
      <c r="BK281" s="183">
        <f>ROUND(I281*H281,2)</f>
        <v>0</v>
      </c>
      <c r="BL281" s="18" t="s">
        <v>148</v>
      </c>
      <c r="BM281" s="182" t="s">
        <v>1251</v>
      </c>
    </row>
    <row r="282" spans="1:47" s="2" customFormat="1" ht="12">
      <c r="A282" s="37"/>
      <c r="B282" s="38"/>
      <c r="C282" s="37"/>
      <c r="D282" s="184" t="s">
        <v>136</v>
      </c>
      <c r="E282" s="37"/>
      <c r="F282" s="185" t="s">
        <v>1250</v>
      </c>
      <c r="G282" s="37"/>
      <c r="H282" s="37"/>
      <c r="I282" s="186"/>
      <c r="J282" s="37"/>
      <c r="K282" s="37"/>
      <c r="L282" s="38"/>
      <c r="M282" s="187"/>
      <c r="N282" s="188"/>
      <c r="O282" s="76"/>
      <c r="P282" s="76"/>
      <c r="Q282" s="76"/>
      <c r="R282" s="76"/>
      <c r="S282" s="76"/>
      <c r="T282" s="7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8" t="s">
        <v>136</v>
      </c>
      <c r="AU282" s="18" t="s">
        <v>83</v>
      </c>
    </row>
    <row r="283" spans="1:65" s="2" customFormat="1" ht="24.15" customHeight="1">
      <c r="A283" s="37"/>
      <c r="B283" s="170"/>
      <c r="C283" s="216" t="s">
        <v>546</v>
      </c>
      <c r="D283" s="216" t="s">
        <v>343</v>
      </c>
      <c r="E283" s="217" t="s">
        <v>1252</v>
      </c>
      <c r="F283" s="218" t="s">
        <v>1253</v>
      </c>
      <c r="G283" s="219" t="s">
        <v>549</v>
      </c>
      <c r="H283" s="220">
        <v>11</v>
      </c>
      <c r="I283" s="221"/>
      <c r="J283" s="222">
        <f>ROUND(I283*H283,2)</f>
        <v>0</v>
      </c>
      <c r="K283" s="218" t="s">
        <v>1</v>
      </c>
      <c r="L283" s="223"/>
      <c r="M283" s="224" t="s">
        <v>1</v>
      </c>
      <c r="N283" s="225" t="s">
        <v>38</v>
      </c>
      <c r="O283" s="76"/>
      <c r="P283" s="180">
        <f>O283*H283</f>
        <v>0</v>
      </c>
      <c r="Q283" s="180">
        <v>0</v>
      </c>
      <c r="R283" s="180">
        <f>Q283*H283</f>
        <v>0</v>
      </c>
      <c r="S283" s="180">
        <v>0</v>
      </c>
      <c r="T283" s="18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169</v>
      </c>
      <c r="AT283" s="182" t="s">
        <v>343</v>
      </c>
      <c r="AU283" s="182" t="s">
        <v>83</v>
      </c>
      <c r="AY283" s="18" t="s">
        <v>126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8" t="s">
        <v>81</v>
      </c>
      <c r="BK283" s="183">
        <f>ROUND(I283*H283,2)</f>
        <v>0</v>
      </c>
      <c r="BL283" s="18" t="s">
        <v>148</v>
      </c>
      <c r="BM283" s="182" t="s">
        <v>1254</v>
      </c>
    </row>
    <row r="284" spans="1:47" s="2" customFormat="1" ht="12">
      <c r="A284" s="37"/>
      <c r="B284" s="38"/>
      <c r="C284" s="37"/>
      <c r="D284" s="184" t="s">
        <v>136</v>
      </c>
      <c r="E284" s="37"/>
      <c r="F284" s="185" t="s">
        <v>1253</v>
      </c>
      <c r="G284" s="37"/>
      <c r="H284" s="37"/>
      <c r="I284" s="186"/>
      <c r="J284" s="37"/>
      <c r="K284" s="37"/>
      <c r="L284" s="38"/>
      <c r="M284" s="187"/>
      <c r="N284" s="188"/>
      <c r="O284" s="76"/>
      <c r="P284" s="76"/>
      <c r="Q284" s="76"/>
      <c r="R284" s="76"/>
      <c r="S284" s="76"/>
      <c r="T284" s="7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8" t="s">
        <v>136</v>
      </c>
      <c r="AU284" s="18" t="s">
        <v>83</v>
      </c>
    </row>
    <row r="285" spans="1:65" s="2" customFormat="1" ht="24.15" customHeight="1">
      <c r="A285" s="37"/>
      <c r="B285" s="170"/>
      <c r="C285" s="216" t="s">
        <v>553</v>
      </c>
      <c r="D285" s="216" t="s">
        <v>343</v>
      </c>
      <c r="E285" s="217" t="s">
        <v>1255</v>
      </c>
      <c r="F285" s="218" t="s">
        <v>1256</v>
      </c>
      <c r="G285" s="219" t="s">
        <v>549</v>
      </c>
      <c r="H285" s="220">
        <v>11</v>
      </c>
      <c r="I285" s="221"/>
      <c r="J285" s="222">
        <f>ROUND(I285*H285,2)</f>
        <v>0</v>
      </c>
      <c r="K285" s="218" t="s">
        <v>1</v>
      </c>
      <c r="L285" s="223"/>
      <c r="M285" s="224" t="s">
        <v>1</v>
      </c>
      <c r="N285" s="225" t="s">
        <v>38</v>
      </c>
      <c r="O285" s="76"/>
      <c r="P285" s="180">
        <f>O285*H285</f>
        <v>0</v>
      </c>
      <c r="Q285" s="180">
        <v>0</v>
      </c>
      <c r="R285" s="180">
        <f>Q285*H285</f>
        <v>0</v>
      </c>
      <c r="S285" s="180">
        <v>0</v>
      </c>
      <c r="T285" s="18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2" t="s">
        <v>169</v>
      </c>
      <c r="AT285" s="182" t="s">
        <v>343</v>
      </c>
      <c r="AU285" s="182" t="s">
        <v>83</v>
      </c>
      <c r="AY285" s="18" t="s">
        <v>126</v>
      </c>
      <c r="BE285" s="183">
        <f>IF(N285="základní",J285,0)</f>
        <v>0</v>
      </c>
      <c r="BF285" s="183">
        <f>IF(N285="snížená",J285,0)</f>
        <v>0</v>
      </c>
      <c r="BG285" s="183">
        <f>IF(N285="zákl. přenesená",J285,0)</f>
        <v>0</v>
      </c>
      <c r="BH285" s="183">
        <f>IF(N285="sníž. přenesená",J285,0)</f>
        <v>0</v>
      </c>
      <c r="BI285" s="183">
        <f>IF(N285="nulová",J285,0)</f>
        <v>0</v>
      </c>
      <c r="BJ285" s="18" t="s">
        <v>81</v>
      </c>
      <c r="BK285" s="183">
        <f>ROUND(I285*H285,2)</f>
        <v>0</v>
      </c>
      <c r="BL285" s="18" t="s">
        <v>148</v>
      </c>
      <c r="BM285" s="182" t="s">
        <v>1257</v>
      </c>
    </row>
    <row r="286" spans="1:47" s="2" customFormat="1" ht="12">
      <c r="A286" s="37"/>
      <c r="B286" s="38"/>
      <c r="C286" s="37"/>
      <c r="D286" s="184" t="s">
        <v>136</v>
      </c>
      <c r="E286" s="37"/>
      <c r="F286" s="185" t="s">
        <v>1256</v>
      </c>
      <c r="G286" s="37"/>
      <c r="H286" s="37"/>
      <c r="I286" s="186"/>
      <c r="J286" s="37"/>
      <c r="K286" s="37"/>
      <c r="L286" s="38"/>
      <c r="M286" s="187"/>
      <c r="N286" s="188"/>
      <c r="O286" s="76"/>
      <c r="P286" s="76"/>
      <c r="Q286" s="76"/>
      <c r="R286" s="76"/>
      <c r="S286" s="76"/>
      <c r="T286" s="7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8" t="s">
        <v>136</v>
      </c>
      <c r="AU286" s="18" t="s">
        <v>83</v>
      </c>
    </row>
    <row r="287" spans="1:65" s="2" customFormat="1" ht="24.15" customHeight="1">
      <c r="A287" s="37"/>
      <c r="B287" s="170"/>
      <c r="C287" s="216" t="s">
        <v>559</v>
      </c>
      <c r="D287" s="216" t="s">
        <v>343</v>
      </c>
      <c r="E287" s="217" t="s">
        <v>1258</v>
      </c>
      <c r="F287" s="218" t="s">
        <v>1259</v>
      </c>
      <c r="G287" s="219" t="s">
        <v>549</v>
      </c>
      <c r="H287" s="220">
        <v>11</v>
      </c>
      <c r="I287" s="221"/>
      <c r="J287" s="222">
        <f>ROUND(I287*H287,2)</f>
        <v>0</v>
      </c>
      <c r="K287" s="218" t="s">
        <v>1</v>
      </c>
      <c r="L287" s="223"/>
      <c r="M287" s="224" t="s">
        <v>1</v>
      </c>
      <c r="N287" s="225" t="s">
        <v>38</v>
      </c>
      <c r="O287" s="76"/>
      <c r="P287" s="180">
        <f>O287*H287</f>
        <v>0</v>
      </c>
      <c r="Q287" s="180">
        <v>0</v>
      </c>
      <c r="R287" s="180">
        <f>Q287*H287</f>
        <v>0</v>
      </c>
      <c r="S287" s="180">
        <v>0</v>
      </c>
      <c r="T287" s="18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2" t="s">
        <v>169</v>
      </c>
      <c r="AT287" s="182" t="s">
        <v>343</v>
      </c>
      <c r="AU287" s="182" t="s">
        <v>83</v>
      </c>
      <c r="AY287" s="18" t="s">
        <v>126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8" t="s">
        <v>81</v>
      </c>
      <c r="BK287" s="183">
        <f>ROUND(I287*H287,2)</f>
        <v>0</v>
      </c>
      <c r="BL287" s="18" t="s">
        <v>148</v>
      </c>
      <c r="BM287" s="182" t="s">
        <v>1260</v>
      </c>
    </row>
    <row r="288" spans="1:47" s="2" customFormat="1" ht="12">
      <c r="A288" s="37"/>
      <c r="B288" s="38"/>
      <c r="C288" s="37"/>
      <c r="D288" s="184" t="s">
        <v>136</v>
      </c>
      <c r="E288" s="37"/>
      <c r="F288" s="185" t="s">
        <v>1259</v>
      </c>
      <c r="G288" s="37"/>
      <c r="H288" s="37"/>
      <c r="I288" s="186"/>
      <c r="J288" s="37"/>
      <c r="K288" s="37"/>
      <c r="L288" s="38"/>
      <c r="M288" s="187"/>
      <c r="N288" s="188"/>
      <c r="O288" s="76"/>
      <c r="P288" s="76"/>
      <c r="Q288" s="76"/>
      <c r="R288" s="76"/>
      <c r="S288" s="76"/>
      <c r="T288" s="7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136</v>
      </c>
      <c r="AU288" s="18" t="s">
        <v>83</v>
      </c>
    </row>
    <row r="289" spans="1:65" s="2" customFormat="1" ht="21.75" customHeight="1">
      <c r="A289" s="37"/>
      <c r="B289" s="170"/>
      <c r="C289" s="216" t="s">
        <v>565</v>
      </c>
      <c r="D289" s="216" t="s">
        <v>343</v>
      </c>
      <c r="E289" s="217" t="s">
        <v>1261</v>
      </c>
      <c r="F289" s="218" t="s">
        <v>1262</v>
      </c>
      <c r="G289" s="219" t="s">
        <v>549</v>
      </c>
      <c r="H289" s="220">
        <v>11</v>
      </c>
      <c r="I289" s="221"/>
      <c r="J289" s="222">
        <f>ROUND(I289*H289,2)</f>
        <v>0</v>
      </c>
      <c r="K289" s="218" t="s">
        <v>1</v>
      </c>
      <c r="L289" s="223"/>
      <c r="M289" s="224" t="s">
        <v>1</v>
      </c>
      <c r="N289" s="225" t="s">
        <v>38</v>
      </c>
      <c r="O289" s="76"/>
      <c r="P289" s="180">
        <f>O289*H289</f>
        <v>0</v>
      </c>
      <c r="Q289" s="180">
        <v>0</v>
      </c>
      <c r="R289" s="180">
        <f>Q289*H289</f>
        <v>0</v>
      </c>
      <c r="S289" s="180">
        <v>0</v>
      </c>
      <c r="T289" s="18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2" t="s">
        <v>169</v>
      </c>
      <c r="AT289" s="182" t="s">
        <v>343</v>
      </c>
      <c r="AU289" s="182" t="s">
        <v>83</v>
      </c>
      <c r="AY289" s="18" t="s">
        <v>126</v>
      </c>
      <c r="BE289" s="183">
        <f>IF(N289="základní",J289,0)</f>
        <v>0</v>
      </c>
      <c r="BF289" s="183">
        <f>IF(N289="snížená",J289,0)</f>
        <v>0</v>
      </c>
      <c r="BG289" s="183">
        <f>IF(N289="zákl. přenesená",J289,0)</f>
        <v>0</v>
      </c>
      <c r="BH289" s="183">
        <f>IF(N289="sníž. přenesená",J289,0)</f>
        <v>0</v>
      </c>
      <c r="BI289" s="183">
        <f>IF(N289="nulová",J289,0)</f>
        <v>0</v>
      </c>
      <c r="BJ289" s="18" t="s">
        <v>81</v>
      </c>
      <c r="BK289" s="183">
        <f>ROUND(I289*H289,2)</f>
        <v>0</v>
      </c>
      <c r="BL289" s="18" t="s">
        <v>148</v>
      </c>
      <c r="BM289" s="182" t="s">
        <v>1263</v>
      </c>
    </row>
    <row r="290" spans="1:47" s="2" customFormat="1" ht="12">
      <c r="A290" s="37"/>
      <c r="B290" s="38"/>
      <c r="C290" s="37"/>
      <c r="D290" s="184" t="s">
        <v>136</v>
      </c>
      <c r="E290" s="37"/>
      <c r="F290" s="185" t="s">
        <v>1262</v>
      </c>
      <c r="G290" s="37"/>
      <c r="H290" s="37"/>
      <c r="I290" s="186"/>
      <c r="J290" s="37"/>
      <c r="K290" s="37"/>
      <c r="L290" s="38"/>
      <c r="M290" s="187"/>
      <c r="N290" s="188"/>
      <c r="O290" s="76"/>
      <c r="P290" s="76"/>
      <c r="Q290" s="76"/>
      <c r="R290" s="76"/>
      <c r="S290" s="76"/>
      <c r="T290" s="7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8" t="s">
        <v>136</v>
      </c>
      <c r="AU290" s="18" t="s">
        <v>83</v>
      </c>
    </row>
    <row r="291" spans="1:65" s="2" customFormat="1" ht="21.75" customHeight="1">
      <c r="A291" s="37"/>
      <c r="B291" s="170"/>
      <c r="C291" s="216" t="s">
        <v>570</v>
      </c>
      <c r="D291" s="216" t="s">
        <v>343</v>
      </c>
      <c r="E291" s="217" t="s">
        <v>1264</v>
      </c>
      <c r="F291" s="218" t="s">
        <v>1265</v>
      </c>
      <c r="G291" s="219" t="s">
        <v>549</v>
      </c>
      <c r="H291" s="220">
        <v>11</v>
      </c>
      <c r="I291" s="221"/>
      <c r="J291" s="222">
        <f>ROUND(I291*H291,2)</f>
        <v>0</v>
      </c>
      <c r="K291" s="218" t="s">
        <v>1</v>
      </c>
      <c r="L291" s="223"/>
      <c r="M291" s="224" t="s">
        <v>1</v>
      </c>
      <c r="N291" s="225" t="s">
        <v>38</v>
      </c>
      <c r="O291" s="76"/>
      <c r="P291" s="180">
        <f>O291*H291</f>
        <v>0</v>
      </c>
      <c r="Q291" s="180">
        <v>0</v>
      </c>
      <c r="R291" s="180">
        <f>Q291*H291</f>
        <v>0</v>
      </c>
      <c r="S291" s="180">
        <v>0</v>
      </c>
      <c r="T291" s="18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2" t="s">
        <v>169</v>
      </c>
      <c r="AT291" s="182" t="s">
        <v>343</v>
      </c>
      <c r="AU291" s="182" t="s">
        <v>83</v>
      </c>
      <c r="AY291" s="18" t="s">
        <v>126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8" t="s">
        <v>81</v>
      </c>
      <c r="BK291" s="183">
        <f>ROUND(I291*H291,2)</f>
        <v>0</v>
      </c>
      <c r="BL291" s="18" t="s">
        <v>148</v>
      </c>
      <c r="BM291" s="182" t="s">
        <v>1266</v>
      </c>
    </row>
    <row r="292" spans="1:47" s="2" customFormat="1" ht="12">
      <c r="A292" s="37"/>
      <c r="B292" s="38"/>
      <c r="C292" s="37"/>
      <c r="D292" s="184" t="s">
        <v>136</v>
      </c>
      <c r="E292" s="37"/>
      <c r="F292" s="185" t="s">
        <v>1265</v>
      </c>
      <c r="G292" s="37"/>
      <c r="H292" s="37"/>
      <c r="I292" s="186"/>
      <c r="J292" s="37"/>
      <c r="K292" s="37"/>
      <c r="L292" s="38"/>
      <c r="M292" s="187"/>
      <c r="N292" s="188"/>
      <c r="O292" s="76"/>
      <c r="P292" s="76"/>
      <c r="Q292" s="76"/>
      <c r="R292" s="76"/>
      <c r="S292" s="76"/>
      <c r="T292" s="7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8" t="s">
        <v>136</v>
      </c>
      <c r="AU292" s="18" t="s">
        <v>83</v>
      </c>
    </row>
    <row r="293" spans="1:65" s="2" customFormat="1" ht="16.5" customHeight="1">
      <c r="A293" s="37"/>
      <c r="B293" s="170"/>
      <c r="C293" s="216" t="s">
        <v>579</v>
      </c>
      <c r="D293" s="216" t="s">
        <v>343</v>
      </c>
      <c r="E293" s="217" t="s">
        <v>1267</v>
      </c>
      <c r="F293" s="218" t="s">
        <v>1268</v>
      </c>
      <c r="G293" s="219" t="s">
        <v>549</v>
      </c>
      <c r="H293" s="220">
        <v>11</v>
      </c>
      <c r="I293" s="221"/>
      <c r="J293" s="222">
        <f>ROUND(I293*H293,2)</f>
        <v>0</v>
      </c>
      <c r="K293" s="218" t="s">
        <v>1</v>
      </c>
      <c r="L293" s="223"/>
      <c r="M293" s="224" t="s">
        <v>1</v>
      </c>
      <c r="N293" s="225" t="s">
        <v>38</v>
      </c>
      <c r="O293" s="76"/>
      <c r="P293" s="180">
        <f>O293*H293</f>
        <v>0</v>
      </c>
      <c r="Q293" s="180">
        <v>0</v>
      </c>
      <c r="R293" s="180">
        <f>Q293*H293</f>
        <v>0</v>
      </c>
      <c r="S293" s="180">
        <v>0</v>
      </c>
      <c r="T293" s="18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2" t="s">
        <v>169</v>
      </c>
      <c r="AT293" s="182" t="s">
        <v>343</v>
      </c>
      <c r="AU293" s="182" t="s">
        <v>83</v>
      </c>
      <c r="AY293" s="18" t="s">
        <v>126</v>
      </c>
      <c r="BE293" s="183">
        <f>IF(N293="základní",J293,0)</f>
        <v>0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18" t="s">
        <v>81</v>
      </c>
      <c r="BK293" s="183">
        <f>ROUND(I293*H293,2)</f>
        <v>0</v>
      </c>
      <c r="BL293" s="18" t="s">
        <v>148</v>
      </c>
      <c r="BM293" s="182" t="s">
        <v>1269</v>
      </c>
    </row>
    <row r="294" spans="1:47" s="2" customFormat="1" ht="12">
      <c r="A294" s="37"/>
      <c r="B294" s="38"/>
      <c r="C294" s="37"/>
      <c r="D294" s="184" t="s">
        <v>136</v>
      </c>
      <c r="E294" s="37"/>
      <c r="F294" s="185" t="s">
        <v>1268</v>
      </c>
      <c r="G294" s="37"/>
      <c r="H294" s="37"/>
      <c r="I294" s="186"/>
      <c r="J294" s="37"/>
      <c r="K294" s="37"/>
      <c r="L294" s="38"/>
      <c r="M294" s="187"/>
      <c r="N294" s="188"/>
      <c r="O294" s="76"/>
      <c r="P294" s="76"/>
      <c r="Q294" s="76"/>
      <c r="R294" s="76"/>
      <c r="S294" s="76"/>
      <c r="T294" s="7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8" t="s">
        <v>136</v>
      </c>
      <c r="AU294" s="18" t="s">
        <v>83</v>
      </c>
    </row>
    <row r="295" spans="1:65" s="2" customFormat="1" ht="16.5" customHeight="1">
      <c r="A295" s="37"/>
      <c r="B295" s="170"/>
      <c r="C295" s="216" t="s">
        <v>583</v>
      </c>
      <c r="D295" s="216" t="s">
        <v>343</v>
      </c>
      <c r="E295" s="217" t="s">
        <v>1270</v>
      </c>
      <c r="F295" s="218" t="s">
        <v>1271</v>
      </c>
      <c r="G295" s="219" t="s">
        <v>549</v>
      </c>
      <c r="H295" s="220">
        <v>11</v>
      </c>
      <c r="I295" s="221"/>
      <c r="J295" s="222">
        <f>ROUND(I295*H295,2)</f>
        <v>0</v>
      </c>
      <c r="K295" s="218" t="s">
        <v>1</v>
      </c>
      <c r="L295" s="223"/>
      <c r="M295" s="224" t="s">
        <v>1</v>
      </c>
      <c r="N295" s="225" t="s">
        <v>38</v>
      </c>
      <c r="O295" s="76"/>
      <c r="P295" s="180">
        <f>O295*H295</f>
        <v>0</v>
      </c>
      <c r="Q295" s="180">
        <v>0</v>
      </c>
      <c r="R295" s="180">
        <f>Q295*H295</f>
        <v>0</v>
      </c>
      <c r="S295" s="180">
        <v>0</v>
      </c>
      <c r="T295" s="18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2" t="s">
        <v>169</v>
      </c>
      <c r="AT295" s="182" t="s">
        <v>343</v>
      </c>
      <c r="AU295" s="182" t="s">
        <v>83</v>
      </c>
      <c r="AY295" s="18" t="s">
        <v>126</v>
      </c>
      <c r="BE295" s="183">
        <f>IF(N295="základní",J295,0)</f>
        <v>0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18" t="s">
        <v>81</v>
      </c>
      <c r="BK295" s="183">
        <f>ROUND(I295*H295,2)</f>
        <v>0</v>
      </c>
      <c r="BL295" s="18" t="s">
        <v>148</v>
      </c>
      <c r="BM295" s="182" t="s">
        <v>1272</v>
      </c>
    </row>
    <row r="296" spans="1:47" s="2" customFormat="1" ht="12">
      <c r="A296" s="37"/>
      <c r="B296" s="38"/>
      <c r="C296" s="37"/>
      <c r="D296" s="184" t="s">
        <v>136</v>
      </c>
      <c r="E296" s="37"/>
      <c r="F296" s="185" t="s">
        <v>1271</v>
      </c>
      <c r="G296" s="37"/>
      <c r="H296" s="37"/>
      <c r="I296" s="186"/>
      <c r="J296" s="37"/>
      <c r="K296" s="37"/>
      <c r="L296" s="38"/>
      <c r="M296" s="187"/>
      <c r="N296" s="188"/>
      <c r="O296" s="76"/>
      <c r="P296" s="76"/>
      <c r="Q296" s="76"/>
      <c r="R296" s="76"/>
      <c r="S296" s="76"/>
      <c r="T296" s="7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8" t="s">
        <v>136</v>
      </c>
      <c r="AU296" s="18" t="s">
        <v>83</v>
      </c>
    </row>
    <row r="297" spans="1:65" s="2" customFormat="1" ht="24.15" customHeight="1">
      <c r="A297" s="37"/>
      <c r="B297" s="170"/>
      <c r="C297" s="171" t="s">
        <v>587</v>
      </c>
      <c r="D297" s="171" t="s">
        <v>129</v>
      </c>
      <c r="E297" s="172" t="s">
        <v>1273</v>
      </c>
      <c r="F297" s="173" t="s">
        <v>1274</v>
      </c>
      <c r="G297" s="174" t="s">
        <v>549</v>
      </c>
      <c r="H297" s="175">
        <v>15</v>
      </c>
      <c r="I297" s="176"/>
      <c r="J297" s="177">
        <f>ROUND(I297*H297,2)</f>
        <v>0</v>
      </c>
      <c r="K297" s="173" t="s">
        <v>1</v>
      </c>
      <c r="L297" s="38"/>
      <c r="M297" s="178" t="s">
        <v>1</v>
      </c>
      <c r="N297" s="179" t="s">
        <v>38</v>
      </c>
      <c r="O297" s="76"/>
      <c r="P297" s="180">
        <f>O297*H297</f>
        <v>0</v>
      </c>
      <c r="Q297" s="180">
        <v>0</v>
      </c>
      <c r="R297" s="180">
        <f>Q297*H297</f>
        <v>0</v>
      </c>
      <c r="S297" s="180">
        <v>0</v>
      </c>
      <c r="T297" s="18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2" t="s">
        <v>148</v>
      </c>
      <c r="AT297" s="182" t="s">
        <v>129</v>
      </c>
      <c r="AU297" s="182" t="s">
        <v>83</v>
      </c>
      <c r="AY297" s="18" t="s">
        <v>126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8" t="s">
        <v>81</v>
      </c>
      <c r="BK297" s="183">
        <f>ROUND(I297*H297,2)</f>
        <v>0</v>
      </c>
      <c r="BL297" s="18" t="s">
        <v>148</v>
      </c>
      <c r="BM297" s="182" t="s">
        <v>1275</v>
      </c>
    </row>
    <row r="298" spans="1:47" s="2" customFormat="1" ht="12">
      <c r="A298" s="37"/>
      <c r="B298" s="38"/>
      <c r="C298" s="37"/>
      <c r="D298" s="184" t="s">
        <v>136</v>
      </c>
      <c r="E298" s="37"/>
      <c r="F298" s="185" t="s">
        <v>1274</v>
      </c>
      <c r="G298" s="37"/>
      <c r="H298" s="37"/>
      <c r="I298" s="186"/>
      <c r="J298" s="37"/>
      <c r="K298" s="37"/>
      <c r="L298" s="38"/>
      <c r="M298" s="187"/>
      <c r="N298" s="188"/>
      <c r="O298" s="76"/>
      <c r="P298" s="76"/>
      <c r="Q298" s="76"/>
      <c r="R298" s="76"/>
      <c r="S298" s="76"/>
      <c r="T298" s="7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8" t="s">
        <v>136</v>
      </c>
      <c r="AU298" s="18" t="s">
        <v>83</v>
      </c>
    </row>
    <row r="299" spans="1:65" s="2" customFormat="1" ht="24.15" customHeight="1">
      <c r="A299" s="37"/>
      <c r="B299" s="170"/>
      <c r="C299" s="216" t="s">
        <v>591</v>
      </c>
      <c r="D299" s="216" t="s">
        <v>343</v>
      </c>
      <c r="E299" s="217" t="s">
        <v>1276</v>
      </c>
      <c r="F299" s="218" t="s">
        <v>1277</v>
      </c>
      <c r="G299" s="219" t="s">
        <v>549</v>
      </c>
      <c r="H299" s="220">
        <v>15</v>
      </c>
      <c r="I299" s="221"/>
      <c r="J299" s="222">
        <f>ROUND(I299*H299,2)</f>
        <v>0</v>
      </c>
      <c r="K299" s="218" t="s">
        <v>1</v>
      </c>
      <c r="L299" s="223"/>
      <c r="M299" s="224" t="s">
        <v>1</v>
      </c>
      <c r="N299" s="225" t="s">
        <v>38</v>
      </c>
      <c r="O299" s="76"/>
      <c r="P299" s="180">
        <f>O299*H299</f>
        <v>0</v>
      </c>
      <c r="Q299" s="180">
        <v>0</v>
      </c>
      <c r="R299" s="180">
        <f>Q299*H299</f>
        <v>0</v>
      </c>
      <c r="S299" s="180">
        <v>0</v>
      </c>
      <c r="T299" s="18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2" t="s">
        <v>169</v>
      </c>
      <c r="AT299" s="182" t="s">
        <v>343</v>
      </c>
      <c r="AU299" s="182" t="s">
        <v>83</v>
      </c>
      <c r="AY299" s="18" t="s">
        <v>126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18" t="s">
        <v>81</v>
      </c>
      <c r="BK299" s="183">
        <f>ROUND(I299*H299,2)</f>
        <v>0</v>
      </c>
      <c r="BL299" s="18" t="s">
        <v>148</v>
      </c>
      <c r="BM299" s="182" t="s">
        <v>1278</v>
      </c>
    </row>
    <row r="300" spans="1:47" s="2" customFormat="1" ht="12">
      <c r="A300" s="37"/>
      <c r="B300" s="38"/>
      <c r="C300" s="37"/>
      <c r="D300" s="184" t="s">
        <v>136</v>
      </c>
      <c r="E300" s="37"/>
      <c r="F300" s="185" t="s">
        <v>1277</v>
      </c>
      <c r="G300" s="37"/>
      <c r="H300" s="37"/>
      <c r="I300" s="186"/>
      <c r="J300" s="37"/>
      <c r="K300" s="37"/>
      <c r="L300" s="38"/>
      <c r="M300" s="187"/>
      <c r="N300" s="188"/>
      <c r="O300" s="76"/>
      <c r="P300" s="76"/>
      <c r="Q300" s="76"/>
      <c r="R300" s="76"/>
      <c r="S300" s="76"/>
      <c r="T300" s="7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8" t="s">
        <v>136</v>
      </c>
      <c r="AU300" s="18" t="s">
        <v>83</v>
      </c>
    </row>
    <row r="301" spans="1:65" s="2" customFormat="1" ht="24.15" customHeight="1">
      <c r="A301" s="37"/>
      <c r="B301" s="170"/>
      <c r="C301" s="171" t="s">
        <v>596</v>
      </c>
      <c r="D301" s="171" t="s">
        <v>129</v>
      </c>
      <c r="E301" s="172" t="s">
        <v>1279</v>
      </c>
      <c r="F301" s="173" t="s">
        <v>1280</v>
      </c>
      <c r="G301" s="174" t="s">
        <v>132</v>
      </c>
      <c r="H301" s="175">
        <v>1</v>
      </c>
      <c r="I301" s="176"/>
      <c r="J301" s="177">
        <f>ROUND(I301*H301,2)</f>
        <v>0</v>
      </c>
      <c r="K301" s="173" t="s">
        <v>1</v>
      </c>
      <c r="L301" s="38"/>
      <c r="M301" s="178" t="s">
        <v>1</v>
      </c>
      <c r="N301" s="179" t="s">
        <v>38</v>
      </c>
      <c r="O301" s="76"/>
      <c r="P301" s="180">
        <f>O301*H301</f>
        <v>0</v>
      </c>
      <c r="Q301" s="180">
        <v>0</v>
      </c>
      <c r="R301" s="180">
        <f>Q301*H301</f>
        <v>0</v>
      </c>
      <c r="S301" s="180">
        <v>0</v>
      </c>
      <c r="T301" s="18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2" t="s">
        <v>148</v>
      </c>
      <c r="AT301" s="182" t="s">
        <v>129</v>
      </c>
      <c r="AU301" s="182" t="s">
        <v>83</v>
      </c>
      <c r="AY301" s="18" t="s">
        <v>126</v>
      </c>
      <c r="BE301" s="183">
        <f>IF(N301="základní",J301,0)</f>
        <v>0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18" t="s">
        <v>81</v>
      </c>
      <c r="BK301" s="183">
        <f>ROUND(I301*H301,2)</f>
        <v>0</v>
      </c>
      <c r="BL301" s="18" t="s">
        <v>148</v>
      </c>
      <c r="BM301" s="182" t="s">
        <v>1281</v>
      </c>
    </row>
    <row r="302" spans="1:47" s="2" customFormat="1" ht="12">
      <c r="A302" s="37"/>
      <c r="B302" s="38"/>
      <c r="C302" s="37"/>
      <c r="D302" s="184" t="s">
        <v>136</v>
      </c>
      <c r="E302" s="37"/>
      <c r="F302" s="185" t="s">
        <v>1280</v>
      </c>
      <c r="G302" s="37"/>
      <c r="H302" s="37"/>
      <c r="I302" s="186"/>
      <c r="J302" s="37"/>
      <c r="K302" s="37"/>
      <c r="L302" s="38"/>
      <c r="M302" s="187"/>
      <c r="N302" s="188"/>
      <c r="O302" s="76"/>
      <c r="P302" s="76"/>
      <c r="Q302" s="76"/>
      <c r="R302" s="76"/>
      <c r="S302" s="76"/>
      <c r="T302" s="7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8" t="s">
        <v>136</v>
      </c>
      <c r="AU302" s="18" t="s">
        <v>83</v>
      </c>
    </row>
    <row r="303" spans="1:63" s="12" customFormat="1" ht="22.8" customHeight="1">
      <c r="A303" s="12"/>
      <c r="B303" s="157"/>
      <c r="C303" s="12"/>
      <c r="D303" s="158" t="s">
        <v>72</v>
      </c>
      <c r="E303" s="168" t="s">
        <v>811</v>
      </c>
      <c r="F303" s="168" t="s">
        <v>812</v>
      </c>
      <c r="G303" s="12"/>
      <c r="H303" s="12"/>
      <c r="I303" s="160"/>
      <c r="J303" s="169">
        <f>BK303</f>
        <v>0</v>
      </c>
      <c r="K303" s="12"/>
      <c r="L303" s="157"/>
      <c r="M303" s="162"/>
      <c r="N303" s="163"/>
      <c r="O303" s="163"/>
      <c r="P303" s="164">
        <f>SUM(P304:P305)</f>
        <v>0</v>
      </c>
      <c r="Q303" s="163"/>
      <c r="R303" s="164">
        <f>SUM(R304:R305)</f>
        <v>0</v>
      </c>
      <c r="S303" s="163"/>
      <c r="T303" s="165">
        <f>SUM(T304:T305)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158" t="s">
        <v>81</v>
      </c>
      <c r="AT303" s="166" t="s">
        <v>72</v>
      </c>
      <c r="AU303" s="166" t="s">
        <v>81</v>
      </c>
      <c r="AY303" s="158" t="s">
        <v>126</v>
      </c>
      <c r="BK303" s="167">
        <f>SUM(BK304:BK305)</f>
        <v>0</v>
      </c>
    </row>
    <row r="304" spans="1:65" s="2" customFormat="1" ht="24.15" customHeight="1">
      <c r="A304" s="37"/>
      <c r="B304" s="170"/>
      <c r="C304" s="171" t="s">
        <v>600</v>
      </c>
      <c r="D304" s="171" t="s">
        <v>129</v>
      </c>
      <c r="E304" s="172" t="s">
        <v>1282</v>
      </c>
      <c r="F304" s="173" t="s">
        <v>1283</v>
      </c>
      <c r="G304" s="174" t="s">
        <v>346</v>
      </c>
      <c r="H304" s="175">
        <v>788.356</v>
      </c>
      <c r="I304" s="176"/>
      <c r="J304" s="177">
        <f>ROUND(I304*H304,2)</f>
        <v>0</v>
      </c>
      <c r="K304" s="173" t="s">
        <v>1</v>
      </c>
      <c r="L304" s="38"/>
      <c r="M304" s="178" t="s">
        <v>1</v>
      </c>
      <c r="N304" s="179" t="s">
        <v>38</v>
      </c>
      <c r="O304" s="76"/>
      <c r="P304" s="180">
        <f>O304*H304</f>
        <v>0</v>
      </c>
      <c r="Q304" s="180">
        <v>0</v>
      </c>
      <c r="R304" s="180">
        <f>Q304*H304</f>
        <v>0</v>
      </c>
      <c r="S304" s="180">
        <v>0</v>
      </c>
      <c r="T304" s="18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2" t="s">
        <v>148</v>
      </c>
      <c r="AT304" s="182" t="s">
        <v>129</v>
      </c>
      <c r="AU304" s="182" t="s">
        <v>83</v>
      </c>
      <c r="AY304" s="18" t="s">
        <v>126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18" t="s">
        <v>81</v>
      </c>
      <c r="BK304" s="183">
        <f>ROUND(I304*H304,2)</f>
        <v>0</v>
      </c>
      <c r="BL304" s="18" t="s">
        <v>148</v>
      </c>
      <c r="BM304" s="182" t="s">
        <v>1284</v>
      </c>
    </row>
    <row r="305" spans="1:47" s="2" customFormat="1" ht="12">
      <c r="A305" s="37"/>
      <c r="B305" s="38"/>
      <c r="C305" s="37"/>
      <c r="D305" s="184" t="s">
        <v>136</v>
      </c>
      <c r="E305" s="37"/>
      <c r="F305" s="185" t="s">
        <v>1283</v>
      </c>
      <c r="G305" s="37"/>
      <c r="H305" s="37"/>
      <c r="I305" s="186"/>
      <c r="J305" s="37"/>
      <c r="K305" s="37"/>
      <c r="L305" s="38"/>
      <c r="M305" s="197"/>
      <c r="N305" s="198"/>
      <c r="O305" s="199"/>
      <c r="P305" s="199"/>
      <c r="Q305" s="199"/>
      <c r="R305" s="199"/>
      <c r="S305" s="199"/>
      <c r="T305" s="200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8" t="s">
        <v>136</v>
      </c>
      <c r="AU305" s="18" t="s">
        <v>83</v>
      </c>
    </row>
    <row r="306" spans="1:31" s="2" customFormat="1" ht="6.95" customHeight="1">
      <c r="A306" s="37"/>
      <c r="B306" s="59"/>
      <c r="C306" s="60"/>
      <c r="D306" s="60"/>
      <c r="E306" s="60"/>
      <c r="F306" s="60"/>
      <c r="G306" s="60"/>
      <c r="H306" s="60"/>
      <c r="I306" s="60"/>
      <c r="J306" s="60"/>
      <c r="K306" s="60"/>
      <c r="L306" s="38"/>
      <c r="M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</sheetData>
  <autoFilter ref="C120:K30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99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Rekonstrukce ulic Gagarinova a Bratrušovská - Šumperk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1285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9. 2. 2022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ROUND(J119,2)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ROUND((SUM(BE119:BE203)),2)</f>
        <v>0</v>
      </c>
      <c r="G33" s="37"/>
      <c r="H33" s="37"/>
      <c r="I33" s="127">
        <v>0.21</v>
      </c>
      <c r="J33" s="126">
        <f>ROUND(((SUM(BE119:BE203))*I33),2)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6">
        <f>ROUND((SUM(BF119:BF203)),2)</f>
        <v>0</v>
      </c>
      <c r="G34" s="37"/>
      <c r="H34" s="37"/>
      <c r="I34" s="127">
        <v>0.15</v>
      </c>
      <c r="J34" s="126">
        <f>ROUND(((SUM(BF119:BF203))*I34),2)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6">
        <f>ROUND((SUM(BG119:BG203)),2)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6">
        <f>ROUND((SUM(BH119:BH203)),2)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6">
        <f>ROUND((SUM(BI119:BI203)),2)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Rekonstrukce ulic Gagarinova a Bratrušovská - Šumperk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801 - Kácení, sadové úpravy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9. 2. 2022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103</v>
      </c>
      <c r="D94" s="128"/>
      <c r="E94" s="128"/>
      <c r="F94" s="128"/>
      <c r="G94" s="128"/>
      <c r="H94" s="128"/>
      <c r="I94" s="128"/>
      <c r="J94" s="137" t="s">
        <v>104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105</v>
      </c>
      <c r="D96" s="37"/>
      <c r="E96" s="37"/>
      <c r="F96" s="37"/>
      <c r="G96" s="37"/>
      <c r="H96" s="37"/>
      <c r="I96" s="37"/>
      <c r="J96" s="95">
        <f>J119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106</v>
      </c>
    </row>
    <row r="97" spans="1:31" s="9" customFormat="1" ht="24.95" customHeight="1">
      <c r="A97" s="9"/>
      <c r="B97" s="139"/>
      <c r="C97" s="9"/>
      <c r="D97" s="140" t="s">
        <v>1286</v>
      </c>
      <c r="E97" s="141"/>
      <c r="F97" s="141"/>
      <c r="G97" s="141"/>
      <c r="H97" s="141"/>
      <c r="I97" s="141"/>
      <c r="J97" s="142">
        <f>J120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1287</v>
      </c>
      <c r="E98" s="141"/>
      <c r="F98" s="141"/>
      <c r="G98" s="141"/>
      <c r="H98" s="141"/>
      <c r="I98" s="141"/>
      <c r="J98" s="142">
        <f>J171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9"/>
      <c r="C99" s="9"/>
      <c r="D99" s="140" t="s">
        <v>1288</v>
      </c>
      <c r="E99" s="141"/>
      <c r="F99" s="141"/>
      <c r="G99" s="141"/>
      <c r="H99" s="141"/>
      <c r="I99" s="141"/>
      <c r="J99" s="142">
        <f>J174</f>
        <v>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111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120" t="str">
        <f>E7</f>
        <v>Rekonstrukce ulic Gagarinova a Bratrušovská - Šumperk</v>
      </c>
      <c r="F109" s="31"/>
      <c r="G109" s="31"/>
      <c r="H109" s="31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100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66" t="str">
        <f>E9</f>
        <v>SO 801 - Kácení, sadové úpravy</v>
      </c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7"/>
      <c r="E113" s="37"/>
      <c r="F113" s="26" t="str">
        <f>F12</f>
        <v xml:space="preserve"> </v>
      </c>
      <c r="G113" s="37"/>
      <c r="H113" s="37"/>
      <c r="I113" s="31" t="s">
        <v>22</v>
      </c>
      <c r="J113" s="68" t="str">
        <f>IF(J12="","",J12)</f>
        <v>9. 2. 2022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7"/>
      <c r="E115" s="37"/>
      <c r="F115" s="26" t="str">
        <f>E15</f>
        <v xml:space="preserve"> </v>
      </c>
      <c r="G115" s="37"/>
      <c r="H115" s="37"/>
      <c r="I115" s="31" t="s">
        <v>29</v>
      </c>
      <c r="J115" s="35" t="str">
        <f>E21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31" t="s">
        <v>31</v>
      </c>
      <c r="J116" s="35" t="str">
        <f>E24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47"/>
      <c r="B118" s="148"/>
      <c r="C118" s="149" t="s">
        <v>112</v>
      </c>
      <c r="D118" s="150" t="s">
        <v>58</v>
      </c>
      <c r="E118" s="150" t="s">
        <v>54</v>
      </c>
      <c r="F118" s="150" t="s">
        <v>55</v>
      </c>
      <c r="G118" s="150" t="s">
        <v>113</v>
      </c>
      <c r="H118" s="150" t="s">
        <v>114</v>
      </c>
      <c r="I118" s="150" t="s">
        <v>115</v>
      </c>
      <c r="J118" s="150" t="s">
        <v>104</v>
      </c>
      <c r="K118" s="151" t="s">
        <v>116</v>
      </c>
      <c r="L118" s="152"/>
      <c r="M118" s="85" t="s">
        <v>1</v>
      </c>
      <c r="N118" s="86" t="s">
        <v>37</v>
      </c>
      <c r="O118" s="86" t="s">
        <v>117</v>
      </c>
      <c r="P118" s="86" t="s">
        <v>118</v>
      </c>
      <c r="Q118" s="86" t="s">
        <v>119</v>
      </c>
      <c r="R118" s="86" t="s">
        <v>120</v>
      </c>
      <c r="S118" s="86" t="s">
        <v>121</v>
      </c>
      <c r="T118" s="87" t="s">
        <v>122</v>
      </c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3" s="2" customFormat="1" ht="22.8" customHeight="1">
      <c r="A119" s="37"/>
      <c r="B119" s="38"/>
      <c r="C119" s="92" t="s">
        <v>123</v>
      </c>
      <c r="D119" s="37"/>
      <c r="E119" s="37"/>
      <c r="F119" s="37"/>
      <c r="G119" s="37"/>
      <c r="H119" s="37"/>
      <c r="I119" s="37"/>
      <c r="J119" s="153">
        <f>BK119</f>
        <v>0</v>
      </c>
      <c r="K119" s="37"/>
      <c r="L119" s="38"/>
      <c r="M119" s="88"/>
      <c r="N119" s="72"/>
      <c r="O119" s="89"/>
      <c r="P119" s="154">
        <f>P120+P171+P174</f>
        <v>0</v>
      </c>
      <c r="Q119" s="89"/>
      <c r="R119" s="154">
        <f>R120+R171+R174</f>
        <v>0</v>
      </c>
      <c r="S119" s="89"/>
      <c r="T119" s="155">
        <f>T120+T171+T174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72</v>
      </c>
      <c r="AU119" s="18" t="s">
        <v>106</v>
      </c>
      <c r="BK119" s="156">
        <f>BK120+BK171+BK174</f>
        <v>0</v>
      </c>
    </row>
    <row r="120" spans="1:63" s="12" customFormat="1" ht="25.9" customHeight="1">
      <c r="A120" s="12"/>
      <c r="B120" s="157"/>
      <c r="C120" s="12"/>
      <c r="D120" s="158" t="s">
        <v>72</v>
      </c>
      <c r="E120" s="159" t="s">
        <v>81</v>
      </c>
      <c r="F120" s="159" t="s">
        <v>206</v>
      </c>
      <c r="G120" s="12"/>
      <c r="H120" s="12"/>
      <c r="I120" s="160"/>
      <c r="J120" s="161">
        <f>BK120</f>
        <v>0</v>
      </c>
      <c r="K120" s="12"/>
      <c r="L120" s="157"/>
      <c r="M120" s="162"/>
      <c r="N120" s="163"/>
      <c r="O120" s="163"/>
      <c r="P120" s="164">
        <f>SUM(P121:P170)</f>
        <v>0</v>
      </c>
      <c r="Q120" s="163"/>
      <c r="R120" s="164">
        <f>SUM(R121:R170)</f>
        <v>0</v>
      </c>
      <c r="S120" s="163"/>
      <c r="T120" s="165">
        <f>SUM(T121:T170)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81</v>
      </c>
      <c r="AT120" s="166" t="s">
        <v>72</v>
      </c>
      <c r="AU120" s="166" t="s">
        <v>73</v>
      </c>
      <c r="AY120" s="158" t="s">
        <v>126</v>
      </c>
      <c r="BK120" s="167">
        <f>SUM(BK121:BK170)</f>
        <v>0</v>
      </c>
    </row>
    <row r="121" spans="1:65" s="2" customFormat="1" ht="24.15" customHeight="1">
      <c r="A121" s="37"/>
      <c r="B121" s="170"/>
      <c r="C121" s="171" t="s">
        <v>81</v>
      </c>
      <c r="D121" s="171" t="s">
        <v>129</v>
      </c>
      <c r="E121" s="172" t="s">
        <v>1289</v>
      </c>
      <c r="F121" s="173" t="s">
        <v>1290</v>
      </c>
      <c r="G121" s="174" t="s">
        <v>549</v>
      </c>
      <c r="H121" s="175">
        <v>1</v>
      </c>
      <c r="I121" s="176"/>
      <c r="J121" s="177">
        <f>ROUND(I121*H121,2)</f>
        <v>0</v>
      </c>
      <c r="K121" s="173" t="s">
        <v>1</v>
      </c>
      <c r="L121" s="38"/>
      <c r="M121" s="178" t="s">
        <v>1</v>
      </c>
      <c r="N121" s="179" t="s">
        <v>38</v>
      </c>
      <c r="O121" s="76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2" t="s">
        <v>148</v>
      </c>
      <c r="AT121" s="182" t="s">
        <v>129</v>
      </c>
      <c r="AU121" s="182" t="s">
        <v>81</v>
      </c>
      <c r="AY121" s="18" t="s">
        <v>126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81</v>
      </c>
      <c r="BK121" s="183">
        <f>ROUND(I121*H121,2)</f>
        <v>0</v>
      </c>
      <c r="BL121" s="18" t="s">
        <v>148</v>
      </c>
      <c r="BM121" s="182" t="s">
        <v>83</v>
      </c>
    </row>
    <row r="122" spans="1:47" s="2" customFormat="1" ht="12">
      <c r="A122" s="37"/>
      <c r="B122" s="38"/>
      <c r="C122" s="37"/>
      <c r="D122" s="184" t="s">
        <v>136</v>
      </c>
      <c r="E122" s="37"/>
      <c r="F122" s="185" t="s">
        <v>1290</v>
      </c>
      <c r="G122" s="37"/>
      <c r="H122" s="37"/>
      <c r="I122" s="186"/>
      <c r="J122" s="37"/>
      <c r="K122" s="37"/>
      <c r="L122" s="38"/>
      <c r="M122" s="187"/>
      <c r="N122" s="188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136</v>
      </c>
      <c r="AU122" s="18" t="s">
        <v>81</v>
      </c>
    </row>
    <row r="123" spans="1:65" s="2" customFormat="1" ht="16.5" customHeight="1">
      <c r="A123" s="37"/>
      <c r="B123" s="170"/>
      <c r="C123" s="171" t="s">
        <v>83</v>
      </c>
      <c r="D123" s="171" t="s">
        <v>129</v>
      </c>
      <c r="E123" s="172" t="s">
        <v>1291</v>
      </c>
      <c r="F123" s="173" t="s">
        <v>1292</v>
      </c>
      <c r="G123" s="174" t="s">
        <v>549</v>
      </c>
      <c r="H123" s="175">
        <v>1</v>
      </c>
      <c r="I123" s="176"/>
      <c r="J123" s="177">
        <f>ROUND(I123*H123,2)</f>
        <v>0</v>
      </c>
      <c r="K123" s="173" t="s">
        <v>1</v>
      </c>
      <c r="L123" s="38"/>
      <c r="M123" s="178" t="s">
        <v>1</v>
      </c>
      <c r="N123" s="179" t="s">
        <v>38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148</v>
      </c>
      <c r="AT123" s="182" t="s">
        <v>129</v>
      </c>
      <c r="AU123" s="182" t="s">
        <v>81</v>
      </c>
      <c r="AY123" s="18" t="s">
        <v>126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81</v>
      </c>
      <c r="BK123" s="183">
        <f>ROUND(I123*H123,2)</f>
        <v>0</v>
      </c>
      <c r="BL123" s="18" t="s">
        <v>148</v>
      </c>
      <c r="BM123" s="182" t="s">
        <v>148</v>
      </c>
    </row>
    <row r="124" spans="1:47" s="2" customFormat="1" ht="12">
      <c r="A124" s="37"/>
      <c r="B124" s="38"/>
      <c r="C124" s="37"/>
      <c r="D124" s="184" t="s">
        <v>136</v>
      </c>
      <c r="E124" s="37"/>
      <c r="F124" s="185" t="s">
        <v>1292</v>
      </c>
      <c r="G124" s="37"/>
      <c r="H124" s="37"/>
      <c r="I124" s="186"/>
      <c r="J124" s="37"/>
      <c r="K124" s="37"/>
      <c r="L124" s="38"/>
      <c r="M124" s="187"/>
      <c r="N124" s="188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136</v>
      </c>
      <c r="AU124" s="18" t="s">
        <v>81</v>
      </c>
    </row>
    <row r="125" spans="1:65" s="2" customFormat="1" ht="16.5" customHeight="1">
      <c r="A125" s="37"/>
      <c r="B125" s="170"/>
      <c r="C125" s="171" t="s">
        <v>143</v>
      </c>
      <c r="D125" s="171" t="s">
        <v>129</v>
      </c>
      <c r="E125" s="172" t="s">
        <v>1293</v>
      </c>
      <c r="F125" s="173" t="s">
        <v>1294</v>
      </c>
      <c r="G125" s="174" t="s">
        <v>549</v>
      </c>
      <c r="H125" s="175">
        <v>1</v>
      </c>
      <c r="I125" s="176"/>
      <c r="J125" s="177">
        <f>ROUND(I125*H125,2)</f>
        <v>0</v>
      </c>
      <c r="K125" s="173" t="s">
        <v>1</v>
      </c>
      <c r="L125" s="38"/>
      <c r="M125" s="178" t="s">
        <v>1</v>
      </c>
      <c r="N125" s="179" t="s">
        <v>38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148</v>
      </c>
      <c r="AT125" s="182" t="s">
        <v>129</v>
      </c>
      <c r="AU125" s="182" t="s">
        <v>81</v>
      </c>
      <c r="AY125" s="18" t="s">
        <v>126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81</v>
      </c>
      <c r="BK125" s="183">
        <f>ROUND(I125*H125,2)</f>
        <v>0</v>
      </c>
      <c r="BL125" s="18" t="s">
        <v>148</v>
      </c>
      <c r="BM125" s="182" t="s">
        <v>156</v>
      </c>
    </row>
    <row r="126" spans="1:47" s="2" customFormat="1" ht="12">
      <c r="A126" s="37"/>
      <c r="B126" s="38"/>
      <c r="C126" s="37"/>
      <c r="D126" s="184" t="s">
        <v>136</v>
      </c>
      <c r="E126" s="37"/>
      <c r="F126" s="185" t="s">
        <v>1294</v>
      </c>
      <c r="G126" s="37"/>
      <c r="H126" s="37"/>
      <c r="I126" s="186"/>
      <c r="J126" s="37"/>
      <c r="K126" s="37"/>
      <c r="L126" s="38"/>
      <c r="M126" s="187"/>
      <c r="N126" s="188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136</v>
      </c>
      <c r="AU126" s="18" t="s">
        <v>81</v>
      </c>
    </row>
    <row r="127" spans="1:65" s="2" customFormat="1" ht="21.75" customHeight="1">
      <c r="A127" s="37"/>
      <c r="B127" s="170"/>
      <c r="C127" s="171" t="s">
        <v>148</v>
      </c>
      <c r="D127" s="171" t="s">
        <v>129</v>
      </c>
      <c r="E127" s="172" t="s">
        <v>1295</v>
      </c>
      <c r="F127" s="173" t="s">
        <v>1296</v>
      </c>
      <c r="G127" s="174" t="s">
        <v>549</v>
      </c>
      <c r="H127" s="175">
        <v>1</v>
      </c>
      <c r="I127" s="176"/>
      <c r="J127" s="177">
        <f>ROUND(I127*H127,2)</f>
        <v>0</v>
      </c>
      <c r="K127" s="173" t="s">
        <v>1</v>
      </c>
      <c r="L127" s="38"/>
      <c r="M127" s="178" t="s">
        <v>1</v>
      </c>
      <c r="N127" s="179" t="s">
        <v>38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148</v>
      </c>
      <c r="AT127" s="182" t="s">
        <v>129</v>
      </c>
      <c r="AU127" s="182" t="s">
        <v>81</v>
      </c>
      <c r="AY127" s="18" t="s">
        <v>126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81</v>
      </c>
      <c r="BK127" s="183">
        <f>ROUND(I127*H127,2)</f>
        <v>0</v>
      </c>
      <c r="BL127" s="18" t="s">
        <v>148</v>
      </c>
      <c r="BM127" s="182" t="s">
        <v>169</v>
      </c>
    </row>
    <row r="128" spans="1:47" s="2" customFormat="1" ht="12">
      <c r="A128" s="37"/>
      <c r="B128" s="38"/>
      <c r="C128" s="37"/>
      <c r="D128" s="184" t="s">
        <v>136</v>
      </c>
      <c r="E128" s="37"/>
      <c r="F128" s="185" t="s">
        <v>1296</v>
      </c>
      <c r="G128" s="37"/>
      <c r="H128" s="37"/>
      <c r="I128" s="186"/>
      <c r="J128" s="37"/>
      <c r="K128" s="37"/>
      <c r="L128" s="38"/>
      <c r="M128" s="187"/>
      <c r="N128" s="188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136</v>
      </c>
      <c r="AU128" s="18" t="s">
        <v>81</v>
      </c>
    </row>
    <row r="129" spans="1:65" s="2" customFormat="1" ht="21.75" customHeight="1">
      <c r="A129" s="37"/>
      <c r="B129" s="170"/>
      <c r="C129" s="171" t="s">
        <v>125</v>
      </c>
      <c r="D129" s="171" t="s">
        <v>129</v>
      </c>
      <c r="E129" s="172" t="s">
        <v>1297</v>
      </c>
      <c r="F129" s="173" t="s">
        <v>1298</v>
      </c>
      <c r="G129" s="174" t="s">
        <v>549</v>
      </c>
      <c r="H129" s="175">
        <v>1</v>
      </c>
      <c r="I129" s="176"/>
      <c r="J129" s="177">
        <f>ROUND(I129*H129,2)</f>
        <v>0</v>
      </c>
      <c r="K129" s="173" t="s">
        <v>1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148</v>
      </c>
      <c r="AT129" s="182" t="s">
        <v>129</v>
      </c>
      <c r="AU129" s="182" t="s">
        <v>81</v>
      </c>
      <c r="AY129" s="18" t="s">
        <v>126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148</v>
      </c>
      <c r="BM129" s="182" t="s">
        <v>179</v>
      </c>
    </row>
    <row r="130" spans="1:47" s="2" customFormat="1" ht="12">
      <c r="A130" s="37"/>
      <c r="B130" s="38"/>
      <c r="C130" s="37"/>
      <c r="D130" s="184" t="s">
        <v>136</v>
      </c>
      <c r="E130" s="37"/>
      <c r="F130" s="185" t="s">
        <v>1298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136</v>
      </c>
      <c r="AU130" s="18" t="s">
        <v>81</v>
      </c>
    </row>
    <row r="131" spans="1:65" s="2" customFormat="1" ht="16.5" customHeight="1">
      <c r="A131" s="37"/>
      <c r="B131" s="170"/>
      <c r="C131" s="171" t="s">
        <v>156</v>
      </c>
      <c r="D131" s="171" t="s">
        <v>129</v>
      </c>
      <c r="E131" s="172" t="s">
        <v>1299</v>
      </c>
      <c r="F131" s="173" t="s">
        <v>1300</v>
      </c>
      <c r="G131" s="174" t="s">
        <v>346</v>
      </c>
      <c r="H131" s="175">
        <v>0.46</v>
      </c>
      <c r="I131" s="176"/>
      <c r="J131" s="177">
        <f>ROUND(I131*H131,2)</f>
        <v>0</v>
      </c>
      <c r="K131" s="173" t="s">
        <v>1</v>
      </c>
      <c r="L131" s="38"/>
      <c r="M131" s="178" t="s">
        <v>1</v>
      </c>
      <c r="N131" s="179" t="s">
        <v>38</v>
      </c>
      <c r="O131" s="76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2" t="s">
        <v>148</v>
      </c>
      <c r="AT131" s="182" t="s">
        <v>129</v>
      </c>
      <c r="AU131" s="182" t="s">
        <v>81</v>
      </c>
      <c r="AY131" s="18" t="s">
        <v>126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8" t="s">
        <v>81</v>
      </c>
      <c r="BK131" s="183">
        <f>ROUND(I131*H131,2)</f>
        <v>0</v>
      </c>
      <c r="BL131" s="18" t="s">
        <v>148</v>
      </c>
      <c r="BM131" s="182" t="s">
        <v>190</v>
      </c>
    </row>
    <row r="132" spans="1:47" s="2" customFormat="1" ht="12">
      <c r="A132" s="37"/>
      <c r="B132" s="38"/>
      <c r="C132" s="37"/>
      <c r="D132" s="184" t="s">
        <v>136</v>
      </c>
      <c r="E132" s="37"/>
      <c r="F132" s="185" t="s">
        <v>1300</v>
      </c>
      <c r="G132" s="37"/>
      <c r="H132" s="37"/>
      <c r="I132" s="186"/>
      <c r="J132" s="37"/>
      <c r="K132" s="37"/>
      <c r="L132" s="38"/>
      <c r="M132" s="187"/>
      <c r="N132" s="188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136</v>
      </c>
      <c r="AU132" s="18" t="s">
        <v>81</v>
      </c>
    </row>
    <row r="133" spans="1:65" s="2" customFormat="1" ht="21.75" customHeight="1">
      <c r="A133" s="37"/>
      <c r="B133" s="170"/>
      <c r="C133" s="171" t="s">
        <v>163</v>
      </c>
      <c r="D133" s="171" t="s">
        <v>129</v>
      </c>
      <c r="E133" s="172" t="s">
        <v>1301</v>
      </c>
      <c r="F133" s="173" t="s">
        <v>1302</v>
      </c>
      <c r="G133" s="174" t="s">
        <v>549</v>
      </c>
      <c r="H133" s="175">
        <v>7</v>
      </c>
      <c r="I133" s="176"/>
      <c r="J133" s="177">
        <f>ROUND(I133*H133,2)</f>
        <v>0</v>
      </c>
      <c r="K133" s="173" t="s">
        <v>1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148</v>
      </c>
      <c r="AT133" s="182" t="s">
        <v>129</v>
      </c>
      <c r="AU133" s="182" t="s">
        <v>81</v>
      </c>
      <c r="AY133" s="18" t="s">
        <v>126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148</v>
      </c>
      <c r="BM133" s="182" t="s">
        <v>277</v>
      </c>
    </row>
    <row r="134" spans="1:47" s="2" customFormat="1" ht="12">
      <c r="A134" s="37"/>
      <c r="B134" s="38"/>
      <c r="C134" s="37"/>
      <c r="D134" s="184" t="s">
        <v>136</v>
      </c>
      <c r="E134" s="37"/>
      <c r="F134" s="185" t="s">
        <v>1302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136</v>
      </c>
      <c r="AU134" s="18" t="s">
        <v>81</v>
      </c>
    </row>
    <row r="135" spans="1:65" s="2" customFormat="1" ht="16.5" customHeight="1">
      <c r="A135" s="37"/>
      <c r="B135" s="170"/>
      <c r="C135" s="171" t="s">
        <v>169</v>
      </c>
      <c r="D135" s="171" t="s">
        <v>129</v>
      </c>
      <c r="E135" s="172" t="s">
        <v>1303</v>
      </c>
      <c r="F135" s="173" t="s">
        <v>1304</v>
      </c>
      <c r="G135" s="174" t="s">
        <v>549</v>
      </c>
      <c r="H135" s="175">
        <v>7</v>
      </c>
      <c r="I135" s="176"/>
      <c r="J135" s="177">
        <f>ROUND(I135*H135,2)</f>
        <v>0</v>
      </c>
      <c r="K135" s="173" t="s">
        <v>1</v>
      </c>
      <c r="L135" s="38"/>
      <c r="M135" s="178" t="s">
        <v>1</v>
      </c>
      <c r="N135" s="179" t="s">
        <v>38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148</v>
      </c>
      <c r="AT135" s="182" t="s">
        <v>129</v>
      </c>
      <c r="AU135" s="182" t="s">
        <v>81</v>
      </c>
      <c r="AY135" s="18" t="s">
        <v>126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81</v>
      </c>
      <c r="BK135" s="183">
        <f>ROUND(I135*H135,2)</f>
        <v>0</v>
      </c>
      <c r="BL135" s="18" t="s">
        <v>148</v>
      </c>
      <c r="BM135" s="182" t="s">
        <v>288</v>
      </c>
    </row>
    <row r="136" spans="1:47" s="2" customFormat="1" ht="12">
      <c r="A136" s="37"/>
      <c r="B136" s="38"/>
      <c r="C136" s="37"/>
      <c r="D136" s="184" t="s">
        <v>136</v>
      </c>
      <c r="E136" s="37"/>
      <c r="F136" s="185" t="s">
        <v>1304</v>
      </c>
      <c r="G136" s="37"/>
      <c r="H136" s="37"/>
      <c r="I136" s="186"/>
      <c r="J136" s="37"/>
      <c r="K136" s="37"/>
      <c r="L136" s="38"/>
      <c r="M136" s="187"/>
      <c r="N136" s="188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136</v>
      </c>
      <c r="AU136" s="18" t="s">
        <v>81</v>
      </c>
    </row>
    <row r="137" spans="1:65" s="2" customFormat="1" ht="24.15" customHeight="1">
      <c r="A137" s="37"/>
      <c r="B137" s="170"/>
      <c r="C137" s="171" t="s">
        <v>174</v>
      </c>
      <c r="D137" s="171" t="s">
        <v>129</v>
      </c>
      <c r="E137" s="172" t="s">
        <v>1305</v>
      </c>
      <c r="F137" s="173" t="s">
        <v>1306</v>
      </c>
      <c r="G137" s="174" t="s">
        <v>209</v>
      </c>
      <c r="H137" s="175">
        <v>7</v>
      </c>
      <c r="I137" s="176"/>
      <c r="J137" s="177">
        <f>ROUND(I137*H137,2)</f>
        <v>0</v>
      </c>
      <c r="K137" s="173" t="s">
        <v>1</v>
      </c>
      <c r="L137" s="38"/>
      <c r="M137" s="178" t="s">
        <v>1</v>
      </c>
      <c r="N137" s="179" t="s">
        <v>38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148</v>
      </c>
      <c r="AT137" s="182" t="s">
        <v>129</v>
      </c>
      <c r="AU137" s="182" t="s">
        <v>81</v>
      </c>
      <c r="AY137" s="18" t="s">
        <v>126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81</v>
      </c>
      <c r="BK137" s="183">
        <f>ROUND(I137*H137,2)</f>
        <v>0</v>
      </c>
      <c r="BL137" s="18" t="s">
        <v>148</v>
      </c>
      <c r="BM137" s="182" t="s">
        <v>300</v>
      </c>
    </row>
    <row r="138" spans="1:47" s="2" customFormat="1" ht="12">
      <c r="A138" s="37"/>
      <c r="B138" s="38"/>
      <c r="C138" s="37"/>
      <c r="D138" s="184" t="s">
        <v>136</v>
      </c>
      <c r="E138" s="37"/>
      <c r="F138" s="185" t="s">
        <v>1306</v>
      </c>
      <c r="G138" s="37"/>
      <c r="H138" s="37"/>
      <c r="I138" s="186"/>
      <c r="J138" s="37"/>
      <c r="K138" s="37"/>
      <c r="L138" s="38"/>
      <c r="M138" s="187"/>
      <c r="N138" s="188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136</v>
      </c>
      <c r="AU138" s="18" t="s">
        <v>81</v>
      </c>
    </row>
    <row r="139" spans="1:65" s="2" customFormat="1" ht="16.5" customHeight="1">
      <c r="A139" s="37"/>
      <c r="B139" s="170"/>
      <c r="C139" s="171" t="s">
        <v>179</v>
      </c>
      <c r="D139" s="171" t="s">
        <v>129</v>
      </c>
      <c r="E139" s="172" t="s">
        <v>1307</v>
      </c>
      <c r="F139" s="173" t="s">
        <v>1308</v>
      </c>
      <c r="G139" s="174" t="s">
        <v>549</v>
      </c>
      <c r="H139" s="175">
        <v>5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148</v>
      </c>
      <c r="AT139" s="182" t="s">
        <v>129</v>
      </c>
      <c r="AU139" s="182" t="s">
        <v>81</v>
      </c>
      <c r="AY139" s="18" t="s">
        <v>126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148</v>
      </c>
      <c r="BM139" s="182" t="s">
        <v>317</v>
      </c>
    </row>
    <row r="140" spans="1:47" s="2" customFormat="1" ht="12">
      <c r="A140" s="37"/>
      <c r="B140" s="38"/>
      <c r="C140" s="37"/>
      <c r="D140" s="184" t="s">
        <v>136</v>
      </c>
      <c r="E140" s="37"/>
      <c r="F140" s="185" t="s">
        <v>1308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136</v>
      </c>
      <c r="AU140" s="18" t="s">
        <v>81</v>
      </c>
    </row>
    <row r="141" spans="1:65" s="2" customFormat="1" ht="21.75" customHeight="1">
      <c r="A141" s="37"/>
      <c r="B141" s="170"/>
      <c r="C141" s="171" t="s">
        <v>185</v>
      </c>
      <c r="D141" s="171" t="s">
        <v>129</v>
      </c>
      <c r="E141" s="172" t="s">
        <v>1309</v>
      </c>
      <c r="F141" s="173" t="s">
        <v>1310</v>
      </c>
      <c r="G141" s="174" t="s">
        <v>549</v>
      </c>
      <c r="H141" s="175">
        <v>2</v>
      </c>
      <c r="I141" s="176"/>
      <c r="J141" s="177">
        <f>ROUND(I141*H141,2)</f>
        <v>0</v>
      </c>
      <c r="K141" s="173" t="s">
        <v>1</v>
      </c>
      <c r="L141" s="38"/>
      <c r="M141" s="178" t="s">
        <v>1</v>
      </c>
      <c r="N141" s="179" t="s">
        <v>38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148</v>
      </c>
      <c r="AT141" s="182" t="s">
        <v>129</v>
      </c>
      <c r="AU141" s="182" t="s">
        <v>81</v>
      </c>
      <c r="AY141" s="18" t="s">
        <v>126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81</v>
      </c>
      <c r="BK141" s="183">
        <f>ROUND(I141*H141,2)</f>
        <v>0</v>
      </c>
      <c r="BL141" s="18" t="s">
        <v>148</v>
      </c>
      <c r="BM141" s="182" t="s">
        <v>330</v>
      </c>
    </row>
    <row r="142" spans="1:47" s="2" customFormat="1" ht="12">
      <c r="A142" s="37"/>
      <c r="B142" s="38"/>
      <c r="C142" s="37"/>
      <c r="D142" s="184" t="s">
        <v>136</v>
      </c>
      <c r="E142" s="37"/>
      <c r="F142" s="185" t="s">
        <v>1310</v>
      </c>
      <c r="G142" s="37"/>
      <c r="H142" s="37"/>
      <c r="I142" s="186"/>
      <c r="J142" s="37"/>
      <c r="K142" s="37"/>
      <c r="L142" s="38"/>
      <c r="M142" s="187"/>
      <c r="N142" s="188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136</v>
      </c>
      <c r="AU142" s="18" t="s">
        <v>81</v>
      </c>
    </row>
    <row r="143" spans="1:65" s="2" customFormat="1" ht="16.5" customHeight="1">
      <c r="A143" s="37"/>
      <c r="B143" s="170"/>
      <c r="C143" s="171" t="s">
        <v>190</v>
      </c>
      <c r="D143" s="171" t="s">
        <v>129</v>
      </c>
      <c r="E143" s="172" t="s">
        <v>1311</v>
      </c>
      <c r="F143" s="173" t="s">
        <v>1312</v>
      </c>
      <c r="G143" s="174" t="s">
        <v>209</v>
      </c>
      <c r="H143" s="175">
        <v>4.48</v>
      </c>
      <c r="I143" s="176"/>
      <c r="J143" s="177">
        <f>ROUND(I143*H143,2)</f>
        <v>0</v>
      </c>
      <c r="K143" s="173" t="s">
        <v>1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148</v>
      </c>
      <c r="AT143" s="182" t="s">
        <v>129</v>
      </c>
      <c r="AU143" s="182" t="s">
        <v>81</v>
      </c>
      <c r="AY143" s="18" t="s">
        <v>126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148</v>
      </c>
      <c r="BM143" s="182" t="s">
        <v>342</v>
      </c>
    </row>
    <row r="144" spans="1:47" s="2" customFormat="1" ht="12">
      <c r="A144" s="37"/>
      <c r="B144" s="38"/>
      <c r="C144" s="37"/>
      <c r="D144" s="184" t="s">
        <v>136</v>
      </c>
      <c r="E144" s="37"/>
      <c r="F144" s="185" t="s">
        <v>1312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136</v>
      </c>
      <c r="AU144" s="18" t="s">
        <v>81</v>
      </c>
    </row>
    <row r="145" spans="1:65" s="2" customFormat="1" ht="16.5" customHeight="1">
      <c r="A145" s="37"/>
      <c r="B145" s="170"/>
      <c r="C145" s="171" t="s">
        <v>270</v>
      </c>
      <c r="D145" s="171" t="s">
        <v>129</v>
      </c>
      <c r="E145" s="172" t="s">
        <v>1313</v>
      </c>
      <c r="F145" s="173" t="s">
        <v>1314</v>
      </c>
      <c r="G145" s="174" t="s">
        <v>346</v>
      </c>
      <c r="H145" s="175">
        <v>0.001</v>
      </c>
      <c r="I145" s="176"/>
      <c r="J145" s="177">
        <f>ROUND(I145*H145,2)</f>
        <v>0</v>
      </c>
      <c r="K145" s="173" t="s">
        <v>1</v>
      </c>
      <c r="L145" s="38"/>
      <c r="M145" s="178" t="s">
        <v>1</v>
      </c>
      <c r="N145" s="179" t="s">
        <v>38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148</v>
      </c>
      <c r="AT145" s="182" t="s">
        <v>129</v>
      </c>
      <c r="AU145" s="182" t="s">
        <v>81</v>
      </c>
      <c r="AY145" s="18" t="s">
        <v>126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148</v>
      </c>
      <c r="BM145" s="182" t="s">
        <v>355</v>
      </c>
    </row>
    <row r="146" spans="1:47" s="2" customFormat="1" ht="12">
      <c r="A146" s="37"/>
      <c r="B146" s="38"/>
      <c r="C146" s="37"/>
      <c r="D146" s="184" t="s">
        <v>136</v>
      </c>
      <c r="E146" s="37"/>
      <c r="F146" s="185" t="s">
        <v>1314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136</v>
      </c>
      <c r="AU146" s="18" t="s">
        <v>81</v>
      </c>
    </row>
    <row r="147" spans="1:65" s="2" customFormat="1" ht="16.5" customHeight="1">
      <c r="A147" s="37"/>
      <c r="B147" s="170"/>
      <c r="C147" s="171" t="s">
        <v>277</v>
      </c>
      <c r="D147" s="171" t="s">
        <v>129</v>
      </c>
      <c r="E147" s="172" t="s">
        <v>1315</v>
      </c>
      <c r="F147" s="173" t="s">
        <v>1316</v>
      </c>
      <c r="G147" s="174" t="s">
        <v>273</v>
      </c>
      <c r="H147" s="175">
        <v>0.35</v>
      </c>
      <c r="I147" s="176"/>
      <c r="J147" s="177">
        <f>ROUND(I147*H147,2)</f>
        <v>0</v>
      </c>
      <c r="K147" s="173" t="s">
        <v>1</v>
      </c>
      <c r="L147" s="38"/>
      <c r="M147" s="178" t="s">
        <v>1</v>
      </c>
      <c r="N147" s="179" t="s">
        <v>38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148</v>
      </c>
      <c r="AT147" s="182" t="s">
        <v>129</v>
      </c>
      <c r="AU147" s="182" t="s">
        <v>81</v>
      </c>
      <c r="AY147" s="18" t="s">
        <v>126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81</v>
      </c>
      <c r="BK147" s="183">
        <f>ROUND(I147*H147,2)</f>
        <v>0</v>
      </c>
      <c r="BL147" s="18" t="s">
        <v>148</v>
      </c>
      <c r="BM147" s="182" t="s">
        <v>366</v>
      </c>
    </row>
    <row r="148" spans="1:47" s="2" customFormat="1" ht="12">
      <c r="A148" s="37"/>
      <c r="B148" s="38"/>
      <c r="C148" s="37"/>
      <c r="D148" s="184" t="s">
        <v>136</v>
      </c>
      <c r="E148" s="37"/>
      <c r="F148" s="185" t="s">
        <v>1316</v>
      </c>
      <c r="G148" s="37"/>
      <c r="H148" s="37"/>
      <c r="I148" s="186"/>
      <c r="J148" s="37"/>
      <c r="K148" s="37"/>
      <c r="L148" s="38"/>
      <c r="M148" s="187"/>
      <c r="N148" s="188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136</v>
      </c>
      <c r="AU148" s="18" t="s">
        <v>81</v>
      </c>
    </row>
    <row r="149" spans="1:65" s="2" customFormat="1" ht="24.15" customHeight="1">
      <c r="A149" s="37"/>
      <c r="B149" s="170"/>
      <c r="C149" s="171" t="s">
        <v>8</v>
      </c>
      <c r="D149" s="171" t="s">
        <v>129</v>
      </c>
      <c r="E149" s="172" t="s">
        <v>1317</v>
      </c>
      <c r="F149" s="173" t="s">
        <v>1318</v>
      </c>
      <c r="G149" s="174" t="s">
        <v>549</v>
      </c>
      <c r="H149" s="175">
        <v>4</v>
      </c>
      <c r="I149" s="176"/>
      <c r="J149" s="177">
        <f>ROUND(I149*H149,2)</f>
        <v>0</v>
      </c>
      <c r="K149" s="173" t="s">
        <v>1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148</v>
      </c>
      <c r="AT149" s="182" t="s">
        <v>129</v>
      </c>
      <c r="AU149" s="182" t="s">
        <v>81</v>
      </c>
      <c r="AY149" s="18" t="s">
        <v>126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148</v>
      </c>
      <c r="BM149" s="182" t="s">
        <v>378</v>
      </c>
    </row>
    <row r="150" spans="1:47" s="2" customFormat="1" ht="12">
      <c r="A150" s="37"/>
      <c r="B150" s="38"/>
      <c r="C150" s="37"/>
      <c r="D150" s="184" t="s">
        <v>136</v>
      </c>
      <c r="E150" s="37"/>
      <c r="F150" s="185" t="s">
        <v>1318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136</v>
      </c>
      <c r="AU150" s="18" t="s">
        <v>81</v>
      </c>
    </row>
    <row r="151" spans="1:65" s="2" customFormat="1" ht="24.15" customHeight="1">
      <c r="A151" s="37"/>
      <c r="B151" s="170"/>
      <c r="C151" s="171" t="s">
        <v>288</v>
      </c>
      <c r="D151" s="171" t="s">
        <v>129</v>
      </c>
      <c r="E151" s="172" t="s">
        <v>1319</v>
      </c>
      <c r="F151" s="173" t="s">
        <v>1320</v>
      </c>
      <c r="G151" s="174" t="s">
        <v>549</v>
      </c>
      <c r="H151" s="175">
        <v>1</v>
      </c>
      <c r="I151" s="176"/>
      <c r="J151" s="177">
        <f>ROUND(I151*H151,2)</f>
        <v>0</v>
      </c>
      <c r="K151" s="173" t="s">
        <v>1</v>
      </c>
      <c r="L151" s="38"/>
      <c r="M151" s="178" t="s">
        <v>1</v>
      </c>
      <c r="N151" s="179" t="s">
        <v>38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148</v>
      </c>
      <c r="AT151" s="182" t="s">
        <v>129</v>
      </c>
      <c r="AU151" s="182" t="s">
        <v>81</v>
      </c>
      <c r="AY151" s="18" t="s">
        <v>126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81</v>
      </c>
      <c r="BK151" s="183">
        <f>ROUND(I151*H151,2)</f>
        <v>0</v>
      </c>
      <c r="BL151" s="18" t="s">
        <v>148</v>
      </c>
      <c r="BM151" s="182" t="s">
        <v>387</v>
      </c>
    </row>
    <row r="152" spans="1:47" s="2" customFormat="1" ht="12">
      <c r="A152" s="37"/>
      <c r="B152" s="38"/>
      <c r="C152" s="37"/>
      <c r="D152" s="184" t="s">
        <v>136</v>
      </c>
      <c r="E152" s="37"/>
      <c r="F152" s="185" t="s">
        <v>1320</v>
      </c>
      <c r="G152" s="37"/>
      <c r="H152" s="37"/>
      <c r="I152" s="186"/>
      <c r="J152" s="37"/>
      <c r="K152" s="37"/>
      <c r="L152" s="38"/>
      <c r="M152" s="187"/>
      <c r="N152" s="188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136</v>
      </c>
      <c r="AU152" s="18" t="s">
        <v>81</v>
      </c>
    </row>
    <row r="153" spans="1:65" s="2" customFormat="1" ht="21.75" customHeight="1">
      <c r="A153" s="37"/>
      <c r="B153" s="170"/>
      <c r="C153" s="171" t="s">
        <v>294</v>
      </c>
      <c r="D153" s="171" t="s">
        <v>129</v>
      </c>
      <c r="E153" s="172" t="s">
        <v>1321</v>
      </c>
      <c r="F153" s="173" t="s">
        <v>1322</v>
      </c>
      <c r="G153" s="174" t="s">
        <v>549</v>
      </c>
      <c r="H153" s="175">
        <v>2</v>
      </c>
      <c r="I153" s="176"/>
      <c r="J153" s="177">
        <f>ROUND(I153*H153,2)</f>
        <v>0</v>
      </c>
      <c r="K153" s="173" t="s">
        <v>1</v>
      </c>
      <c r="L153" s="38"/>
      <c r="M153" s="178" t="s">
        <v>1</v>
      </c>
      <c r="N153" s="179" t="s">
        <v>38</v>
      </c>
      <c r="O153" s="76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148</v>
      </c>
      <c r="AT153" s="182" t="s">
        <v>129</v>
      </c>
      <c r="AU153" s="182" t="s">
        <v>81</v>
      </c>
      <c r="AY153" s="18" t="s">
        <v>126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81</v>
      </c>
      <c r="BK153" s="183">
        <f>ROUND(I153*H153,2)</f>
        <v>0</v>
      </c>
      <c r="BL153" s="18" t="s">
        <v>148</v>
      </c>
      <c r="BM153" s="182" t="s">
        <v>398</v>
      </c>
    </row>
    <row r="154" spans="1:47" s="2" customFormat="1" ht="12">
      <c r="A154" s="37"/>
      <c r="B154" s="38"/>
      <c r="C154" s="37"/>
      <c r="D154" s="184" t="s">
        <v>136</v>
      </c>
      <c r="E154" s="37"/>
      <c r="F154" s="185" t="s">
        <v>1322</v>
      </c>
      <c r="G154" s="37"/>
      <c r="H154" s="37"/>
      <c r="I154" s="186"/>
      <c r="J154" s="37"/>
      <c r="K154" s="37"/>
      <c r="L154" s="38"/>
      <c r="M154" s="187"/>
      <c r="N154" s="188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136</v>
      </c>
      <c r="AU154" s="18" t="s">
        <v>81</v>
      </c>
    </row>
    <row r="155" spans="1:65" s="2" customFormat="1" ht="16.5" customHeight="1">
      <c r="A155" s="37"/>
      <c r="B155" s="170"/>
      <c r="C155" s="171" t="s">
        <v>300</v>
      </c>
      <c r="D155" s="171" t="s">
        <v>129</v>
      </c>
      <c r="E155" s="172" t="s">
        <v>1323</v>
      </c>
      <c r="F155" s="173" t="s">
        <v>1324</v>
      </c>
      <c r="G155" s="174" t="s">
        <v>549</v>
      </c>
      <c r="H155" s="175">
        <v>15</v>
      </c>
      <c r="I155" s="176"/>
      <c r="J155" s="177">
        <f>ROUND(I155*H155,2)</f>
        <v>0</v>
      </c>
      <c r="K155" s="173" t="s">
        <v>1</v>
      </c>
      <c r="L155" s="38"/>
      <c r="M155" s="178" t="s">
        <v>1</v>
      </c>
      <c r="N155" s="179" t="s">
        <v>38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148</v>
      </c>
      <c r="AT155" s="182" t="s">
        <v>129</v>
      </c>
      <c r="AU155" s="182" t="s">
        <v>81</v>
      </c>
      <c r="AY155" s="18" t="s">
        <v>126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81</v>
      </c>
      <c r="BK155" s="183">
        <f>ROUND(I155*H155,2)</f>
        <v>0</v>
      </c>
      <c r="BL155" s="18" t="s">
        <v>148</v>
      </c>
      <c r="BM155" s="182" t="s">
        <v>410</v>
      </c>
    </row>
    <row r="156" spans="1:47" s="2" customFormat="1" ht="12">
      <c r="A156" s="37"/>
      <c r="B156" s="38"/>
      <c r="C156" s="37"/>
      <c r="D156" s="184" t="s">
        <v>136</v>
      </c>
      <c r="E156" s="37"/>
      <c r="F156" s="185" t="s">
        <v>1324</v>
      </c>
      <c r="G156" s="37"/>
      <c r="H156" s="37"/>
      <c r="I156" s="186"/>
      <c r="J156" s="37"/>
      <c r="K156" s="37"/>
      <c r="L156" s="38"/>
      <c r="M156" s="187"/>
      <c r="N156" s="188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136</v>
      </c>
      <c r="AU156" s="18" t="s">
        <v>81</v>
      </c>
    </row>
    <row r="157" spans="1:65" s="2" customFormat="1" ht="21.75" customHeight="1">
      <c r="A157" s="37"/>
      <c r="B157" s="170"/>
      <c r="C157" s="171" t="s">
        <v>307</v>
      </c>
      <c r="D157" s="171" t="s">
        <v>129</v>
      </c>
      <c r="E157" s="172" t="s">
        <v>1325</v>
      </c>
      <c r="F157" s="173" t="s">
        <v>1326</v>
      </c>
      <c r="G157" s="174" t="s">
        <v>549</v>
      </c>
      <c r="H157" s="175">
        <v>2</v>
      </c>
      <c r="I157" s="176"/>
      <c r="J157" s="177">
        <f>ROUND(I157*H157,2)</f>
        <v>0</v>
      </c>
      <c r="K157" s="173" t="s">
        <v>1</v>
      </c>
      <c r="L157" s="38"/>
      <c r="M157" s="178" t="s">
        <v>1</v>
      </c>
      <c r="N157" s="179" t="s">
        <v>38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148</v>
      </c>
      <c r="AT157" s="182" t="s">
        <v>129</v>
      </c>
      <c r="AU157" s="182" t="s">
        <v>81</v>
      </c>
      <c r="AY157" s="18" t="s">
        <v>126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81</v>
      </c>
      <c r="BK157" s="183">
        <f>ROUND(I157*H157,2)</f>
        <v>0</v>
      </c>
      <c r="BL157" s="18" t="s">
        <v>148</v>
      </c>
      <c r="BM157" s="182" t="s">
        <v>421</v>
      </c>
    </row>
    <row r="158" spans="1:47" s="2" customFormat="1" ht="12">
      <c r="A158" s="37"/>
      <c r="B158" s="38"/>
      <c r="C158" s="37"/>
      <c r="D158" s="184" t="s">
        <v>136</v>
      </c>
      <c r="E158" s="37"/>
      <c r="F158" s="185" t="s">
        <v>1326</v>
      </c>
      <c r="G158" s="37"/>
      <c r="H158" s="37"/>
      <c r="I158" s="186"/>
      <c r="J158" s="37"/>
      <c r="K158" s="37"/>
      <c r="L158" s="38"/>
      <c r="M158" s="187"/>
      <c r="N158" s="188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136</v>
      </c>
      <c r="AU158" s="18" t="s">
        <v>81</v>
      </c>
    </row>
    <row r="159" spans="1:65" s="2" customFormat="1" ht="16.5" customHeight="1">
      <c r="A159" s="37"/>
      <c r="B159" s="170"/>
      <c r="C159" s="171" t="s">
        <v>317</v>
      </c>
      <c r="D159" s="171" t="s">
        <v>129</v>
      </c>
      <c r="E159" s="172" t="s">
        <v>1327</v>
      </c>
      <c r="F159" s="173" t="s">
        <v>1328</v>
      </c>
      <c r="G159" s="174" t="s">
        <v>273</v>
      </c>
      <c r="H159" s="175">
        <v>0.35</v>
      </c>
      <c r="I159" s="176"/>
      <c r="J159" s="177">
        <f>ROUND(I159*H159,2)</f>
        <v>0</v>
      </c>
      <c r="K159" s="173" t="s">
        <v>1</v>
      </c>
      <c r="L159" s="38"/>
      <c r="M159" s="178" t="s">
        <v>1</v>
      </c>
      <c r="N159" s="179" t="s">
        <v>38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148</v>
      </c>
      <c r="AT159" s="182" t="s">
        <v>129</v>
      </c>
      <c r="AU159" s="182" t="s">
        <v>81</v>
      </c>
      <c r="AY159" s="18" t="s">
        <v>126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148</v>
      </c>
      <c r="BM159" s="182" t="s">
        <v>435</v>
      </c>
    </row>
    <row r="160" spans="1:47" s="2" customFormat="1" ht="12">
      <c r="A160" s="37"/>
      <c r="B160" s="38"/>
      <c r="C160" s="37"/>
      <c r="D160" s="184" t="s">
        <v>136</v>
      </c>
      <c r="E160" s="37"/>
      <c r="F160" s="185" t="s">
        <v>1328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136</v>
      </c>
      <c r="AU160" s="18" t="s">
        <v>81</v>
      </c>
    </row>
    <row r="161" spans="1:65" s="2" customFormat="1" ht="16.5" customHeight="1">
      <c r="A161" s="37"/>
      <c r="B161" s="170"/>
      <c r="C161" s="171" t="s">
        <v>7</v>
      </c>
      <c r="D161" s="171" t="s">
        <v>129</v>
      </c>
      <c r="E161" s="172" t="s">
        <v>1329</v>
      </c>
      <c r="F161" s="173" t="s">
        <v>1330</v>
      </c>
      <c r="G161" s="174" t="s">
        <v>254</v>
      </c>
      <c r="H161" s="175">
        <v>10.5</v>
      </c>
      <c r="I161" s="176"/>
      <c r="J161" s="177">
        <f>ROUND(I161*H161,2)</f>
        <v>0</v>
      </c>
      <c r="K161" s="173" t="s">
        <v>1</v>
      </c>
      <c r="L161" s="38"/>
      <c r="M161" s="178" t="s">
        <v>1</v>
      </c>
      <c r="N161" s="179" t="s">
        <v>38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148</v>
      </c>
      <c r="AT161" s="182" t="s">
        <v>129</v>
      </c>
      <c r="AU161" s="182" t="s">
        <v>81</v>
      </c>
      <c r="AY161" s="18" t="s">
        <v>126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81</v>
      </c>
      <c r="BK161" s="183">
        <f>ROUND(I161*H161,2)</f>
        <v>0</v>
      </c>
      <c r="BL161" s="18" t="s">
        <v>148</v>
      </c>
      <c r="BM161" s="182" t="s">
        <v>447</v>
      </c>
    </row>
    <row r="162" spans="1:47" s="2" customFormat="1" ht="12">
      <c r="A162" s="37"/>
      <c r="B162" s="38"/>
      <c r="C162" s="37"/>
      <c r="D162" s="184" t="s">
        <v>136</v>
      </c>
      <c r="E162" s="37"/>
      <c r="F162" s="185" t="s">
        <v>1330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136</v>
      </c>
      <c r="AU162" s="18" t="s">
        <v>81</v>
      </c>
    </row>
    <row r="163" spans="1:65" s="2" customFormat="1" ht="16.5" customHeight="1">
      <c r="A163" s="37"/>
      <c r="B163" s="170"/>
      <c r="C163" s="171" t="s">
        <v>330</v>
      </c>
      <c r="D163" s="171" t="s">
        <v>129</v>
      </c>
      <c r="E163" s="172" t="s">
        <v>1331</v>
      </c>
      <c r="F163" s="173" t="s">
        <v>1332</v>
      </c>
      <c r="G163" s="174" t="s">
        <v>549</v>
      </c>
      <c r="H163" s="175">
        <v>15</v>
      </c>
      <c r="I163" s="176"/>
      <c r="J163" s="177">
        <f>ROUND(I163*H163,2)</f>
        <v>0</v>
      </c>
      <c r="K163" s="173" t="s">
        <v>1</v>
      </c>
      <c r="L163" s="38"/>
      <c r="M163" s="178" t="s">
        <v>1</v>
      </c>
      <c r="N163" s="179" t="s">
        <v>38</v>
      </c>
      <c r="O163" s="7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148</v>
      </c>
      <c r="AT163" s="182" t="s">
        <v>129</v>
      </c>
      <c r="AU163" s="182" t="s">
        <v>81</v>
      </c>
      <c r="AY163" s="18" t="s">
        <v>126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81</v>
      </c>
      <c r="BK163" s="183">
        <f>ROUND(I163*H163,2)</f>
        <v>0</v>
      </c>
      <c r="BL163" s="18" t="s">
        <v>148</v>
      </c>
      <c r="BM163" s="182" t="s">
        <v>462</v>
      </c>
    </row>
    <row r="164" spans="1:47" s="2" customFormat="1" ht="12">
      <c r="A164" s="37"/>
      <c r="B164" s="38"/>
      <c r="C164" s="37"/>
      <c r="D164" s="184" t="s">
        <v>136</v>
      </c>
      <c r="E164" s="37"/>
      <c r="F164" s="185" t="s">
        <v>1332</v>
      </c>
      <c r="G164" s="37"/>
      <c r="H164" s="37"/>
      <c r="I164" s="186"/>
      <c r="J164" s="37"/>
      <c r="K164" s="37"/>
      <c r="L164" s="38"/>
      <c r="M164" s="187"/>
      <c r="N164" s="188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136</v>
      </c>
      <c r="AU164" s="18" t="s">
        <v>81</v>
      </c>
    </row>
    <row r="165" spans="1:65" s="2" customFormat="1" ht="16.5" customHeight="1">
      <c r="A165" s="37"/>
      <c r="B165" s="170"/>
      <c r="C165" s="171" t="s">
        <v>336</v>
      </c>
      <c r="D165" s="171" t="s">
        <v>129</v>
      </c>
      <c r="E165" s="172" t="s">
        <v>1333</v>
      </c>
      <c r="F165" s="173" t="s">
        <v>1334</v>
      </c>
      <c r="G165" s="174" t="s">
        <v>273</v>
      </c>
      <c r="H165" s="175">
        <v>1.75</v>
      </c>
      <c r="I165" s="176"/>
      <c r="J165" s="177">
        <f>ROUND(I165*H165,2)</f>
        <v>0</v>
      </c>
      <c r="K165" s="173" t="s">
        <v>1</v>
      </c>
      <c r="L165" s="38"/>
      <c r="M165" s="178" t="s">
        <v>1</v>
      </c>
      <c r="N165" s="179" t="s">
        <v>38</v>
      </c>
      <c r="O165" s="76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148</v>
      </c>
      <c r="AT165" s="182" t="s">
        <v>129</v>
      </c>
      <c r="AU165" s="182" t="s">
        <v>81</v>
      </c>
      <c r="AY165" s="18" t="s">
        <v>126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81</v>
      </c>
      <c r="BK165" s="183">
        <f>ROUND(I165*H165,2)</f>
        <v>0</v>
      </c>
      <c r="BL165" s="18" t="s">
        <v>148</v>
      </c>
      <c r="BM165" s="182" t="s">
        <v>474</v>
      </c>
    </row>
    <row r="166" spans="1:47" s="2" customFormat="1" ht="12">
      <c r="A166" s="37"/>
      <c r="B166" s="38"/>
      <c r="C166" s="37"/>
      <c r="D166" s="184" t="s">
        <v>136</v>
      </c>
      <c r="E166" s="37"/>
      <c r="F166" s="185" t="s">
        <v>1334</v>
      </c>
      <c r="G166" s="37"/>
      <c r="H166" s="37"/>
      <c r="I166" s="186"/>
      <c r="J166" s="37"/>
      <c r="K166" s="37"/>
      <c r="L166" s="38"/>
      <c r="M166" s="187"/>
      <c r="N166" s="188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136</v>
      </c>
      <c r="AU166" s="18" t="s">
        <v>81</v>
      </c>
    </row>
    <row r="167" spans="1:65" s="2" customFormat="1" ht="16.5" customHeight="1">
      <c r="A167" s="37"/>
      <c r="B167" s="170"/>
      <c r="C167" s="171" t="s">
        <v>342</v>
      </c>
      <c r="D167" s="171" t="s">
        <v>129</v>
      </c>
      <c r="E167" s="172" t="s">
        <v>1335</v>
      </c>
      <c r="F167" s="173" t="s">
        <v>1336</v>
      </c>
      <c r="G167" s="174" t="s">
        <v>273</v>
      </c>
      <c r="H167" s="175">
        <v>0.448</v>
      </c>
      <c r="I167" s="176"/>
      <c r="J167" s="177">
        <f>ROUND(I167*H167,2)</f>
        <v>0</v>
      </c>
      <c r="K167" s="173" t="s">
        <v>1</v>
      </c>
      <c r="L167" s="38"/>
      <c r="M167" s="178" t="s">
        <v>1</v>
      </c>
      <c r="N167" s="179" t="s">
        <v>38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148</v>
      </c>
      <c r="AT167" s="182" t="s">
        <v>129</v>
      </c>
      <c r="AU167" s="182" t="s">
        <v>81</v>
      </c>
      <c r="AY167" s="18" t="s">
        <v>126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81</v>
      </c>
      <c r="BK167" s="183">
        <f>ROUND(I167*H167,2)</f>
        <v>0</v>
      </c>
      <c r="BL167" s="18" t="s">
        <v>148</v>
      </c>
      <c r="BM167" s="182" t="s">
        <v>486</v>
      </c>
    </row>
    <row r="168" spans="1:47" s="2" customFormat="1" ht="12">
      <c r="A168" s="37"/>
      <c r="B168" s="38"/>
      <c r="C168" s="37"/>
      <c r="D168" s="184" t="s">
        <v>136</v>
      </c>
      <c r="E168" s="37"/>
      <c r="F168" s="185" t="s">
        <v>1336</v>
      </c>
      <c r="G168" s="37"/>
      <c r="H168" s="37"/>
      <c r="I168" s="186"/>
      <c r="J168" s="37"/>
      <c r="K168" s="37"/>
      <c r="L168" s="38"/>
      <c r="M168" s="187"/>
      <c r="N168" s="188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136</v>
      </c>
      <c r="AU168" s="18" t="s">
        <v>81</v>
      </c>
    </row>
    <row r="169" spans="1:65" s="2" customFormat="1" ht="16.5" customHeight="1">
      <c r="A169" s="37"/>
      <c r="B169" s="170"/>
      <c r="C169" s="171" t="s">
        <v>349</v>
      </c>
      <c r="D169" s="171" t="s">
        <v>129</v>
      </c>
      <c r="E169" s="172" t="s">
        <v>1337</v>
      </c>
      <c r="F169" s="173" t="s">
        <v>1338</v>
      </c>
      <c r="G169" s="174" t="s">
        <v>549</v>
      </c>
      <c r="H169" s="175">
        <v>35</v>
      </c>
      <c r="I169" s="176"/>
      <c r="J169" s="177">
        <f>ROUND(I169*H169,2)</f>
        <v>0</v>
      </c>
      <c r="K169" s="173" t="s">
        <v>1</v>
      </c>
      <c r="L169" s="38"/>
      <c r="M169" s="178" t="s">
        <v>1</v>
      </c>
      <c r="N169" s="179" t="s">
        <v>38</v>
      </c>
      <c r="O169" s="76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148</v>
      </c>
      <c r="AT169" s="182" t="s">
        <v>129</v>
      </c>
      <c r="AU169" s="182" t="s">
        <v>81</v>
      </c>
      <c r="AY169" s="18" t="s">
        <v>126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8" t="s">
        <v>81</v>
      </c>
      <c r="BK169" s="183">
        <f>ROUND(I169*H169,2)</f>
        <v>0</v>
      </c>
      <c r="BL169" s="18" t="s">
        <v>148</v>
      </c>
      <c r="BM169" s="182" t="s">
        <v>497</v>
      </c>
    </row>
    <row r="170" spans="1:47" s="2" customFormat="1" ht="12">
      <c r="A170" s="37"/>
      <c r="B170" s="38"/>
      <c r="C170" s="37"/>
      <c r="D170" s="184" t="s">
        <v>136</v>
      </c>
      <c r="E170" s="37"/>
      <c r="F170" s="185" t="s">
        <v>1338</v>
      </c>
      <c r="G170" s="37"/>
      <c r="H170" s="37"/>
      <c r="I170" s="186"/>
      <c r="J170" s="37"/>
      <c r="K170" s="37"/>
      <c r="L170" s="38"/>
      <c r="M170" s="187"/>
      <c r="N170" s="188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136</v>
      </c>
      <c r="AU170" s="18" t="s">
        <v>81</v>
      </c>
    </row>
    <row r="171" spans="1:63" s="12" customFormat="1" ht="25.9" customHeight="1">
      <c r="A171" s="12"/>
      <c r="B171" s="157"/>
      <c r="C171" s="12"/>
      <c r="D171" s="158" t="s">
        <v>72</v>
      </c>
      <c r="E171" s="159" t="s">
        <v>794</v>
      </c>
      <c r="F171" s="159" t="s">
        <v>1339</v>
      </c>
      <c r="G171" s="12"/>
      <c r="H171" s="12"/>
      <c r="I171" s="160"/>
      <c r="J171" s="161">
        <f>BK171</f>
        <v>0</v>
      </c>
      <c r="K171" s="12"/>
      <c r="L171" s="157"/>
      <c r="M171" s="162"/>
      <c r="N171" s="163"/>
      <c r="O171" s="163"/>
      <c r="P171" s="164">
        <f>SUM(P172:P173)</f>
        <v>0</v>
      </c>
      <c r="Q171" s="163"/>
      <c r="R171" s="164">
        <f>SUM(R172:R173)</f>
        <v>0</v>
      </c>
      <c r="S171" s="163"/>
      <c r="T171" s="165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8" t="s">
        <v>81</v>
      </c>
      <c r="AT171" s="166" t="s">
        <v>72</v>
      </c>
      <c r="AU171" s="166" t="s">
        <v>73</v>
      </c>
      <c r="AY171" s="158" t="s">
        <v>126</v>
      </c>
      <c r="BK171" s="167">
        <f>SUM(BK172:BK173)</f>
        <v>0</v>
      </c>
    </row>
    <row r="172" spans="1:65" s="2" customFormat="1" ht="21.75" customHeight="1">
      <c r="A172" s="37"/>
      <c r="B172" s="170"/>
      <c r="C172" s="171" t="s">
        <v>355</v>
      </c>
      <c r="D172" s="171" t="s">
        <v>129</v>
      </c>
      <c r="E172" s="172" t="s">
        <v>1340</v>
      </c>
      <c r="F172" s="173" t="s">
        <v>1341</v>
      </c>
      <c r="G172" s="174" t="s">
        <v>346</v>
      </c>
      <c r="H172" s="175">
        <v>2.249</v>
      </c>
      <c r="I172" s="176"/>
      <c r="J172" s="177">
        <f>ROUND(I172*H172,2)</f>
        <v>0</v>
      </c>
      <c r="K172" s="173" t="s">
        <v>1</v>
      </c>
      <c r="L172" s="38"/>
      <c r="M172" s="178" t="s">
        <v>1</v>
      </c>
      <c r="N172" s="179" t="s">
        <v>38</v>
      </c>
      <c r="O172" s="7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148</v>
      </c>
      <c r="AT172" s="182" t="s">
        <v>129</v>
      </c>
      <c r="AU172" s="182" t="s">
        <v>81</v>
      </c>
      <c r="AY172" s="18" t="s">
        <v>126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81</v>
      </c>
      <c r="BK172" s="183">
        <f>ROUND(I172*H172,2)</f>
        <v>0</v>
      </c>
      <c r="BL172" s="18" t="s">
        <v>148</v>
      </c>
      <c r="BM172" s="182" t="s">
        <v>507</v>
      </c>
    </row>
    <row r="173" spans="1:47" s="2" customFormat="1" ht="12">
      <c r="A173" s="37"/>
      <c r="B173" s="38"/>
      <c r="C173" s="37"/>
      <c r="D173" s="184" t="s">
        <v>136</v>
      </c>
      <c r="E173" s="37"/>
      <c r="F173" s="185" t="s">
        <v>1341</v>
      </c>
      <c r="G173" s="37"/>
      <c r="H173" s="37"/>
      <c r="I173" s="186"/>
      <c r="J173" s="37"/>
      <c r="K173" s="37"/>
      <c r="L173" s="38"/>
      <c r="M173" s="187"/>
      <c r="N173" s="188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136</v>
      </c>
      <c r="AU173" s="18" t="s">
        <v>81</v>
      </c>
    </row>
    <row r="174" spans="1:63" s="12" customFormat="1" ht="25.9" customHeight="1">
      <c r="A174" s="12"/>
      <c r="B174" s="157"/>
      <c r="C174" s="12"/>
      <c r="D174" s="158" t="s">
        <v>72</v>
      </c>
      <c r="E174" s="159" t="s">
        <v>799</v>
      </c>
      <c r="F174" s="159" t="s">
        <v>1342</v>
      </c>
      <c r="G174" s="12"/>
      <c r="H174" s="12"/>
      <c r="I174" s="160"/>
      <c r="J174" s="161">
        <f>BK174</f>
        <v>0</v>
      </c>
      <c r="K174" s="12"/>
      <c r="L174" s="157"/>
      <c r="M174" s="162"/>
      <c r="N174" s="163"/>
      <c r="O174" s="163"/>
      <c r="P174" s="164">
        <f>SUM(P175:P203)</f>
        <v>0</v>
      </c>
      <c r="Q174" s="163"/>
      <c r="R174" s="164">
        <f>SUM(R175:R203)</f>
        <v>0</v>
      </c>
      <c r="S174" s="163"/>
      <c r="T174" s="165">
        <f>SUM(T175:T203)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8" t="s">
        <v>81</v>
      </c>
      <c r="AT174" s="166" t="s">
        <v>72</v>
      </c>
      <c r="AU174" s="166" t="s">
        <v>73</v>
      </c>
      <c r="AY174" s="158" t="s">
        <v>126</v>
      </c>
      <c r="BK174" s="167">
        <f>SUM(BK175:BK203)</f>
        <v>0</v>
      </c>
    </row>
    <row r="175" spans="1:65" s="2" customFormat="1" ht="24.15" customHeight="1">
      <c r="A175" s="37"/>
      <c r="B175" s="170"/>
      <c r="C175" s="171" t="s">
        <v>360</v>
      </c>
      <c r="D175" s="171" t="s">
        <v>129</v>
      </c>
      <c r="E175" s="172" t="s">
        <v>1343</v>
      </c>
      <c r="F175" s="173" t="s">
        <v>1344</v>
      </c>
      <c r="G175" s="174" t="s">
        <v>1345</v>
      </c>
      <c r="H175" s="175">
        <v>15</v>
      </c>
      <c r="I175" s="176"/>
      <c r="J175" s="177">
        <f>ROUND(I175*H175,2)</f>
        <v>0</v>
      </c>
      <c r="K175" s="173" t="s">
        <v>1</v>
      </c>
      <c r="L175" s="38"/>
      <c r="M175" s="178" t="s">
        <v>1</v>
      </c>
      <c r="N175" s="179" t="s">
        <v>38</v>
      </c>
      <c r="O175" s="7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148</v>
      </c>
      <c r="AT175" s="182" t="s">
        <v>129</v>
      </c>
      <c r="AU175" s="182" t="s">
        <v>81</v>
      </c>
      <c r="AY175" s="18" t="s">
        <v>126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81</v>
      </c>
      <c r="BK175" s="183">
        <f>ROUND(I175*H175,2)</f>
        <v>0</v>
      </c>
      <c r="BL175" s="18" t="s">
        <v>148</v>
      </c>
      <c r="BM175" s="182" t="s">
        <v>518</v>
      </c>
    </row>
    <row r="176" spans="1:47" s="2" customFormat="1" ht="12">
      <c r="A176" s="37"/>
      <c r="B176" s="38"/>
      <c r="C176" s="37"/>
      <c r="D176" s="184" t="s">
        <v>136</v>
      </c>
      <c r="E176" s="37"/>
      <c r="F176" s="185" t="s">
        <v>1344</v>
      </c>
      <c r="G176" s="37"/>
      <c r="H176" s="37"/>
      <c r="I176" s="186"/>
      <c r="J176" s="37"/>
      <c r="K176" s="37"/>
      <c r="L176" s="38"/>
      <c r="M176" s="187"/>
      <c r="N176" s="188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136</v>
      </c>
      <c r="AU176" s="18" t="s">
        <v>81</v>
      </c>
    </row>
    <row r="177" spans="1:51" s="13" customFormat="1" ht="12">
      <c r="A177" s="13"/>
      <c r="B177" s="189"/>
      <c r="C177" s="13"/>
      <c r="D177" s="184" t="s">
        <v>137</v>
      </c>
      <c r="E177" s="190" t="s">
        <v>1</v>
      </c>
      <c r="F177" s="191" t="s">
        <v>1346</v>
      </c>
      <c r="G177" s="13"/>
      <c r="H177" s="192">
        <v>15</v>
      </c>
      <c r="I177" s="193"/>
      <c r="J177" s="13"/>
      <c r="K177" s="13"/>
      <c r="L177" s="189"/>
      <c r="M177" s="194"/>
      <c r="N177" s="195"/>
      <c r="O177" s="195"/>
      <c r="P177" s="195"/>
      <c r="Q177" s="195"/>
      <c r="R177" s="195"/>
      <c r="S177" s="195"/>
      <c r="T177" s="19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0" t="s">
        <v>137</v>
      </c>
      <c r="AU177" s="190" t="s">
        <v>81</v>
      </c>
      <c r="AV177" s="13" t="s">
        <v>83</v>
      </c>
      <c r="AW177" s="13" t="s">
        <v>30</v>
      </c>
      <c r="AX177" s="13" t="s">
        <v>81</v>
      </c>
      <c r="AY177" s="190" t="s">
        <v>126</v>
      </c>
    </row>
    <row r="178" spans="1:65" s="2" customFormat="1" ht="16.5" customHeight="1">
      <c r="A178" s="37"/>
      <c r="B178" s="170"/>
      <c r="C178" s="171" t="s">
        <v>366</v>
      </c>
      <c r="D178" s="171" t="s">
        <v>129</v>
      </c>
      <c r="E178" s="172" t="s">
        <v>1347</v>
      </c>
      <c r="F178" s="173" t="s">
        <v>1348</v>
      </c>
      <c r="G178" s="174" t="s">
        <v>209</v>
      </c>
      <c r="H178" s="175">
        <v>26.88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38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148</v>
      </c>
      <c r="AT178" s="182" t="s">
        <v>129</v>
      </c>
      <c r="AU178" s="182" t="s">
        <v>81</v>
      </c>
      <c r="AY178" s="18" t="s">
        <v>126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81</v>
      </c>
      <c r="BK178" s="183">
        <f>ROUND(I178*H178,2)</f>
        <v>0</v>
      </c>
      <c r="BL178" s="18" t="s">
        <v>148</v>
      </c>
      <c r="BM178" s="182" t="s">
        <v>529</v>
      </c>
    </row>
    <row r="179" spans="1:47" s="2" customFormat="1" ht="12">
      <c r="A179" s="37"/>
      <c r="B179" s="38"/>
      <c r="C179" s="37"/>
      <c r="D179" s="184" t="s">
        <v>136</v>
      </c>
      <c r="E179" s="37"/>
      <c r="F179" s="185" t="s">
        <v>1348</v>
      </c>
      <c r="G179" s="37"/>
      <c r="H179" s="37"/>
      <c r="I179" s="186"/>
      <c r="J179" s="37"/>
      <c r="K179" s="37"/>
      <c r="L179" s="38"/>
      <c r="M179" s="187"/>
      <c r="N179" s="188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136</v>
      </c>
      <c r="AU179" s="18" t="s">
        <v>81</v>
      </c>
    </row>
    <row r="180" spans="1:51" s="13" customFormat="1" ht="12">
      <c r="A180" s="13"/>
      <c r="B180" s="189"/>
      <c r="C180" s="13"/>
      <c r="D180" s="184" t="s">
        <v>137</v>
      </c>
      <c r="E180" s="190" t="s">
        <v>1</v>
      </c>
      <c r="F180" s="191" t="s">
        <v>1349</v>
      </c>
      <c r="G180" s="13"/>
      <c r="H180" s="192">
        <v>26.88</v>
      </c>
      <c r="I180" s="193"/>
      <c r="J180" s="13"/>
      <c r="K180" s="13"/>
      <c r="L180" s="189"/>
      <c r="M180" s="194"/>
      <c r="N180" s="195"/>
      <c r="O180" s="195"/>
      <c r="P180" s="195"/>
      <c r="Q180" s="195"/>
      <c r="R180" s="195"/>
      <c r="S180" s="195"/>
      <c r="T180" s="19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0" t="s">
        <v>137</v>
      </c>
      <c r="AU180" s="190" t="s">
        <v>81</v>
      </c>
      <c r="AV180" s="13" t="s">
        <v>83</v>
      </c>
      <c r="AW180" s="13" t="s">
        <v>30</v>
      </c>
      <c r="AX180" s="13" t="s">
        <v>73</v>
      </c>
      <c r="AY180" s="190" t="s">
        <v>126</v>
      </c>
    </row>
    <row r="181" spans="1:51" s="14" customFormat="1" ht="12">
      <c r="A181" s="14"/>
      <c r="B181" s="201"/>
      <c r="C181" s="14"/>
      <c r="D181" s="184" t="s">
        <v>137</v>
      </c>
      <c r="E181" s="202" t="s">
        <v>1</v>
      </c>
      <c r="F181" s="203" t="s">
        <v>259</v>
      </c>
      <c r="G181" s="14"/>
      <c r="H181" s="204">
        <v>26.88</v>
      </c>
      <c r="I181" s="205"/>
      <c r="J181" s="14"/>
      <c r="K181" s="14"/>
      <c r="L181" s="201"/>
      <c r="M181" s="206"/>
      <c r="N181" s="207"/>
      <c r="O181" s="207"/>
      <c r="P181" s="207"/>
      <c r="Q181" s="207"/>
      <c r="R181" s="207"/>
      <c r="S181" s="207"/>
      <c r="T181" s="2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2" t="s">
        <v>137</v>
      </c>
      <c r="AU181" s="202" t="s">
        <v>81</v>
      </c>
      <c r="AV181" s="14" t="s">
        <v>148</v>
      </c>
      <c r="AW181" s="14" t="s">
        <v>30</v>
      </c>
      <c r="AX181" s="14" t="s">
        <v>81</v>
      </c>
      <c r="AY181" s="202" t="s">
        <v>126</v>
      </c>
    </row>
    <row r="182" spans="1:65" s="2" customFormat="1" ht="16.5" customHeight="1">
      <c r="A182" s="37"/>
      <c r="B182" s="170"/>
      <c r="C182" s="171" t="s">
        <v>371</v>
      </c>
      <c r="D182" s="171" t="s">
        <v>129</v>
      </c>
      <c r="E182" s="172" t="s">
        <v>1350</v>
      </c>
      <c r="F182" s="173" t="s">
        <v>1351</v>
      </c>
      <c r="G182" s="174" t="s">
        <v>273</v>
      </c>
      <c r="H182" s="175">
        <v>8.4</v>
      </c>
      <c r="I182" s="176"/>
      <c r="J182" s="177">
        <f>ROUND(I182*H182,2)</f>
        <v>0</v>
      </c>
      <c r="K182" s="173" t="s">
        <v>1</v>
      </c>
      <c r="L182" s="38"/>
      <c r="M182" s="178" t="s">
        <v>1</v>
      </c>
      <c r="N182" s="179" t="s">
        <v>38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148</v>
      </c>
      <c r="AT182" s="182" t="s">
        <v>129</v>
      </c>
      <c r="AU182" s="182" t="s">
        <v>81</v>
      </c>
      <c r="AY182" s="18" t="s">
        <v>126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81</v>
      </c>
      <c r="BK182" s="183">
        <f>ROUND(I182*H182,2)</f>
        <v>0</v>
      </c>
      <c r="BL182" s="18" t="s">
        <v>148</v>
      </c>
      <c r="BM182" s="182" t="s">
        <v>540</v>
      </c>
    </row>
    <row r="183" spans="1:47" s="2" customFormat="1" ht="12">
      <c r="A183" s="37"/>
      <c r="B183" s="38"/>
      <c r="C183" s="37"/>
      <c r="D183" s="184" t="s">
        <v>136</v>
      </c>
      <c r="E183" s="37"/>
      <c r="F183" s="185" t="s">
        <v>1351</v>
      </c>
      <c r="G183" s="37"/>
      <c r="H183" s="37"/>
      <c r="I183" s="186"/>
      <c r="J183" s="37"/>
      <c r="K183" s="37"/>
      <c r="L183" s="38"/>
      <c r="M183" s="187"/>
      <c r="N183" s="188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136</v>
      </c>
      <c r="AU183" s="18" t="s">
        <v>81</v>
      </c>
    </row>
    <row r="184" spans="1:51" s="13" customFormat="1" ht="12">
      <c r="A184" s="13"/>
      <c r="B184" s="189"/>
      <c r="C184" s="13"/>
      <c r="D184" s="184" t="s">
        <v>137</v>
      </c>
      <c r="E184" s="190" t="s">
        <v>1</v>
      </c>
      <c r="F184" s="191" t="s">
        <v>1352</v>
      </c>
      <c r="G184" s="13"/>
      <c r="H184" s="192">
        <v>8.4</v>
      </c>
      <c r="I184" s="193"/>
      <c r="J184" s="13"/>
      <c r="K184" s="13"/>
      <c r="L184" s="189"/>
      <c r="M184" s="194"/>
      <c r="N184" s="195"/>
      <c r="O184" s="195"/>
      <c r="P184" s="195"/>
      <c r="Q184" s="195"/>
      <c r="R184" s="195"/>
      <c r="S184" s="195"/>
      <c r="T184" s="19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0" t="s">
        <v>137</v>
      </c>
      <c r="AU184" s="190" t="s">
        <v>81</v>
      </c>
      <c r="AV184" s="13" t="s">
        <v>83</v>
      </c>
      <c r="AW184" s="13" t="s">
        <v>30</v>
      </c>
      <c r="AX184" s="13" t="s">
        <v>73</v>
      </c>
      <c r="AY184" s="190" t="s">
        <v>126</v>
      </c>
    </row>
    <row r="185" spans="1:51" s="14" customFormat="1" ht="12">
      <c r="A185" s="14"/>
      <c r="B185" s="201"/>
      <c r="C185" s="14"/>
      <c r="D185" s="184" t="s">
        <v>137</v>
      </c>
      <c r="E185" s="202" t="s">
        <v>1</v>
      </c>
      <c r="F185" s="203" t="s">
        <v>259</v>
      </c>
      <c r="G185" s="14"/>
      <c r="H185" s="204">
        <v>8.4</v>
      </c>
      <c r="I185" s="205"/>
      <c r="J185" s="14"/>
      <c r="K185" s="14"/>
      <c r="L185" s="201"/>
      <c r="M185" s="206"/>
      <c r="N185" s="207"/>
      <c r="O185" s="207"/>
      <c r="P185" s="207"/>
      <c r="Q185" s="207"/>
      <c r="R185" s="207"/>
      <c r="S185" s="207"/>
      <c r="T185" s="20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2" t="s">
        <v>137</v>
      </c>
      <c r="AU185" s="202" t="s">
        <v>81</v>
      </c>
      <c r="AV185" s="14" t="s">
        <v>148</v>
      </c>
      <c r="AW185" s="14" t="s">
        <v>30</v>
      </c>
      <c r="AX185" s="14" t="s">
        <v>81</v>
      </c>
      <c r="AY185" s="202" t="s">
        <v>126</v>
      </c>
    </row>
    <row r="186" spans="1:65" s="2" customFormat="1" ht="16.5" customHeight="1">
      <c r="A186" s="37"/>
      <c r="B186" s="170"/>
      <c r="C186" s="171" t="s">
        <v>378</v>
      </c>
      <c r="D186" s="171" t="s">
        <v>129</v>
      </c>
      <c r="E186" s="172" t="s">
        <v>1315</v>
      </c>
      <c r="F186" s="173" t="s">
        <v>1316</v>
      </c>
      <c r="G186" s="174" t="s">
        <v>273</v>
      </c>
      <c r="H186" s="175">
        <v>8.4</v>
      </c>
      <c r="I186" s="176"/>
      <c r="J186" s="177">
        <f>ROUND(I186*H186,2)</f>
        <v>0</v>
      </c>
      <c r="K186" s="173" t="s">
        <v>1</v>
      </c>
      <c r="L186" s="38"/>
      <c r="M186" s="178" t="s">
        <v>1</v>
      </c>
      <c r="N186" s="179" t="s">
        <v>38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148</v>
      </c>
      <c r="AT186" s="182" t="s">
        <v>129</v>
      </c>
      <c r="AU186" s="182" t="s">
        <v>81</v>
      </c>
      <c r="AY186" s="18" t="s">
        <v>126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81</v>
      </c>
      <c r="BK186" s="183">
        <f>ROUND(I186*H186,2)</f>
        <v>0</v>
      </c>
      <c r="BL186" s="18" t="s">
        <v>148</v>
      </c>
      <c r="BM186" s="182" t="s">
        <v>553</v>
      </c>
    </row>
    <row r="187" spans="1:47" s="2" customFormat="1" ht="12">
      <c r="A187" s="37"/>
      <c r="B187" s="38"/>
      <c r="C187" s="37"/>
      <c r="D187" s="184" t="s">
        <v>136</v>
      </c>
      <c r="E187" s="37"/>
      <c r="F187" s="185" t="s">
        <v>1316</v>
      </c>
      <c r="G187" s="37"/>
      <c r="H187" s="37"/>
      <c r="I187" s="186"/>
      <c r="J187" s="37"/>
      <c r="K187" s="37"/>
      <c r="L187" s="38"/>
      <c r="M187" s="187"/>
      <c r="N187" s="188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136</v>
      </c>
      <c r="AU187" s="18" t="s">
        <v>81</v>
      </c>
    </row>
    <row r="188" spans="1:51" s="13" customFormat="1" ht="12">
      <c r="A188" s="13"/>
      <c r="B188" s="189"/>
      <c r="C188" s="13"/>
      <c r="D188" s="184" t="s">
        <v>137</v>
      </c>
      <c r="E188" s="190" t="s">
        <v>1</v>
      </c>
      <c r="F188" s="191" t="s">
        <v>1352</v>
      </c>
      <c r="G188" s="13"/>
      <c r="H188" s="192">
        <v>8.4</v>
      </c>
      <c r="I188" s="193"/>
      <c r="J188" s="13"/>
      <c r="K188" s="13"/>
      <c r="L188" s="189"/>
      <c r="M188" s="194"/>
      <c r="N188" s="195"/>
      <c r="O188" s="195"/>
      <c r="P188" s="195"/>
      <c r="Q188" s="195"/>
      <c r="R188" s="195"/>
      <c r="S188" s="195"/>
      <c r="T188" s="19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137</v>
      </c>
      <c r="AU188" s="190" t="s">
        <v>81</v>
      </c>
      <c r="AV188" s="13" t="s">
        <v>83</v>
      </c>
      <c r="AW188" s="13" t="s">
        <v>30</v>
      </c>
      <c r="AX188" s="13" t="s">
        <v>73</v>
      </c>
      <c r="AY188" s="190" t="s">
        <v>126</v>
      </c>
    </row>
    <row r="189" spans="1:51" s="14" customFormat="1" ht="12">
      <c r="A189" s="14"/>
      <c r="B189" s="201"/>
      <c r="C189" s="14"/>
      <c r="D189" s="184" t="s">
        <v>137</v>
      </c>
      <c r="E189" s="202" t="s">
        <v>1</v>
      </c>
      <c r="F189" s="203" t="s">
        <v>259</v>
      </c>
      <c r="G189" s="14"/>
      <c r="H189" s="204">
        <v>8.4</v>
      </c>
      <c r="I189" s="205"/>
      <c r="J189" s="14"/>
      <c r="K189" s="14"/>
      <c r="L189" s="201"/>
      <c r="M189" s="206"/>
      <c r="N189" s="207"/>
      <c r="O189" s="207"/>
      <c r="P189" s="207"/>
      <c r="Q189" s="207"/>
      <c r="R189" s="207"/>
      <c r="S189" s="207"/>
      <c r="T189" s="20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02" t="s">
        <v>137</v>
      </c>
      <c r="AU189" s="202" t="s">
        <v>81</v>
      </c>
      <c r="AV189" s="14" t="s">
        <v>148</v>
      </c>
      <c r="AW189" s="14" t="s">
        <v>30</v>
      </c>
      <c r="AX189" s="14" t="s">
        <v>81</v>
      </c>
      <c r="AY189" s="202" t="s">
        <v>126</v>
      </c>
    </row>
    <row r="190" spans="1:65" s="2" customFormat="1" ht="16.5" customHeight="1">
      <c r="A190" s="37"/>
      <c r="B190" s="170"/>
      <c r="C190" s="171" t="s">
        <v>381</v>
      </c>
      <c r="D190" s="171" t="s">
        <v>129</v>
      </c>
      <c r="E190" s="172" t="s">
        <v>1327</v>
      </c>
      <c r="F190" s="173" t="s">
        <v>1328</v>
      </c>
      <c r="G190" s="174" t="s">
        <v>273</v>
      </c>
      <c r="H190" s="175">
        <v>8.4</v>
      </c>
      <c r="I190" s="176"/>
      <c r="J190" s="177">
        <f>ROUND(I190*H190,2)</f>
        <v>0</v>
      </c>
      <c r="K190" s="173" t="s">
        <v>1</v>
      </c>
      <c r="L190" s="38"/>
      <c r="M190" s="178" t="s">
        <v>1</v>
      </c>
      <c r="N190" s="179" t="s">
        <v>38</v>
      </c>
      <c r="O190" s="76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148</v>
      </c>
      <c r="AT190" s="182" t="s">
        <v>129</v>
      </c>
      <c r="AU190" s="182" t="s">
        <v>81</v>
      </c>
      <c r="AY190" s="18" t="s">
        <v>126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81</v>
      </c>
      <c r="BK190" s="183">
        <f>ROUND(I190*H190,2)</f>
        <v>0</v>
      </c>
      <c r="BL190" s="18" t="s">
        <v>148</v>
      </c>
      <c r="BM190" s="182" t="s">
        <v>565</v>
      </c>
    </row>
    <row r="191" spans="1:47" s="2" customFormat="1" ht="12">
      <c r="A191" s="37"/>
      <c r="B191" s="38"/>
      <c r="C191" s="37"/>
      <c r="D191" s="184" t="s">
        <v>136</v>
      </c>
      <c r="E191" s="37"/>
      <c r="F191" s="185" t="s">
        <v>1328</v>
      </c>
      <c r="G191" s="37"/>
      <c r="H191" s="37"/>
      <c r="I191" s="186"/>
      <c r="J191" s="37"/>
      <c r="K191" s="37"/>
      <c r="L191" s="38"/>
      <c r="M191" s="187"/>
      <c r="N191" s="188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136</v>
      </c>
      <c r="AU191" s="18" t="s">
        <v>81</v>
      </c>
    </row>
    <row r="192" spans="1:65" s="2" customFormat="1" ht="24.15" customHeight="1">
      <c r="A192" s="37"/>
      <c r="B192" s="170"/>
      <c r="C192" s="171" t="s">
        <v>387</v>
      </c>
      <c r="D192" s="171" t="s">
        <v>129</v>
      </c>
      <c r="E192" s="172" t="s">
        <v>1353</v>
      </c>
      <c r="F192" s="173" t="s">
        <v>1354</v>
      </c>
      <c r="G192" s="174" t="s">
        <v>346</v>
      </c>
      <c r="H192" s="175">
        <v>0.002</v>
      </c>
      <c r="I192" s="176"/>
      <c r="J192" s="177">
        <f>ROUND(I192*H192,2)</f>
        <v>0</v>
      </c>
      <c r="K192" s="173" t="s">
        <v>1</v>
      </c>
      <c r="L192" s="38"/>
      <c r="M192" s="178" t="s">
        <v>1</v>
      </c>
      <c r="N192" s="179" t="s">
        <v>38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148</v>
      </c>
      <c r="AT192" s="182" t="s">
        <v>129</v>
      </c>
      <c r="AU192" s="182" t="s">
        <v>81</v>
      </c>
      <c r="AY192" s="18" t="s">
        <v>126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81</v>
      </c>
      <c r="BK192" s="183">
        <f>ROUND(I192*H192,2)</f>
        <v>0</v>
      </c>
      <c r="BL192" s="18" t="s">
        <v>148</v>
      </c>
      <c r="BM192" s="182" t="s">
        <v>579</v>
      </c>
    </row>
    <row r="193" spans="1:47" s="2" customFormat="1" ht="12">
      <c r="A193" s="37"/>
      <c r="B193" s="38"/>
      <c r="C193" s="37"/>
      <c r="D193" s="184" t="s">
        <v>136</v>
      </c>
      <c r="E193" s="37"/>
      <c r="F193" s="185" t="s">
        <v>1354</v>
      </c>
      <c r="G193" s="37"/>
      <c r="H193" s="37"/>
      <c r="I193" s="186"/>
      <c r="J193" s="37"/>
      <c r="K193" s="37"/>
      <c r="L193" s="38"/>
      <c r="M193" s="187"/>
      <c r="N193" s="188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136</v>
      </c>
      <c r="AU193" s="18" t="s">
        <v>81</v>
      </c>
    </row>
    <row r="194" spans="1:51" s="13" customFormat="1" ht="12">
      <c r="A194" s="13"/>
      <c r="B194" s="189"/>
      <c r="C194" s="13"/>
      <c r="D194" s="184" t="s">
        <v>137</v>
      </c>
      <c r="E194" s="190" t="s">
        <v>1</v>
      </c>
      <c r="F194" s="191" t="s">
        <v>1355</v>
      </c>
      <c r="G194" s="13"/>
      <c r="H194" s="192">
        <v>0.002</v>
      </c>
      <c r="I194" s="193"/>
      <c r="J194" s="13"/>
      <c r="K194" s="13"/>
      <c r="L194" s="189"/>
      <c r="M194" s="194"/>
      <c r="N194" s="195"/>
      <c r="O194" s="195"/>
      <c r="P194" s="195"/>
      <c r="Q194" s="195"/>
      <c r="R194" s="195"/>
      <c r="S194" s="195"/>
      <c r="T194" s="19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0" t="s">
        <v>137</v>
      </c>
      <c r="AU194" s="190" t="s">
        <v>81</v>
      </c>
      <c r="AV194" s="13" t="s">
        <v>83</v>
      </c>
      <c r="AW194" s="13" t="s">
        <v>30</v>
      </c>
      <c r="AX194" s="13" t="s">
        <v>73</v>
      </c>
      <c r="AY194" s="190" t="s">
        <v>126</v>
      </c>
    </row>
    <row r="195" spans="1:51" s="14" customFormat="1" ht="12">
      <c r="A195" s="14"/>
      <c r="B195" s="201"/>
      <c r="C195" s="14"/>
      <c r="D195" s="184" t="s">
        <v>137</v>
      </c>
      <c r="E195" s="202" t="s">
        <v>1</v>
      </c>
      <c r="F195" s="203" t="s">
        <v>259</v>
      </c>
      <c r="G195" s="14"/>
      <c r="H195" s="204">
        <v>0.002</v>
      </c>
      <c r="I195" s="205"/>
      <c r="J195" s="14"/>
      <c r="K195" s="14"/>
      <c r="L195" s="201"/>
      <c r="M195" s="206"/>
      <c r="N195" s="207"/>
      <c r="O195" s="207"/>
      <c r="P195" s="207"/>
      <c r="Q195" s="207"/>
      <c r="R195" s="207"/>
      <c r="S195" s="207"/>
      <c r="T195" s="20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2" t="s">
        <v>137</v>
      </c>
      <c r="AU195" s="202" t="s">
        <v>81</v>
      </c>
      <c r="AV195" s="14" t="s">
        <v>148</v>
      </c>
      <c r="AW195" s="14" t="s">
        <v>30</v>
      </c>
      <c r="AX195" s="14" t="s">
        <v>81</v>
      </c>
      <c r="AY195" s="202" t="s">
        <v>126</v>
      </c>
    </row>
    <row r="196" spans="1:65" s="2" customFormat="1" ht="16.5" customHeight="1">
      <c r="A196" s="37"/>
      <c r="B196" s="170"/>
      <c r="C196" s="171" t="s">
        <v>392</v>
      </c>
      <c r="D196" s="171" t="s">
        <v>129</v>
      </c>
      <c r="E196" s="172" t="s">
        <v>1356</v>
      </c>
      <c r="F196" s="173" t="s">
        <v>1357</v>
      </c>
      <c r="G196" s="174" t="s">
        <v>395</v>
      </c>
      <c r="H196" s="175">
        <v>0.002</v>
      </c>
      <c r="I196" s="176"/>
      <c r="J196" s="177">
        <f>ROUND(I196*H196,2)</f>
        <v>0</v>
      </c>
      <c r="K196" s="173" t="s">
        <v>1</v>
      </c>
      <c r="L196" s="38"/>
      <c r="M196" s="178" t="s">
        <v>1</v>
      </c>
      <c r="N196" s="179" t="s">
        <v>38</v>
      </c>
      <c r="O196" s="76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148</v>
      </c>
      <c r="AT196" s="182" t="s">
        <v>129</v>
      </c>
      <c r="AU196" s="182" t="s">
        <v>81</v>
      </c>
      <c r="AY196" s="18" t="s">
        <v>126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81</v>
      </c>
      <c r="BK196" s="183">
        <f>ROUND(I196*H196,2)</f>
        <v>0</v>
      </c>
      <c r="BL196" s="18" t="s">
        <v>148</v>
      </c>
      <c r="BM196" s="182" t="s">
        <v>587</v>
      </c>
    </row>
    <row r="197" spans="1:47" s="2" customFormat="1" ht="12">
      <c r="A197" s="37"/>
      <c r="B197" s="38"/>
      <c r="C197" s="37"/>
      <c r="D197" s="184" t="s">
        <v>136</v>
      </c>
      <c r="E197" s="37"/>
      <c r="F197" s="185" t="s">
        <v>1357</v>
      </c>
      <c r="G197" s="37"/>
      <c r="H197" s="37"/>
      <c r="I197" s="186"/>
      <c r="J197" s="37"/>
      <c r="K197" s="37"/>
      <c r="L197" s="38"/>
      <c r="M197" s="187"/>
      <c r="N197" s="188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136</v>
      </c>
      <c r="AU197" s="18" t="s">
        <v>81</v>
      </c>
    </row>
    <row r="198" spans="1:65" s="2" customFormat="1" ht="24.15" customHeight="1">
      <c r="A198" s="37"/>
      <c r="B198" s="170"/>
      <c r="C198" s="171" t="s">
        <v>398</v>
      </c>
      <c r="D198" s="171" t="s">
        <v>129</v>
      </c>
      <c r="E198" s="172" t="s">
        <v>1358</v>
      </c>
      <c r="F198" s="173" t="s">
        <v>1359</v>
      </c>
      <c r="G198" s="174" t="s">
        <v>1345</v>
      </c>
      <c r="H198" s="175">
        <v>30</v>
      </c>
      <c r="I198" s="176"/>
      <c r="J198" s="177">
        <f>ROUND(I198*H198,2)</f>
        <v>0</v>
      </c>
      <c r="K198" s="173" t="s">
        <v>1</v>
      </c>
      <c r="L198" s="38"/>
      <c r="M198" s="178" t="s">
        <v>1</v>
      </c>
      <c r="N198" s="179" t="s">
        <v>38</v>
      </c>
      <c r="O198" s="76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148</v>
      </c>
      <c r="AT198" s="182" t="s">
        <v>129</v>
      </c>
      <c r="AU198" s="182" t="s">
        <v>81</v>
      </c>
      <c r="AY198" s="18" t="s">
        <v>126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81</v>
      </c>
      <c r="BK198" s="183">
        <f>ROUND(I198*H198,2)</f>
        <v>0</v>
      </c>
      <c r="BL198" s="18" t="s">
        <v>148</v>
      </c>
      <c r="BM198" s="182" t="s">
        <v>596</v>
      </c>
    </row>
    <row r="199" spans="1:47" s="2" customFormat="1" ht="12">
      <c r="A199" s="37"/>
      <c r="B199" s="38"/>
      <c r="C199" s="37"/>
      <c r="D199" s="184" t="s">
        <v>136</v>
      </c>
      <c r="E199" s="37"/>
      <c r="F199" s="185" t="s">
        <v>1359</v>
      </c>
      <c r="G199" s="37"/>
      <c r="H199" s="37"/>
      <c r="I199" s="186"/>
      <c r="J199" s="37"/>
      <c r="K199" s="37"/>
      <c r="L199" s="38"/>
      <c r="M199" s="187"/>
      <c r="N199" s="188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136</v>
      </c>
      <c r="AU199" s="18" t="s">
        <v>81</v>
      </c>
    </row>
    <row r="200" spans="1:51" s="13" customFormat="1" ht="12">
      <c r="A200" s="13"/>
      <c r="B200" s="189"/>
      <c r="C200" s="13"/>
      <c r="D200" s="184" t="s">
        <v>137</v>
      </c>
      <c r="E200" s="190" t="s">
        <v>1</v>
      </c>
      <c r="F200" s="191" t="s">
        <v>1360</v>
      </c>
      <c r="G200" s="13"/>
      <c r="H200" s="192">
        <v>30</v>
      </c>
      <c r="I200" s="193"/>
      <c r="J200" s="13"/>
      <c r="K200" s="13"/>
      <c r="L200" s="189"/>
      <c r="M200" s="194"/>
      <c r="N200" s="195"/>
      <c r="O200" s="195"/>
      <c r="P200" s="195"/>
      <c r="Q200" s="195"/>
      <c r="R200" s="195"/>
      <c r="S200" s="195"/>
      <c r="T200" s="19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0" t="s">
        <v>137</v>
      </c>
      <c r="AU200" s="190" t="s">
        <v>81</v>
      </c>
      <c r="AV200" s="13" t="s">
        <v>83</v>
      </c>
      <c r="AW200" s="13" t="s">
        <v>30</v>
      </c>
      <c r="AX200" s="13" t="s">
        <v>73</v>
      </c>
      <c r="AY200" s="190" t="s">
        <v>126</v>
      </c>
    </row>
    <row r="201" spans="1:51" s="14" customFormat="1" ht="12">
      <c r="A201" s="14"/>
      <c r="B201" s="201"/>
      <c r="C201" s="14"/>
      <c r="D201" s="184" t="s">
        <v>137</v>
      </c>
      <c r="E201" s="202" t="s">
        <v>1</v>
      </c>
      <c r="F201" s="203" t="s">
        <v>259</v>
      </c>
      <c r="G201" s="14"/>
      <c r="H201" s="204">
        <v>30</v>
      </c>
      <c r="I201" s="205"/>
      <c r="J201" s="14"/>
      <c r="K201" s="14"/>
      <c r="L201" s="201"/>
      <c r="M201" s="206"/>
      <c r="N201" s="207"/>
      <c r="O201" s="207"/>
      <c r="P201" s="207"/>
      <c r="Q201" s="207"/>
      <c r="R201" s="207"/>
      <c r="S201" s="207"/>
      <c r="T201" s="20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2" t="s">
        <v>137</v>
      </c>
      <c r="AU201" s="202" t="s">
        <v>81</v>
      </c>
      <c r="AV201" s="14" t="s">
        <v>148</v>
      </c>
      <c r="AW201" s="14" t="s">
        <v>30</v>
      </c>
      <c r="AX201" s="14" t="s">
        <v>81</v>
      </c>
      <c r="AY201" s="202" t="s">
        <v>126</v>
      </c>
    </row>
    <row r="202" spans="1:65" s="2" customFormat="1" ht="21.75" customHeight="1">
      <c r="A202" s="37"/>
      <c r="B202" s="170"/>
      <c r="C202" s="171" t="s">
        <v>404</v>
      </c>
      <c r="D202" s="171" t="s">
        <v>129</v>
      </c>
      <c r="E202" s="172" t="s">
        <v>1361</v>
      </c>
      <c r="F202" s="173" t="s">
        <v>1362</v>
      </c>
      <c r="G202" s="174" t="s">
        <v>1345</v>
      </c>
      <c r="H202" s="175">
        <v>7</v>
      </c>
      <c r="I202" s="176"/>
      <c r="J202" s="177">
        <f>ROUND(I202*H202,2)</f>
        <v>0</v>
      </c>
      <c r="K202" s="173" t="s">
        <v>1</v>
      </c>
      <c r="L202" s="38"/>
      <c r="M202" s="178" t="s">
        <v>1</v>
      </c>
      <c r="N202" s="179" t="s">
        <v>38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148</v>
      </c>
      <c r="AT202" s="182" t="s">
        <v>129</v>
      </c>
      <c r="AU202" s="182" t="s">
        <v>81</v>
      </c>
      <c r="AY202" s="18" t="s">
        <v>126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81</v>
      </c>
      <c r="BK202" s="183">
        <f>ROUND(I202*H202,2)</f>
        <v>0</v>
      </c>
      <c r="BL202" s="18" t="s">
        <v>148</v>
      </c>
      <c r="BM202" s="182" t="s">
        <v>604</v>
      </c>
    </row>
    <row r="203" spans="1:47" s="2" customFormat="1" ht="12">
      <c r="A203" s="37"/>
      <c r="B203" s="38"/>
      <c r="C203" s="37"/>
      <c r="D203" s="184" t="s">
        <v>136</v>
      </c>
      <c r="E203" s="37"/>
      <c r="F203" s="185" t="s">
        <v>1362</v>
      </c>
      <c r="G203" s="37"/>
      <c r="H203" s="37"/>
      <c r="I203" s="186"/>
      <c r="J203" s="37"/>
      <c r="K203" s="37"/>
      <c r="L203" s="38"/>
      <c r="M203" s="197"/>
      <c r="N203" s="198"/>
      <c r="O203" s="199"/>
      <c r="P203" s="199"/>
      <c r="Q203" s="199"/>
      <c r="R203" s="199"/>
      <c r="S203" s="199"/>
      <c r="T203" s="200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136</v>
      </c>
      <c r="AU203" s="18" t="s">
        <v>81</v>
      </c>
    </row>
    <row r="204" spans="1:31" s="2" customFormat="1" ht="6.95" customHeight="1">
      <c r="A204" s="37"/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38"/>
      <c r="M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</sheetData>
  <autoFilter ref="C118:K20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99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Rekonstrukce ulic Gagarinova a Bratrušovská - Šumperk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1363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9. 2. 2022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ROUND((SUM(BE122:BE181)),2)</f>
        <v>0</v>
      </c>
      <c r="G33" s="37"/>
      <c r="H33" s="37"/>
      <c r="I33" s="127">
        <v>0.21</v>
      </c>
      <c r="J33" s="126">
        <f>ROUND(((SUM(BE122:BE181))*I33),2)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6">
        <f>ROUND((SUM(BF122:BF181)),2)</f>
        <v>0</v>
      </c>
      <c r="G34" s="37"/>
      <c r="H34" s="37"/>
      <c r="I34" s="127">
        <v>0.15</v>
      </c>
      <c r="J34" s="126">
        <f>ROUND(((SUM(BF122:BF181))*I34),2)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6">
        <f>ROUND((SUM(BG122:BG181)),2)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6">
        <f>ROUND((SUM(BH122:BH181)),2)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6">
        <f>ROUND((SUM(BI122:BI181)),2)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Rekonstrukce ulic Gagarinova a Bratrušovská - Šumperk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900 - Podzemní kontejnery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9. 2. 2022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103</v>
      </c>
      <c r="D94" s="128"/>
      <c r="E94" s="128"/>
      <c r="F94" s="128"/>
      <c r="G94" s="128"/>
      <c r="H94" s="128"/>
      <c r="I94" s="128"/>
      <c r="J94" s="137" t="s">
        <v>104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105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106</v>
      </c>
    </row>
    <row r="97" spans="1:31" s="9" customFormat="1" ht="24.95" customHeight="1">
      <c r="A97" s="9"/>
      <c r="B97" s="139"/>
      <c r="C97" s="9"/>
      <c r="D97" s="140" t="s">
        <v>195</v>
      </c>
      <c r="E97" s="141"/>
      <c r="F97" s="141"/>
      <c r="G97" s="141"/>
      <c r="H97" s="141"/>
      <c r="I97" s="141"/>
      <c r="J97" s="142">
        <f>J123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196</v>
      </c>
      <c r="E98" s="145"/>
      <c r="F98" s="145"/>
      <c r="G98" s="145"/>
      <c r="H98" s="145"/>
      <c r="I98" s="145"/>
      <c r="J98" s="146">
        <f>J124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1109</v>
      </c>
      <c r="E99" s="145"/>
      <c r="F99" s="145"/>
      <c r="G99" s="145"/>
      <c r="H99" s="145"/>
      <c r="I99" s="145"/>
      <c r="J99" s="146">
        <f>J151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199</v>
      </c>
      <c r="E100" s="145"/>
      <c r="F100" s="145"/>
      <c r="G100" s="145"/>
      <c r="H100" s="145"/>
      <c r="I100" s="145"/>
      <c r="J100" s="146">
        <f>J158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201</v>
      </c>
      <c r="E101" s="145"/>
      <c r="F101" s="145"/>
      <c r="G101" s="145"/>
      <c r="H101" s="145"/>
      <c r="I101" s="145"/>
      <c r="J101" s="146">
        <f>J169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203</v>
      </c>
      <c r="E102" s="145"/>
      <c r="F102" s="145"/>
      <c r="G102" s="145"/>
      <c r="H102" s="145"/>
      <c r="I102" s="145"/>
      <c r="J102" s="146">
        <f>J179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111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7"/>
      <c r="D112" s="37"/>
      <c r="E112" s="120" t="str">
        <f>E7</f>
        <v>Rekonstrukce ulic Gagarinova a Bratrušovská - Šumperk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100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7"/>
      <c r="D114" s="37"/>
      <c r="E114" s="66" t="str">
        <f>E9</f>
        <v>SO 900 - Podzemní kontejnery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 xml:space="preserve"> </v>
      </c>
      <c r="G116" s="37"/>
      <c r="H116" s="37"/>
      <c r="I116" s="31" t="s">
        <v>22</v>
      </c>
      <c r="J116" s="68" t="str">
        <f>IF(J12="","",J12)</f>
        <v>9. 2. 2022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7"/>
      <c r="E118" s="37"/>
      <c r="F118" s="26" t="str">
        <f>E15</f>
        <v xml:space="preserve"> </v>
      </c>
      <c r="G118" s="37"/>
      <c r="H118" s="37"/>
      <c r="I118" s="31" t="s">
        <v>29</v>
      </c>
      <c r="J118" s="35" t="str">
        <f>E21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27</v>
      </c>
      <c r="D119" s="37"/>
      <c r="E119" s="37"/>
      <c r="F119" s="26" t="str">
        <f>IF(E18="","",E18)</f>
        <v>Vyplň údaj</v>
      </c>
      <c r="G119" s="37"/>
      <c r="H119" s="37"/>
      <c r="I119" s="31" t="s">
        <v>31</v>
      </c>
      <c r="J119" s="35" t="str">
        <f>E24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47"/>
      <c r="B121" s="148"/>
      <c r="C121" s="149" t="s">
        <v>112</v>
      </c>
      <c r="D121" s="150" t="s">
        <v>58</v>
      </c>
      <c r="E121" s="150" t="s">
        <v>54</v>
      </c>
      <c r="F121" s="150" t="s">
        <v>55</v>
      </c>
      <c r="G121" s="150" t="s">
        <v>113</v>
      </c>
      <c r="H121" s="150" t="s">
        <v>114</v>
      </c>
      <c r="I121" s="150" t="s">
        <v>115</v>
      </c>
      <c r="J121" s="150" t="s">
        <v>104</v>
      </c>
      <c r="K121" s="151" t="s">
        <v>116</v>
      </c>
      <c r="L121" s="152"/>
      <c r="M121" s="85" t="s">
        <v>1</v>
      </c>
      <c r="N121" s="86" t="s">
        <v>37</v>
      </c>
      <c r="O121" s="86" t="s">
        <v>117</v>
      </c>
      <c r="P121" s="86" t="s">
        <v>118</v>
      </c>
      <c r="Q121" s="86" t="s">
        <v>119</v>
      </c>
      <c r="R121" s="86" t="s">
        <v>120</v>
      </c>
      <c r="S121" s="86" t="s">
        <v>121</v>
      </c>
      <c r="T121" s="87" t="s">
        <v>122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2" customFormat="1" ht="22.8" customHeight="1">
      <c r="A122" s="37"/>
      <c r="B122" s="38"/>
      <c r="C122" s="92" t="s">
        <v>123</v>
      </c>
      <c r="D122" s="37"/>
      <c r="E122" s="37"/>
      <c r="F122" s="37"/>
      <c r="G122" s="37"/>
      <c r="H122" s="37"/>
      <c r="I122" s="37"/>
      <c r="J122" s="153">
        <f>BK122</f>
        <v>0</v>
      </c>
      <c r="K122" s="37"/>
      <c r="L122" s="38"/>
      <c r="M122" s="88"/>
      <c r="N122" s="72"/>
      <c r="O122" s="89"/>
      <c r="P122" s="154">
        <f>P123</f>
        <v>0</v>
      </c>
      <c r="Q122" s="89"/>
      <c r="R122" s="154">
        <f>R123</f>
        <v>176.69082959999997</v>
      </c>
      <c r="S122" s="89"/>
      <c r="T122" s="155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72</v>
      </c>
      <c r="AU122" s="18" t="s">
        <v>106</v>
      </c>
      <c r="BK122" s="156">
        <f>BK123</f>
        <v>0</v>
      </c>
    </row>
    <row r="123" spans="1:63" s="12" customFormat="1" ht="25.9" customHeight="1">
      <c r="A123" s="12"/>
      <c r="B123" s="157"/>
      <c r="C123" s="12"/>
      <c r="D123" s="158" t="s">
        <v>72</v>
      </c>
      <c r="E123" s="159" t="s">
        <v>204</v>
      </c>
      <c r="F123" s="159" t="s">
        <v>205</v>
      </c>
      <c r="G123" s="12"/>
      <c r="H123" s="12"/>
      <c r="I123" s="160"/>
      <c r="J123" s="161">
        <f>BK123</f>
        <v>0</v>
      </c>
      <c r="K123" s="12"/>
      <c r="L123" s="157"/>
      <c r="M123" s="162"/>
      <c r="N123" s="163"/>
      <c r="O123" s="163"/>
      <c r="P123" s="164">
        <f>P124+P151+P158+P169+P179</f>
        <v>0</v>
      </c>
      <c r="Q123" s="163"/>
      <c r="R123" s="164">
        <f>R124+R151+R158+R169+R179</f>
        <v>176.69082959999997</v>
      </c>
      <c r="S123" s="163"/>
      <c r="T123" s="165">
        <f>T124+T151+T158+T169+T179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81</v>
      </c>
      <c r="AT123" s="166" t="s">
        <v>72</v>
      </c>
      <c r="AU123" s="166" t="s">
        <v>73</v>
      </c>
      <c r="AY123" s="158" t="s">
        <v>126</v>
      </c>
      <c r="BK123" s="167">
        <f>BK124+BK151+BK158+BK169+BK179</f>
        <v>0</v>
      </c>
    </row>
    <row r="124" spans="1:63" s="12" customFormat="1" ht="22.8" customHeight="1">
      <c r="A124" s="12"/>
      <c r="B124" s="157"/>
      <c r="C124" s="12"/>
      <c r="D124" s="158" t="s">
        <v>72</v>
      </c>
      <c r="E124" s="168" t="s">
        <v>81</v>
      </c>
      <c r="F124" s="168" t="s">
        <v>206</v>
      </c>
      <c r="G124" s="12"/>
      <c r="H124" s="12"/>
      <c r="I124" s="160"/>
      <c r="J124" s="169">
        <f>BK124</f>
        <v>0</v>
      </c>
      <c r="K124" s="12"/>
      <c r="L124" s="157"/>
      <c r="M124" s="162"/>
      <c r="N124" s="163"/>
      <c r="O124" s="163"/>
      <c r="P124" s="164">
        <f>SUM(P125:P150)</f>
        <v>0</v>
      </c>
      <c r="Q124" s="163"/>
      <c r="R124" s="164">
        <f>SUM(R125:R150)</f>
        <v>90</v>
      </c>
      <c r="S124" s="163"/>
      <c r="T124" s="165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81</v>
      </c>
      <c r="AT124" s="166" t="s">
        <v>72</v>
      </c>
      <c r="AU124" s="166" t="s">
        <v>81</v>
      </c>
      <c r="AY124" s="158" t="s">
        <v>126</v>
      </c>
      <c r="BK124" s="167">
        <f>SUM(BK125:BK150)</f>
        <v>0</v>
      </c>
    </row>
    <row r="125" spans="1:65" s="2" customFormat="1" ht="33" customHeight="1">
      <c r="A125" s="37"/>
      <c r="B125" s="170"/>
      <c r="C125" s="171" t="s">
        <v>81</v>
      </c>
      <c r="D125" s="171" t="s">
        <v>129</v>
      </c>
      <c r="E125" s="172" t="s">
        <v>278</v>
      </c>
      <c r="F125" s="173" t="s">
        <v>279</v>
      </c>
      <c r="G125" s="174" t="s">
        <v>273</v>
      </c>
      <c r="H125" s="175">
        <v>164</v>
      </c>
      <c r="I125" s="176"/>
      <c r="J125" s="177">
        <f>ROUND(I125*H125,2)</f>
        <v>0</v>
      </c>
      <c r="K125" s="173" t="s">
        <v>133</v>
      </c>
      <c r="L125" s="38"/>
      <c r="M125" s="178" t="s">
        <v>1</v>
      </c>
      <c r="N125" s="179" t="s">
        <v>38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148</v>
      </c>
      <c r="AT125" s="182" t="s">
        <v>129</v>
      </c>
      <c r="AU125" s="182" t="s">
        <v>83</v>
      </c>
      <c r="AY125" s="18" t="s">
        <v>126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81</v>
      </c>
      <c r="BK125" s="183">
        <f>ROUND(I125*H125,2)</f>
        <v>0</v>
      </c>
      <c r="BL125" s="18" t="s">
        <v>148</v>
      </c>
      <c r="BM125" s="182" t="s">
        <v>1364</v>
      </c>
    </row>
    <row r="126" spans="1:47" s="2" customFormat="1" ht="12">
      <c r="A126" s="37"/>
      <c r="B126" s="38"/>
      <c r="C126" s="37"/>
      <c r="D126" s="184" t="s">
        <v>136</v>
      </c>
      <c r="E126" s="37"/>
      <c r="F126" s="185" t="s">
        <v>281</v>
      </c>
      <c r="G126" s="37"/>
      <c r="H126" s="37"/>
      <c r="I126" s="186"/>
      <c r="J126" s="37"/>
      <c r="K126" s="37"/>
      <c r="L126" s="38"/>
      <c r="M126" s="187"/>
      <c r="N126" s="188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136</v>
      </c>
      <c r="AU126" s="18" t="s">
        <v>83</v>
      </c>
    </row>
    <row r="127" spans="1:51" s="13" customFormat="1" ht="12">
      <c r="A127" s="13"/>
      <c r="B127" s="189"/>
      <c r="C127" s="13"/>
      <c r="D127" s="184" t="s">
        <v>137</v>
      </c>
      <c r="E127" s="190" t="s">
        <v>1</v>
      </c>
      <c r="F127" s="191" t="s">
        <v>1365</v>
      </c>
      <c r="G127" s="13"/>
      <c r="H127" s="192">
        <v>164</v>
      </c>
      <c r="I127" s="193"/>
      <c r="J127" s="13"/>
      <c r="K127" s="13"/>
      <c r="L127" s="189"/>
      <c r="M127" s="194"/>
      <c r="N127" s="195"/>
      <c r="O127" s="195"/>
      <c r="P127" s="195"/>
      <c r="Q127" s="195"/>
      <c r="R127" s="195"/>
      <c r="S127" s="195"/>
      <c r="T127" s="19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0" t="s">
        <v>137</v>
      </c>
      <c r="AU127" s="190" t="s">
        <v>83</v>
      </c>
      <c r="AV127" s="13" t="s">
        <v>83</v>
      </c>
      <c r="AW127" s="13" t="s">
        <v>30</v>
      </c>
      <c r="AX127" s="13" t="s">
        <v>81</v>
      </c>
      <c r="AY127" s="190" t="s">
        <v>126</v>
      </c>
    </row>
    <row r="128" spans="1:65" s="2" customFormat="1" ht="37.8" customHeight="1">
      <c r="A128" s="37"/>
      <c r="B128" s="170"/>
      <c r="C128" s="171" t="s">
        <v>83</v>
      </c>
      <c r="D128" s="171" t="s">
        <v>129</v>
      </c>
      <c r="E128" s="172" t="s">
        <v>308</v>
      </c>
      <c r="F128" s="173" t="s">
        <v>309</v>
      </c>
      <c r="G128" s="174" t="s">
        <v>273</v>
      </c>
      <c r="H128" s="175">
        <v>164</v>
      </c>
      <c r="I128" s="176"/>
      <c r="J128" s="177">
        <f>ROUND(I128*H128,2)</f>
        <v>0</v>
      </c>
      <c r="K128" s="173" t="s">
        <v>133</v>
      </c>
      <c r="L128" s="38"/>
      <c r="M128" s="178" t="s">
        <v>1</v>
      </c>
      <c r="N128" s="179" t="s">
        <v>38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148</v>
      </c>
      <c r="AT128" s="182" t="s">
        <v>129</v>
      </c>
      <c r="AU128" s="182" t="s">
        <v>83</v>
      </c>
      <c r="AY128" s="18" t="s">
        <v>126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81</v>
      </c>
      <c r="BK128" s="183">
        <f>ROUND(I128*H128,2)</f>
        <v>0</v>
      </c>
      <c r="BL128" s="18" t="s">
        <v>148</v>
      </c>
      <c r="BM128" s="182" t="s">
        <v>1366</v>
      </c>
    </row>
    <row r="129" spans="1:47" s="2" customFormat="1" ht="12">
      <c r="A129" s="37"/>
      <c r="B129" s="38"/>
      <c r="C129" s="37"/>
      <c r="D129" s="184" t="s">
        <v>136</v>
      </c>
      <c r="E129" s="37"/>
      <c r="F129" s="185" t="s">
        <v>311</v>
      </c>
      <c r="G129" s="37"/>
      <c r="H129" s="37"/>
      <c r="I129" s="186"/>
      <c r="J129" s="37"/>
      <c r="K129" s="37"/>
      <c r="L129" s="38"/>
      <c r="M129" s="187"/>
      <c r="N129" s="188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136</v>
      </c>
      <c r="AU129" s="18" t="s">
        <v>83</v>
      </c>
    </row>
    <row r="130" spans="1:51" s="15" customFormat="1" ht="12">
      <c r="A130" s="15"/>
      <c r="B130" s="209"/>
      <c r="C130" s="15"/>
      <c r="D130" s="184" t="s">
        <v>137</v>
      </c>
      <c r="E130" s="210" t="s">
        <v>1</v>
      </c>
      <c r="F130" s="211" t="s">
        <v>312</v>
      </c>
      <c r="G130" s="15"/>
      <c r="H130" s="210" t="s">
        <v>1</v>
      </c>
      <c r="I130" s="212"/>
      <c r="J130" s="15"/>
      <c r="K130" s="15"/>
      <c r="L130" s="209"/>
      <c r="M130" s="213"/>
      <c r="N130" s="214"/>
      <c r="O130" s="214"/>
      <c r="P130" s="214"/>
      <c r="Q130" s="214"/>
      <c r="R130" s="214"/>
      <c r="S130" s="214"/>
      <c r="T130" s="2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10" t="s">
        <v>137</v>
      </c>
      <c r="AU130" s="210" t="s">
        <v>83</v>
      </c>
      <c r="AV130" s="15" t="s">
        <v>81</v>
      </c>
      <c r="AW130" s="15" t="s">
        <v>30</v>
      </c>
      <c r="AX130" s="15" t="s">
        <v>73</v>
      </c>
      <c r="AY130" s="210" t="s">
        <v>126</v>
      </c>
    </row>
    <row r="131" spans="1:51" s="13" customFormat="1" ht="12">
      <c r="A131" s="13"/>
      <c r="B131" s="189"/>
      <c r="C131" s="13"/>
      <c r="D131" s="184" t="s">
        <v>137</v>
      </c>
      <c r="E131" s="190" t="s">
        <v>1</v>
      </c>
      <c r="F131" s="191" t="s">
        <v>1367</v>
      </c>
      <c r="G131" s="13"/>
      <c r="H131" s="192">
        <v>164</v>
      </c>
      <c r="I131" s="193"/>
      <c r="J131" s="13"/>
      <c r="K131" s="13"/>
      <c r="L131" s="189"/>
      <c r="M131" s="194"/>
      <c r="N131" s="195"/>
      <c r="O131" s="195"/>
      <c r="P131" s="195"/>
      <c r="Q131" s="195"/>
      <c r="R131" s="195"/>
      <c r="S131" s="195"/>
      <c r="T131" s="19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0" t="s">
        <v>137</v>
      </c>
      <c r="AU131" s="190" t="s">
        <v>83</v>
      </c>
      <c r="AV131" s="13" t="s">
        <v>83</v>
      </c>
      <c r="AW131" s="13" t="s">
        <v>30</v>
      </c>
      <c r="AX131" s="13" t="s">
        <v>81</v>
      </c>
      <c r="AY131" s="190" t="s">
        <v>126</v>
      </c>
    </row>
    <row r="132" spans="1:65" s="2" customFormat="1" ht="37.8" customHeight="1">
      <c r="A132" s="37"/>
      <c r="B132" s="170"/>
      <c r="C132" s="171" t="s">
        <v>143</v>
      </c>
      <c r="D132" s="171" t="s">
        <v>129</v>
      </c>
      <c r="E132" s="172" t="s">
        <v>318</v>
      </c>
      <c r="F132" s="173" t="s">
        <v>319</v>
      </c>
      <c r="G132" s="174" t="s">
        <v>273</v>
      </c>
      <c r="H132" s="175">
        <v>1640</v>
      </c>
      <c r="I132" s="176"/>
      <c r="J132" s="177">
        <f>ROUND(I132*H132,2)</f>
        <v>0</v>
      </c>
      <c r="K132" s="173" t="s">
        <v>133</v>
      </c>
      <c r="L132" s="38"/>
      <c r="M132" s="178" t="s">
        <v>1</v>
      </c>
      <c r="N132" s="179" t="s">
        <v>38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148</v>
      </c>
      <c r="AT132" s="182" t="s">
        <v>129</v>
      </c>
      <c r="AU132" s="182" t="s">
        <v>83</v>
      </c>
      <c r="AY132" s="18" t="s">
        <v>126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81</v>
      </c>
      <c r="BK132" s="183">
        <f>ROUND(I132*H132,2)</f>
        <v>0</v>
      </c>
      <c r="BL132" s="18" t="s">
        <v>148</v>
      </c>
      <c r="BM132" s="182" t="s">
        <v>1368</v>
      </c>
    </row>
    <row r="133" spans="1:47" s="2" customFormat="1" ht="12">
      <c r="A133" s="37"/>
      <c r="B133" s="38"/>
      <c r="C133" s="37"/>
      <c r="D133" s="184" t="s">
        <v>136</v>
      </c>
      <c r="E133" s="37"/>
      <c r="F133" s="185" t="s">
        <v>321</v>
      </c>
      <c r="G133" s="37"/>
      <c r="H133" s="37"/>
      <c r="I133" s="186"/>
      <c r="J133" s="37"/>
      <c r="K133" s="37"/>
      <c r="L133" s="38"/>
      <c r="M133" s="187"/>
      <c r="N133" s="188"/>
      <c r="O133" s="76"/>
      <c r="P133" s="76"/>
      <c r="Q133" s="76"/>
      <c r="R133" s="76"/>
      <c r="S133" s="76"/>
      <c r="T133" s="7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136</v>
      </c>
      <c r="AU133" s="18" t="s">
        <v>83</v>
      </c>
    </row>
    <row r="134" spans="1:51" s="13" customFormat="1" ht="12">
      <c r="A134" s="13"/>
      <c r="B134" s="189"/>
      <c r="C134" s="13"/>
      <c r="D134" s="184" t="s">
        <v>137</v>
      </c>
      <c r="E134" s="190" t="s">
        <v>1</v>
      </c>
      <c r="F134" s="191" t="s">
        <v>1369</v>
      </c>
      <c r="G134" s="13"/>
      <c r="H134" s="192">
        <v>1640</v>
      </c>
      <c r="I134" s="193"/>
      <c r="J134" s="13"/>
      <c r="K134" s="13"/>
      <c r="L134" s="189"/>
      <c r="M134" s="194"/>
      <c r="N134" s="195"/>
      <c r="O134" s="195"/>
      <c r="P134" s="195"/>
      <c r="Q134" s="195"/>
      <c r="R134" s="195"/>
      <c r="S134" s="195"/>
      <c r="T134" s="19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0" t="s">
        <v>137</v>
      </c>
      <c r="AU134" s="190" t="s">
        <v>83</v>
      </c>
      <c r="AV134" s="13" t="s">
        <v>83</v>
      </c>
      <c r="AW134" s="13" t="s">
        <v>30</v>
      </c>
      <c r="AX134" s="13" t="s">
        <v>81</v>
      </c>
      <c r="AY134" s="190" t="s">
        <v>126</v>
      </c>
    </row>
    <row r="135" spans="1:65" s="2" customFormat="1" ht="33" customHeight="1">
      <c r="A135" s="37"/>
      <c r="B135" s="170"/>
      <c r="C135" s="171" t="s">
        <v>148</v>
      </c>
      <c r="D135" s="171" t="s">
        <v>129</v>
      </c>
      <c r="E135" s="172" t="s">
        <v>350</v>
      </c>
      <c r="F135" s="173" t="s">
        <v>351</v>
      </c>
      <c r="G135" s="174" t="s">
        <v>346</v>
      </c>
      <c r="H135" s="175">
        <v>295.2</v>
      </c>
      <c r="I135" s="176"/>
      <c r="J135" s="177">
        <f>ROUND(I135*H135,2)</f>
        <v>0</v>
      </c>
      <c r="K135" s="173" t="s">
        <v>133</v>
      </c>
      <c r="L135" s="38"/>
      <c r="M135" s="178" t="s">
        <v>1</v>
      </c>
      <c r="N135" s="179" t="s">
        <v>38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148</v>
      </c>
      <c r="AT135" s="182" t="s">
        <v>129</v>
      </c>
      <c r="AU135" s="182" t="s">
        <v>83</v>
      </c>
      <c r="AY135" s="18" t="s">
        <v>126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81</v>
      </c>
      <c r="BK135" s="183">
        <f>ROUND(I135*H135,2)</f>
        <v>0</v>
      </c>
      <c r="BL135" s="18" t="s">
        <v>148</v>
      </c>
      <c r="BM135" s="182" t="s">
        <v>1370</v>
      </c>
    </row>
    <row r="136" spans="1:47" s="2" customFormat="1" ht="12">
      <c r="A136" s="37"/>
      <c r="B136" s="38"/>
      <c r="C136" s="37"/>
      <c r="D136" s="184" t="s">
        <v>136</v>
      </c>
      <c r="E136" s="37"/>
      <c r="F136" s="185" t="s">
        <v>353</v>
      </c>
      <c r="G136" s="37"/>
      <c r="H136" s="37"/>
      <c r="I136" s="186"/>
      <c r="J136" s="37"/>
      <c r="K136" s="37"/>
      <c r="L136" s="38"/>
      <c r="M136" s="187"/>
      <c r="N136" s="188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136</v>
      </c>
      <c r="AU136" s="18" t="s">
        <v>83</v>
      </c>
    </row>
    <row r="137" spans="1:51" s="13" customFormat="1" ht="12">
      <c r="A137" s="13"/>
      <c r="B137" s="189"/>
      <c r="C137" s="13"/>
      <c r="D137" s="184" t="s">
        <v>137</v>
      </c>
      <c r="E137" s="13"/>
      <c r="F137" s="191" t="s">
        <v>1371</v>
      </c>
      <c r="G137" s="13"/>
      <c r="H137" s="192">
        <v>295.2</v>
      </c>
      <c r="I137" s="193"/>
      <c r="J137" s="13"/>
      <c r="K137" s="13"/>
      <c r="L137" s="189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137</v>
      </c>
      <c r="AU137" s="190" t="s">
        <v>83</v>
      </c>
      <c r="AV137" s="13" t="s">
        <v>83</v>
      </c>
      <c r="AW137" s="13" t="s">
        <v>3</v>
      </c>
      <c r="AX137" s="13" t="s">
        <v>81</v>
      </c>
      <c r="AY137" s="190" t="s">
        <v>126</v>
      </c>
    </row>
    <row r="138" spans="1:65" s="2" customFormat="1" ht="16.5" customHeight="1">
      <c r="A138" s="37"/>
      <c r="B138" s="170"/>
      <c r="C138" s="171" t="s">
        <v>125</v>
      </c>
      <c r="D138" s="171" t="s">
        <v>129</v>
      </c>
      <c r="E138" s="172" t="s">
        <v>356</v>
      </c>
      <c r="F138" s="173" t="s">
        <v>357</v>
      </c>
      <c r="G138" s="174" t="s">
        <v>273</v>
      </c>
      <c r="H138" s="175">
        <v>164</v>
      </c>
      <c r="I138" s="176"/>
      <c r="J138" s="177">
        <f>ROUND(I138*H138,2)</f>
        <v>0</v>
      </c>
      <c r="K138" s="173" t="s">
        <v>133</v>
      </c>
      <c r="L138" s="38"/>
      <c r="M138" s="178" t="s">
        <v>1</v>
      </c>
      <c r="N138" s="179" t="s">
        <v>38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148</v>
      </c>
      <c r="AT138" s="182" t="s">
        <v>129</v>
      </c>
      <c r="AU138" s="182" t="s">
        <v>83</v>
      </c>
      <c r="AY138" s="18" t="s">
        <v>126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81</v>
      </c>
      <c r="BK138" s="183">
        <f>ROUND(I138*H138,2)</f>
        <v>0</v>
      </c>
      <c r="BL138" s="18" t="s">
        <v>148</v>
      </c>
      <c r="BM138" s="182" t="s">
        <v>1372</v>
      </c>
    </row>
    <row r="139" spans="1:47" s="2" customFormat="1" ht="12">
      <c r="A139" s="37"/>
      <c r="B139" s="38"/>
      <c r="C139" s="37"/>
      <c r="D139" s="184" t="s">
        <v>136</v>
      </c>
      <c r="E139" s="37"/>
      <c r="F139" s="185" t="s">
        <v>359</v>
      </c>
      <c r="G139" s="37"/>
      <c r="H139" s="37"/>
      <c r="I139" s="186"/>
      <c r="J139" s="37"/>
      <c r="K139" s="37"/>
      <c r="L139" s="38"/>
      <c r="M139" s="187"/>
      <c r="N139" s="188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136</v>
      </c>
      <c r="AU139" s="18" t="s">
        <v>83</v>
      </c>
    </row>
    <row r="140" spans="1:65" s="2" customFormat="1" ht="24.15" customHeight="1">
      <c r="A140" s="37"/>
      <c r="B140" s="170"/>
      <c r="C140" s="171" t="s">
        <v>156</v>
      </c>
      <c r="D140" s="171" t="s">
        <v>129</v>
      </c>
      <c r="E140" s="172" t="s">
        <v>372</v>
      </c>
      <c r="F140" s="173" t="s">
        <v>373</v>
      </c>
      <c r="G140" s="174" t="s">
        <v>273</v>
      </c>
      <c r="H140" s="175">
        <v>45</v>
      </c>
      <c r="I140" s="176"/>
      <c r="J140" s="177">
        <f>ROUND(I140*H140,2)</f>
        <v>0</v>
      </c>
      <c r="K140" s="173" t="s">
        <v>133</v>
      </c>
      <c r="L140" s="38"/>
      <c r="M140" s="178" t="s">
        <v>1</v>
      </c>
      <c r="N140" s="179" t="s">
        <v>38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148</v>
      </c>
      <c r="AT140" s="182" t="s">
        <v>129</v>
      </c>
      <c r="AU140" s="182" t="s">
        <v>83</v>
      </c>
      <c r="AY140" s="18" t="s">
        <v>126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81</v>
      </c>
      <c r="BK140" s="183">
        <f>ROUND(I140*H140,2)</f>
        <v>0</v>
      </c>
      <c r="BL140" s="18" t="s">
        <v>148</v>
      </c>
      <c r="BM140" s="182" t="s">
        <v>1373</v>
      </c>
    </row>
    <row r="141" spans="1:47" s="2" customFormat="1" ht="12">
      <c r="A141" s="37"/>
      <c r="B141" s="38"/>
      <c r="C141" s="37"/>
      <c r="D141" s="184" t="s">
        <v>136</v>
      </c>
      <c r="E141" s="37"/>
      <c r="F141" s="185" t="s">
        <v>375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136</v>
      </c>
      <c r="AU141" s="18" t="s">
        <v>83</v>
      </c>
    </row>
    <row r="142" spans="1:51" s="13" customFormat="1" ht="12">
      <c r="A142" s="13"/>
      <c r="B142" s="189"/>
      <c r="C142" s="13"/>
      <c r="D142" s="184" t="s">
        <v>137</v>
      </c>
      <c r="E142" s="190" t="s">
        <v>1</v>
      </c>
      <c r="F142" s="191" t="s">
        <v>1374</v>
      </c>
      <c r="G142" s="13"/>
      <c r="H142" s="192">
        <v>31</v>
      </c>
      <c r="I142" s="193"/>
      <c r="J142" s="13"/>
      <c r="K142" s="13"/>
      <c r="L142" s="189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137</v>
      </c>
      <c r="AU142" s="190" t="s">
        <v>83</v>
      </c>
      <c r="AV142" s="13" t="s">
        <v>83</v>
      </c>
      <c r="AW142" s="13" t="s">
        <v>30</v>
      </c>
      <c r="AX142" s="13" t="s">
        <v>73</v>
      </c>
      <c r="AY142" s="190" t="s">
        <v>126</v>
      </c>
    </row>
    <row r="143" spans="1:51" s="13" customFormat="1" ht="12">
      <c r="A143" s="13"/>
      <c r="B143" s="189"/>
      <c r="C143" s="13"/>
      <c r="D143" s="184" t="s">
        <v>137</v>
      </c>
      <c r="E143" s="190" t="s">
        <v>1</v>
      </c>
      <c r="F143" s="191" t="s">
        <v>1375</v>
      </c>
      <c r="G143" s="13"/>
      <c r="H143" s="192">
        <v>14</v>
      </c>
      <c r="I143" s="193"/>
      <c r="J143" s="13"/>
      <c r="K143" s="13"/>
      <c r="L143" s="189"/>
      <c r="M143" s="194"/>
      <c r="N143" s="195"/>
      <c r="O143" s="195"/>
      <c r="P143" s="195"/>
      <c r="Q143" s="195"/>
      <c r="R143" s="195"/>
      <c r="S143" s="195"/>
      <c r="T143" s="19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0" t="s">
        <v>137</v>
      </c>
      <c r="AU143" s="190" t="s">
        <v>83</v>
      </c>
      <c r="AV143" s="13" t="s">
        <v>83</v>
      </c>
      <c r="AW143" s="13" t="s">
        <v>30</v>
      </c>
      <c r="AX143" s="13" t="s">
        <v>73</v>
      </c>
      <c r="AY143" s="190" t="s">
        <v>126</v>
      </c>
    </row>
    <row r="144" spans="1:51" s="14" customFormat="1" ht="12">
      <c r="A144" s="14"/>
      <c r="B144" s="201"/>
      <c r="C144" s="14"/>
      <c r="D144" s="184" t="s">
        <v>137</v>
      </c>
      <c r="E144" s="202" t="s">
        <v>1</v>
      </c>
      <c r="F144" s="203" t="s">
        <v>259</v>
      </c>
      <c r="G144" s="14"/>
      <c r="H144" s="204">
        <v>45</v>
      </c>
      <c r="I144" s="205"/>
      <c r="J144" s="14"/>
      <c r="K144" s="14"/>
      <c r="L144" s="201"/>
      <c r="M144" s="206"/>
      <c r="N144" s="207"/>
      <c r="O144" s="207"/>
      <c r="P144" s="207"/>
      <c r="Q144" s="207"/>
      <c r="R144" s="207"/>
      <c r="S144" s="207"/>
      <c r="T144" s="20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2" t="s">
        <v>137</v>
      </c>
      <c r="AU144" s="202" t="s">
        <v>83</v>
      </c>
      <c r="AV144" s="14" t="s">
        <v>148</v>
      </c>
      <c r="AW144" s="14" t="s">
        <v>30</v>
      </c>
      <c r="AX144" s="14" t="s">
        <v>81</v>
      </c>
      <c r="AY144" s="202" t="s">
        <v>126</v>
      </c>
    </row>
    <row r="145" spans="1:65" s="2" customFormat="1" ht="16.5" customHeight="1">
      <c r="A145" s="37"/>
      <c r="B145" s="170"/>
      <c r="C145" s="216" t="s">
        <v>163</v>
      </c>
      <c r="D145" s="216" t="s">
        <v>343</v>
      </c>
      <c r="E145" s="217" t="s">
        <v>1144</v>
      </c>
      <c r="F145" s="218" t="s">
        <v>1145</v>
      </c>
      <c r="G145" s="219" t="s">
        <v>346</v>
      </c>
      <c r="H145" s="220">
        <v>62</v>
      </c>
      <c r="I145" s="221"/>
      <c r="J145" s="222">
        <f>ROUND(I145*H145,2)</f>
        <v>0</v>
      </c>
      <c r="K145" s="218" t="s">
        <v>133</v>
      </c>
      <c r="L145" s="223"/>
      <c r="M145" s="224" t="s">
        <v>1</v>
      </c>
      <c r="N145" s="225" t="s">
        <v>38</v>
      </c>
      <c r="O145" s="76"/>
      <c r="P145" s="180">
        <f>O145*H145</f>
        <v>0</v>
      </c>
      <c r="Q145" s="180">
        <v>1</v>
      </c>
      <c r="R145" s="180">
        <f>Q145*H145</f>
        <v>62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169</v>
      </c>
      <c r="AT145" s="182" t="s">
        <v>343</v>
      </c>
      <c r="AU145" s="182" t="s">
        <v>83</v>
      </c>
      <c r="AY145" s="18" t="s">
        <v>126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148</v>
      </c>
      <c r="BM145" s="182" t="s">
        <v>1376</v>
      </c>
    </row>
    <row r="146" spans="1:47" s="2" customFormat="1" ht="12">
      <c r="A146" s="37"/>
      <c r="B146" s="38"/>
      <c r="C146" s="37"/>
      <c r="D146" s="184" t="s">
        <v>136</v>
      </c>
      <c r="E146" s="37"/>
      <c r="F146" s="185" t="s">
        <v>1145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136</v>
      </c>
      <c r="AU146" s="18" t="s">
        <v>83</v>
      </c>
    </row>
    <row r="147" spans="1:51" s="13" customFormat="1" ht="12">
      <c r="A147" s="13"/>
      <c r="B147" s="189"/>
      <c r="C147" s="13"/>
      <c r="D147" s="184" t="s">
        <v>137</v>
      </c>
      <c r="E147" s="13"/>
      <c r="F147" s="191" t="s">
        <v>1377</v>
      </c>
      <c r="G147" s="13"/>
      <c r="H147" s="192">
        <v>62</v>
      </c>
      <c r="I147" s="193"/>
      <c r="J147" s="13"/>
      <c r="K147" s="13"/>
      <c r="L147" s="189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0" t="s">
        <v>137</v>
      </c>
      <c r="AU147" s="190" t="s">
        <v>83</v>
      </c>
      <c r="AV147" s="13" t="s">
        <v>83</v>
      </c>
      <c r="AW147" s="13" t="s">
        <v>3</v>
      </c>
      <c r="AX147" s="13" t="s">
        <v>81</v>
      </c>
      <c r="AY147" s="190" t="s">
        <v>126</v>
      </c>
    </row>
    <row r="148" spans="1:65" s="2" customFormat="1" ht="16.5" customHeight="1">
      <c r="A148" s="37"/>
      <c r="B148" s="170"/>
      <c r="C148" s="216" t="s">
        <v>169</v>
      </c>
      <c r="D148" s="216" t="s">
        <v>343</v>
      </c>
      <c r="E148" s="217" t="s">
        <v>1378</v>
      </c>
      <c r="F148" s="218" t="s">
        <v>1379</v>
      </c>
      <c r="G148" s="219" t="s">
        <v>346</v>
      </c>
      <c r="H148" s="220">
        <v>28</v>
      </c>
      <c r="I148" s="221"/>
      <c r="J148" s="222">
        <f>ROUND(I148*H148,2)</f>
        <v>0</v>
      </c>
      <c r="K148" s="218" t="s">
        <v>133</v>
      </c>
      <c r="L148" s="223"/>
      <c r="M148" s="224" t="s">
        <v>1</v>
      </c>
      <c r="N148" s="225" t="s">
        <v>38</v>
      </c>
      <c r="O148" s="76"/>
      <c r="P148" s="180">
        <f>O148*H148</f>
        <v>0</v>
      </c>
      <c r="Q148" s="180">
        <v>1</v>
      </c>
      <c r="R148" s="180">
        <f>Q148*H148</f>
        <v>28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169</v>
      </c>
      <c r="AT148" s="182" t="s">
        <v>343</v>
      </c>
      <c r="AU148" s="182" t="s">
        <v>83</v>
      </c>
      <c r="AY148" s="18" t="s">
        <v>126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81</v>
      </c>
      <c r="BK148" s="183">
        <f>ROUND(I148*H148,2)</f>
        <v>0</v>
      </c>
      <c r="BL148" s="18" t="s">
        <v>148</v>
      </c>
      <c r="BM148" s="182" t="s">
        <v>1380</v>
      </c>
    </row>
    <row r="149" spans="1:47" s="2" customFormat="1" ht="12">
      <c r="A149" s="37"/>
      <c r="B149" s="38"/>
      <c r="C149" s="37"/>
      <c r="D149" s="184" t="s">
        <v>136</v>
      </c>
      <c r="E149" s="37"/>
      <c r="F149" s="185" t="s">
        <v>1379</v>
      </c>
      <c r="G149" s="37"/>
      <c r="H149" s="37"/>
      <c r="I149" s="186"/>
      <c r="J149" s="37"/>
      <c r="K149" s="37"/>
      <c r="L149" s="38"/>
      <c r="M149" s="187"/>
      <c r="N149" s="188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136</v>
      </c>
      <c r="AU149" s="18" t="s">
        <v>83</v>
      </c>
    </row>
    <row r="150" spans="1:51" s="13" customFormat="1" ht="12">
      <c r="A150" s="13"/>
      <c r="B150" s="189"/>
      <c r="C150" s="13"/>
      <c r="D150" s="184" t="s">
        <v>137</v>
      </c>
      <c r="E150" s="13"/>
      <c r="F150" s="191" t="s">
        <v>1381</v>
      </c>
      <c r="G150" s="13"/>
      <c r="H150" s="192">
        <v>28</v>
      </c>
      <c r="I150" s="193"/>
      <c r="J150" s="13"/>
      <c r="K150" s="13"/>
      <c r="L150" s="189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137</v>
      </c>
      <c r="AU150" s="190" t="s">
        <v>83</v>
      </c>
      <c r="AV150" s="13" t="s">
        <v>83</v>
      </c>
      <c r="AW150" s="13" t="s">
        <v>3</v>
      </c>
      <c r="AX150" s="13" t="s">
        <v>81</v>
      </c>
      <c r="AY150" s="190" t="s">
        <v>126</v>
      </c>
    </row>
    <row r="151" spans="1:63" s="12" customFormat="1" ht="22.8" customHeight="1">
      <c r="A151" s="12"/>
      <c r="B151" s="157"/>
      <c r="C151" s="12"/>
      <c r="D151" s="158" t="s">
        <v>72</v>
      </c>
      <c r="E151" s="168" t="s">
        <v>148</v>
      </c>
      <c r="F151" s="168" t="s">
        <v>1161</v>
      </c>
      <c r="G151" s="12"/>
      <c r="H151" s="12"/>
      <c r="I151" s="160"/>
      <c r="J151" s="169">
        <f>BK151</f>
        <v>0</v>
      </c>
      <c r="K151" s="12"/>
      <c r="L151" s="157"/>
      <c r="M151" s="162"/>
      <c r="N151" s="163"/>
      <c r="O151" s="163"/>
      <c r="P151" s="164">
        <f>SUM(P152:P157)</f>
        <v>0</v>
      </c>
      <c r="Q151" s="163"/>
      <c r="R151" s="164">
        <f>SUM(R152:R157)</f>
        <v>44.440799999999996</v>
      </c>
      <c r="S151" s="163"/>
      <c r="T151" s="165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8" t="s">
        <v>81</v>
      </c>
      <c r="AT151" s="166" t="s">
        <v>72</v>
      </c>
      <c r="AU151" s="166" t="s">
        <v>81</v>
      </c>
      <c r="AY151" s="158" t="s">
        <v>126</v>
      </c>
      <c r="BK151" s="167">
        <f>SUM(BK152:BK157)</f>
        <v>0</v>
      </c>
    </row>
    <row r="152" spans="1:65" s="2" customFormat="1" ht="16.5" customHeight="1">
      <c r="A152" s="37"/>
      <c r="B152" s="170"/>
      <c r="C152" s="171" t="s">
        <v>174</v>
      </c>
      <c r="D152" s="171" t="s">
        <v>129</v>
      </c>
      <c r="E152" s="172" t="s">
        <v>1382</v>
      </c>
      <c r="F152" s="173" t="s">
        <v>1383</v>
      </c>
      <c r="G152" s="174" t="s">
        <v>273</v>
      </c>
      <c r="H152" s="175">
        <v>12</v>
      </c>
      <c r="I152" s="176"/>
      <c r="J152" s="177">
        <f>ROUND(I152*H152,2)</f>
        <v>0</v>
      </c>
      <c r="K152" s="173" t="s">
        <v>133</v>
      </c>
      <c r="L152" s="38"/>
      <c r="M152" s="178" t="s">
        <v>1</v>
      </c>
      <c r="N152" s="179" t="s">
        <v>38</v>
      </c>
      <c r="O152" s="76"/>
      <c r="P152" s="180">
        <f>O152*H152</f>
        <v>0</v>
      </c>
      <c r="Q152" s="180">
        <v>1.7034</v>
      </c>
      <c r="R152" s="180">
        <f>Q152*H152</f>
        <v>20.4408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148</v>
      </c>
      <c r="AT152" s="182" t="s">
        <v>129</v>
      </c>
      <c r="AU152" s="182" t="s">
        <v>83</v>
      </c>
      <c r="AY152" s="18" t="s">
        <v>126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148</v>
      </c>
      <c r="BM152" s="182" t="s">
        <v>1384</v>
      </c>
    </row>
    <row r="153" spans="1:47" s="2" customFormat="1" ht="12">
      <c r="A153" s="37"/>
      <c r="B153" s="38"/>
      <c r="C153" s="37"/>
      <c r="D153" s="184" t="s">
        <v>136</v>
      </c>
      <c r="E153" s="37"/>
      <c r="F153" s="185" t="s">
        <v>1385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136</v>
      </c>
      <c r="AU153" s="18" t="s">
        <v>83</v>
      </c>
    </row>
    <row r="154" spans="1:51" s="13" customFormat="1" ht="12">
      <c r="A154" s="13"/>
      <c r="B154" s="189"/>
      <c r="C154" s="13"/>
      <c r="D154" s="184" t="s">
        <v>137</v>
      </c>
      <c r="E154" s="190" t="s">
        <v>1</v>
      </c>
      <c r="F154" s="191" t="s">
        <v>1386</v>
      </c>
      <c r="G154" s="13"/>
      <c r="H154" s="192">
        <v>12</v>
      </c>
      <c r="I154" s="193"/>
      <c r="J154" s="13"/>
      <c r="K154" s="13"/>
      <c r="L154" s="189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137</v>
      </c>
      <c r="AU154" s="190" t="s">
        <v>83</v>
      </c>
      <c r="AV154" s="13" t="s">
        <v>83</v>
      </c>
      <c r="AW154" s="13" t="s">
        <v>30</v>
      </c>
      <c r="AX154" s="13" t="s">
        <v>81</v>
      </c>
      <c r="AY154" s="190" t="s">
        <v>126</v>
      </c>
    </row>
    <row r="155" spans="1:65" s="2" customFormat="1" ht="16.5" customHeight="1">
      <c r="A155" s="37"/>
      <c r="B155" s="170"/>
      <c r="C155" s="216" t="s">
        <v>179</v>
      </c>
      <c r="D155" s="216" t="s">
        <v>343</v>
      </c>
      <c r="E155" s="217" t="s">
        <v>1387</v>
      </c>
      <c r="F155" s="218" t="s">
        <v>1388</v>
      </c>
      <c r="G155" s="219" t="s">
        <v>346</v>
      </c>
      <c r="H155" s="220">
        <v>24</v>
      </c>
      <c r="I155" s="221"/>
      <c r="J155" s="222">
        <f>ROUND(I155*H155,2)</f>
        <v>0</v>
      </c>
      <c r="K155" s="218" t="s">
        <v>133</v>
      </c>
      <c r="L155" s="223"/>
      <c r="M155" s="224" t="s">
        <v>1</v>
      </c>
      <c r="N155" s="225" t="s">
        <v>38</v>
      </c>
      <c r="O155" s="76"/>
      <c r="P155" s="180">
        <f>O155*H155</f>
        <v>0</v>
      </c>
      <c r="Q155" s="180">
        <v>1</v>
      </c>
      <c r="R155" s="180">
        <f>Q155*H155</f>
        <v>24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169</v>
      </c>
      <c r="AT155" s="182" t="s">
        <v>343</v>
      </c>
      <c r="AU155" s="182" t="s">
        <v>83</v>
      </c>
      <c r="AY155" s="18" t="s">
        <v>126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81</v>
      </c>
      <c r="BK155" s="183">
        <f>ROUND(I155*H155,2)</f>
        <v>0</v>
      </c>
      <c r="BL155" s="18" t="s">
        <v>148</v>
      </c>
      <c r="BM155" s="182" t="s">
        <v>1389</v>
      </c>
    </row>
    <row r="156" spans="1:47" s="2" customFormat="1" ht="12">
      <c r="A156" s="37"/>
      <c r="B156" s="38"/>
      <c r="C156" s="37"/>
      <c r="D156" s="184" t="s">
        <v>136</v>
      </c>
      <c r="E156" s="37"/>
      <c r="F156" s="185" t="s">
        <v>1388</v>
      </c>
      <c r="G156" s="37"/>
      <c r="H156" s="37"/>
      <c r="I156" s="186"/>
      <c r="J156" s="37"/>
      <c r="K156" s="37"/>
      <c r="L156" s="38"/>
      <c r="M156" s="187"/>
      <c r="N156" s="188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136</v>
      </c>
      <c r="AU156" s="18" t="s">
        <v>83</v>
      </c>
    </row>
    <row r="157" spans="1:51" s="13" customFormat="1" ht="12">
      <c r="A157" s="13"/>
      <c r="B157" s="189"/>
      <c r="C157" s="13"/>
      <c r="D157" s="184" t="s">
        <v>137</v>
      </c>
      <c r="E157" s="13"/>
      <c r="F157" s="191" t="s">
        <v>1390</v>
      </c>
      <c r="G157" s="13"/>
      <c r="H157" s="192">
        <v>24</v>
      </c>
      <c r="I157" s="193"/>
      <c r="J157" s="13"/>
      <c r="K157" s="13"/>
      <c r="L157" s="189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137</v>
      </c>
      <c r="AU157" s="190" t="s">
        <v>83</v>
      </c>
      <c r="AV157" s="13" t="s">
        <v>83</v>
      </c>
      <c r="AW157" s="13" t="s">
        <v>3</v>
      </c>
      <c r="AX157" s="13" t="s">
        <v>81</v>
      </c>
      <c r="AY157" s="190" t="s">
        <v>126</v>
      </c>
    </row>
    <row r="158" spans="1:63" s="12" customFormat="1" ht="22.8" customHeight="1">
      <c r="A158" s="12"/>
      <c r="B158" s="157"/>
      <c r="C158" s="12"/>
      <c r="D158" s="158" t="s">
        <v>72</v>
      </c>
      <c r="E158" s="168" t="s">
        <v>125</v>
      </c>
      <c r="F158" s="168" t="s">
        <v>453</v>
      </c>
      <c r="G158" s="12"/>
      <c r="H158" s="12"/>
      <c r="I158" s="160"/>
      <c r="J158" s="169">
        <f>BK158</f>
        <v>0</v>
      </c>
      <c r="K158" s="12"/>
      <c r="L158" s="157"/>
      <c r="M158" s="162"/>
      <c r="N158" s="163"/>
      <c r="O158" s="163"/>
      <c r="P158" s="164">
        <f>SUM(P159:P168)</f>
        <v>0</v>
      </c>
      <c r="Q158" s="163"/>
      <c r="R158" s="164">
        <f>SUM(R159:R168)</f>
        <v>25.552799999999998</v>
      </c>
      <c r="S158" s="163"/>
      <c r="T158" s="165">
        <f>SUM(T159:T168)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8" t="s">
        <v>81</v>
      </c>
      <c r="AT158" s="166" t="s">
        <v>72</v>
      </c>
      <c r="AU158" s="166" t="s">
        <v>81</v>
      </c>
      <c r="AY158" s="158" t="s">
        <v>126</v>
      </c>
      <c r="BK158" s="167">
        <f>SUM(BK159:BK168)</f>
        <v>0</v>
      </c>
    </row>
    <row r="159" spans="1:65" s="2" customFormat="1" ht="21.75" customHeight="1">
      <c r="A159" s="37"/>
      <c r="B159" s="170"/>
      <c r="C159" s="171" t="s">
        <v>185</v>
      </c>
      <c r="D159" s="171" t="s">
        <v>129</v>
      </c>
      <c r="E159" s="172" t="s">
        <v>1391</v>
      </c>
      <c r="F159" s="173" t="s">
        <v>1392</v>
      </c>
      <c r="G159" s="174" t="s">
        <v>209</v>
      </c>
      <c r="H159" s="175">
        <v>45</v>
      </c>
      <c r="I159" s="176"/>
      <c r="J159" s="177">
        <f>ROUND(I159*H159,2)</f>
        <v>0</v>
      </c>
      <c r="K159" s="173" t="s">
        <v>133</v>
      </c>
      <c r="L159" s="38"/>
      <c r="M159" s="178" t="s">
        <v>1</v>
      </c>
      <c r="N159" s="179" t="s">
        <v>38</v>
      </c>
      <c r="O159" s="76"/>
      <c r="P159" s="180">
        <f>O159*H159</f>
        <v>0</v>
      </c>
      <c r="Q159" s="180">
        <v>0.345</v>
      </c>
      <c r="R159" s="180">
        <f>Q159*H159</f>
        <v>15.524999999999999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148</v>
      </c>
      <c r="AT159" s="182" t="s">
        <v>129</v>
      </c>
      <c r="AU159" s="182" t="s">
        <v>83</v>
      </c>
      <c r="AY159" s="18" t="s">
        <v>126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148</v>
      </c>
      <c r="BM159" s="182" t="s">
        <v>1393</v>
      </c>
    </row>
    <row r="160" spans="1:47" s="2" customFormat="1" ht="12">
      <c r="A160" s="37"/>
      <c r="B160" s="38"/>
      <c r="C160" s="37"/>
      <c r="D160" s="184" t="s">
        <v>136</v>
      </c>
      <c r="E160" s="37"/>
      <c r="F160" s="185" t="s">
        <v>1394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136</v>
      </c>
      <c r="AU160" s="18" t="s">
        <v>83</v>
      </c>
    </row>
    <row r="161" spans="1:51" s="13" customFormat="1" ht="12">
      <c r="A161" s="13"/>
      <c r="B161" s="189"/>
      <c r="C161" s="13"/>
      <c r="D161" s="184" t="s">
        <v>137</v>
      </c>
      <c r="E161" s="190" t="s">
        <v>1</v>
      </c>
      <c r="F161" s="191" t="s">
        <v>1395</v>
      </c>
      <c r="G161" s="13"/>
      <c r="H161" s="192">
        <v>45</v>
      </c>
      <c r="I161" s="193"/>
      <c r="J161" s="13"/>
      <c r="K161" s="13"/>
      <c r="L161" s="189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137</v>
      </c>
      <c r="AU161" s="190" t="s">
        <v>83</v>
      </c>
      <c r="AV161" s="13" t="s">
        <v>83</v>
      </c>
      <c r="AW161" s="13" t="s">
        <v>30</v>
      </c>
      <c r="AX161" s="13" t="s">
        <v>81</v>
      </c>
      <c r="AY161" s="190" t="s">
        <v>126</v>
      </c>
    </row>
    <row r="162" spans="1:65" s="2" customFormat="1" ht="24.15" customHeight="1">
      <c r="A162" s="37"/>
      <c r="B162" s="170"/>
      <c r="C162" s="171" t="s">
        <v>190</v>
      </c>
      <c r="D162" s="171" t="s">
        <v>129</v>
      </c>
      <c r="E162" s="172" t="s">
        <v>1396</v>
      </c>
      <c r="F162" s="173" t="s">
        <v>1397</v>
      </c>
      <c r="G162" s="174" t="s">
        <v>209</v>
      </c>
      <c r="H162" s="175">
        <v>45</v>
      </c>
      <c r="I162" s="176"/>
      <c r="J162" s="177">
        <f>ROUND(I162*H162,2)</f>
        <v>0</v>
      </c>
      <c r="K162" s="173" t="s">
        <v>133</v>
      </c>
      <c r="L162" s="38"/>
      <c r="M162" s="178" t="s">
        <v>1</v>
      </c>
      <c r="N162" s="179" t="s">
        <v>38</v>
      </c>
      <c r="O162" s="76"/>
      <c r="P162" s="180">
        <f>O162*H162</f>
        <v>0</v>
      </c>
      <c r="Q162" s="180">
        <v>0.08922</v>
      </c>
      <c r="R162" s="180">
        <f>Q162*H162</f>
        <v>4.0149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148</v>
      </c>
      <c r="AT162" s="182" t="s">
        <v>129</v>
      </c>
      <c r="AU162" s="182" t="s">
        <v>83</v>
      </c>
      <c r="AY162" s="18" t="s">
        <v>126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81</v>
      </c>
      <c r="BK162" s="183">
        <f>ROUND(I162*H162,2)</f>
        <v>0</v>
      </c>
      <c r="BL162" s="18" t="s">
        <v>148</v>
      </c>
      <c r="BM162" s="182" t="s">
        <v>1398</v>
      </c>
    </row>
    <row r="163" spans="1:47" s="2" customFormat="1" ht="12">
      <c r="A163" s="37"/>
      <c r="B163" s="38"/>
      <c r="C163" s="37"/>
      <c r="D163" s="184" t="s">
        <v>136</v>
      </c>
      <c r="E163" s="37"/>
      <c r="F163" s="185" t="s">
        <v>1399</v>
      </c>
      <c r="G163" s="37"/>
      <c r="H163" s="37"/>
      <c r="I163" s="186"/>
      <c r="J163" s="37"/>
      <c r="K163" s="37"/>
      <c r="L163" s="38"/>
      <c r="M163" s="187"/>
      <c r="N163" s="188"/>
      <c r="O163" s="76"/>
      <c r="P163" s="76"/>
      <c r="Q163" s="76"/>
      <c r="R163" s="76"/>
      <c r="S163" s="76"/>
      <c r="T163" s="7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8" t="s">
        <v>136</v>
      </c>
      <c r="AU163" s="18" t="s">
        <v>83</v>
      </c>
    </row>
    <row r="164" spans="1:51" s="15" customFormat="1" ht="12">
      <c r="A164" s="15"/>
      <c r="B164" s="209"/>
      <c r="C164" s="15"/>
      <c r="D164" s="184" t="s">
        <v>137</v>
      </c>
      <c r="E164" s="210" t="s">
        <v>1</v>
      </c>
      <c r="F164" s="211" t="s">
        <v>1400</v>
      </c>
      <c r="G164" s="15"/>
      <c r="H164" s="210" t="s">
        <v>1</v>
      </c>
      <c r="I164" s="212"/>
      <c r="J164" s="15"/>
      <c r="K164" s="15"/>
      <c r="L164" s="209"/>
      <c r="M164" s="213"/>
      <c r="N164" s="214"/>
      <c r="O164" s="214"/>
      <c r="P164" s="214"/>
      <c r="Q164" s="214"/>
      <c r="R164" s="214"/>
      <c r="S164" s="214"/>
      <c r="T164" s="2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10" t="s">
        <v>137</v>
      </c>
      <c r="AU164" s="210" t="s">
        <v>83</v>
      </c>
      <c r="AV164" s="15" t="s">
        <v>81</v>
      </c>
      <c r="AW164" s="15" t="s">
        <v>30</v>
      </c>
      <c r="AX164" s="15" t="s">
        <v>73</v>
      </c>
      <c r="AY164" s="210" t="s">
        <v>126</v>
      </c>
    </row>
    <row r="165" spans="1:51" s="13" customFormat="1" ht="12">
      <c r="A165" s="13"/>
      <c r="B165" s="189"/>
      <c r="C165" s="13"/>
      <c r="D165" s="184" t="s">
        <v>137</v>
      </c>
      <c r="E165" s="190" t="s">
        <v>1</v>
      </c>
      <c r="F165" s="191" t="s">
        <v>1401</v>
      </c>
      <c r="G165" s="13"/>
      <c r="H165" s="192">
        <v>45</v>
      </c>
      <c r="I165" s="193"/>
      <c r="J165" s="13"/>
      <c r="K165" s="13"/>
      <c r="L165" s="189"/>
      <c r="M165" s="194"/>
      <c r="N165" s="195"/>
      <c r="O165" s="195"/>
      <c r="P165" s="195"/>
      <c r="Q165" s="195"/>
      <c r="R165" s="195"/>
      <c r="S165" s="195"/>
      <c r="T165" s="19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0" t="s">
        <v>137</v>
      </c>
      <c r="AU165" s="190" t="s">
        <v>83</v>
      </c>
      <c r="AV165" s="13" t="s">
        <v>83</v>
      </c>
      <c r="AW165" s="13" t="s">
        <v>30</v>
      </c>
      <c r="AX165" s="13" t="s">
        <v>81</v>
      </c>
      <c r="AY165" s="190" t="s">
        <v>126</v>
      </c>
    </row>
    <row r="166" spans="1:65" s="2" customFormat="1" ht="21.75" customHeight="1">
      <c r="A166" s="37"/>
      <c r="B166" s="170"/>
      <c r="C166" s="216" t="s">
        <v>270</v>
      </c>
      <c r="D166" s="216" t="s">
        <v>343</v>
      </c>
      <c r="E166" s="217" t="s">
        <v>942</v>
      </c>
      <c r="F166" s="218" t="s">
        <v>943</v>
      </c>
      <c r="G166" s="219" t="s">
        <v>209</v>
      </c>
      <c r="H166" s="220">
        <v>45.9</v>
      </c>
      <c r="I166" s="221"/>
      <c r="J166" s="222">
        <f>ROUND(I166*H166,2)</f>
        <v>0</v>
      </c>
      <c r="K166" s="218" t="s">
        <v>133</v>
      </c>
      <c r="L166" s="223"/>
      <c r="M166" s="224" t="s">
        <v>1</v>
      </c>
      <c r="N166" s="225" t="s">
        <v>38</v>
      </c>
      <c r="O166" s="76"/>
      <c r="P166" s="180">
        <f>O166*H166</f>
        <v>0</v>
      </c>
      <c r="Q166" s="180">
        <v>0.131</v>
      </c>
      <c r="R166" s="180">
        <f>Q166*H166</f>
        <v>6.0129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169</v>
      </c>
      <c r="AT166" s="182" t="s">
        <v>343</v>
      </c>
      <c r="AU166" s="182" t="s">
        <v>83</v>
      </c>
      <c r="AY166" s="18" t="s">
        <v>126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81</v>
      </c>
      <c r="BK166" s="183">
        <f>ROUND(I166*H166,2)</f>
        <v>0</v>
      </c>
      <c r="BL166" s="18" t="s">
        <v>148</v>
      </c>
      <c r="BM166" s="182" t="s">
        <v>1402</v>
      </c>
    </row>
    <row r="167" spans="1:47" s="2" customFormat="1" ht="12">
      <c r="A167" s="37"/>
      <c r="B167" s="38"/>
      <c r="C167" s="37"/>
      <c r="D167" s="184" t="s">
        <v>136</v>
      </c>
      <c r="E167" s="37"/>
      <c r="F167" s="185" t="s">
        <v>943</v>
      </c>
      <c r="G167" s="37"/>
      <c r="H167" s="37"/>
      <c r="I167" s="186"/>
      <c r="J167" s="37"/>
      <c r="K167" s="37"/>
      <c r="L167" s="38"/>
      <c r="M167" s="187"/>
      <c r="N167" s="188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136</v>
      </c>
      <c r="AU167" s="18" t="s">
        <v>83</v>
      </c>
    </row>
    <row r="168" spans="1:51" s="13" customFormat="1" ht="12">
      <c r="A168" s="13"/>
      <c r="B168" s="189"/>
      <c r="C168" s="13"/>
      <c r="D168" s="184" t="s">
        <v>137</v>
      </c>
      <c r="E168" s="13"/>
      <c r="F168" s="191" t="s">
        <v>1403</v>
      </c>
      <c r="G168" s="13"/>
      <c r="H168" s="192">
        <v>45.9</v>
      </c>
      <c r="I168" s="193"/>
      <c r="J168" s="13"/>
      <c r="K168" s="13"/>
      <c r="L168" s="189"/>
      <c r="M168" s="194"/>
      <c r="N168" s="195"/>
      <c r="O168" s="195"/>
      <c r="P168" s="195"/>
      <c r="Q168" s="195"/>
      <c r="R168" s="195"/>
      <c r="S168" s="195"/>
      <c r="T168" s="19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0" t="s">
        <v>137</v>
      </c>
      <c r="AU168" s="190" t="s">
        <v>83</v>
      </c>
      <c r="AV168" s="13" t="s">
        <v>83</v>
      </c>
      <c r="AW168" s="13" t="s">
        <v>3</v>
      </c>
      <c r="AX168" s="13" t="s">
        <v>81</v>
      </c>
      <c r="AY168" s="190" t="s">
        <v>126</v>
      </c>
    </row>
    <row r="169" spans="1:63" s="12" customFormat="1" ht="22.8" customHeight="1">
      <c r="A169" s="12"/>
      <c r="B169" s="157"/>
      <c r="C169" s="12"/>
      <c r="D169" s="158" t="s">
        <v>72</v>
      </c>
      <c r="E169" s="168" t="s">
        <v>174</v>
      </c>
      <c r="F169" s="168" t="s">
        <v>564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SUM(P170:P178)</f>
        <v>0</v>
      </c>
      <c r="Q169" s="163"/>
      <c r="R169" s="164">
        <f>SUM(R170:R178)</f>
        <v>16.6972296</v>
      </c>
      <c r="S169" s="163"/>
      <c r="T169" s="165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81</v>
      </c>
      <c r="AT169" s="166" t="s">
        <v>72</v>
      </c>
      <c r="AU169" s="166" t="s">
        <v>81</v>
      </c>
      <c r="AY169" s="158" t="s">
        <v>126</v>
      </c>
      <c r="BK169" s="167">
        <f>SUM(BK170:BK178)</f>
        <v>0</v>
      </c>
    </row>
    <row r="170" spans="1:65" s="2" customFormat="1" ht="33" customHeight="1">
      <c r="A170" s="37"/>
      <c r="B170" s="170"/>
      <c r="C170" s="171" t="s">
        <v>277</v>
      </c>
      <c r="D170" s="171" t="s">
        <v>129</v>
      </c>
      <c r="E170" s="172" t="s">
        <v>685</v>
      </c>
      <c r="F170" s="173" t="s">
        <v>686</v>
      </c>
      <c r="G170" s="174" t="s">
        <v>254</v>
      </c>
      <c r="H170" s="175">
        <v>29</v>
      </c>
      <c r="I170" s="176"/>
      <c r="J170" s="177">
        <f>ROUND(I170*H170,2)</f>
        <v>0</v>
      </c>
      <c r="K170" s="173" t="s">
        <v>133</v>
      </c>
      <c r="L170" s="38"/>
      <c r="M170" s="178" t="s">
        <v>1</v>
      </c>
      <c r="N170" s="179" t="s">
        <v>38</v>
      </c>
      <c r="O170" s="76"/>
      <c r="P170" s="180">
        <f>O170*H170</f>
        <v>0</v>
      </c>
      <c r="Q170" s="180">
        <v>0.1295</v>
      </c>
      <c r="R170" s="180">
        <f>Q170*H170</f>
        <v>3.7555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148</v>
      </c>
      <c r="AT170" s="182" t="s">
        <v>129</v>
      </c>
      <c r="AU170" s="182" t="s">
        <v>83</v>
      </c>
      <c r="AY170" s="18" t="s">
        <v>126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81</v>
      </c>
      <c r="BK170" s="183">
        <f>ROUND(I170*H170,2)</f>
        <v>0</v>
      </c>
      <c r="BL170" s="18" t="s">
        <v>148</v>
      </c>
      <c r="BM170" s="182" t="s">
        <v>1404</v>
      </c>
    </row>
    <row r="171" spans="1:47" s="2" customFormat="1" ht="12">
      <c r="A171" s="37"/>
      <c r="B171" s="38"/>
      <c r="C171" s="37"/>
      <c r="D171" s="184" t="s">
        <v>136</v>
      </c>
      <c r="E171" s="37"/>
      <c r="F171" s="185" t="s">
        <v>688</v>
      </c>
      <c r="G171" s="37"/>
      <c r="H171" s="37"/>
      <c r="I171" s="186"/>
      <c r="J171" s="37"/>
      <c r="K171" s="37"/>
      <c r="L171" s="38"/>
      <c r="M171" s="187"/>
      <c r="N171" s="188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136</v>
      </c>
      <c r="AU171" s="18" t="s">
        <v>83</v>
      </c>
    </row>
    <row r="172" spans="1:51" s="15" customFormat="1" ht="12">
      <c r="A172" s="15"/>
      <c r="B172" s="209"/>
      <c r="C172" s="15"/>
      <c r="D172" s="184" t="s">
        <v>137</v>
      </c>
      <c r="E172" s="210" t="s">
        <v>1</v>
      </c>
      <c r="F172" s="211" t="s">
        <v>689</v>
      </c>
      <c r="G172" s="15"/>
      <c r="H172" s="210" t="s">
        <v>1</v>
      </c>
      <c r="I172" s="212"/>
      <c r="J172" s="15"/>
      <c r="K172" s="15"/>
      <c r="L172" s="209"/>
      <c r="M172" s="213"/>
      <c r="N172" s="214"/>
      <c r="O172" s="214"/>
      <c r="P172" s="214"/>
      <c r="Q172" s="214"/>
      <c r="R172" s="214"/>
      <c r="S172" s="214"/>
      <c r="T172" s="2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0" t="s">
        <v>137</v>
      </c>
      <c r="AU172" s="210" t="s">
        <v>83</v>
      </c>
      <c r="AV172" s="15" t="s">
        <v>81</v>
      </c>
      <c r="AW172" s="15" t="s">
        <v>30</v>
      </c>
      <c r="AX172" s="15" t="s">
        <v>73</v>
      </c>
      <c r="AY172" s="210" t="s">
        <v>126</v>
      </c>
    </row>
    <row r="173" spans="1:51" s="13" customFormat="1" ht="12">
      <c r="A173" s="13"/>
      <c r="B173" s="189"/>
      <c r="C173" s="13"/>
      <c r="D173" s="184" t="s">
        <v>137</v>
      </c>
      <c r="E173" s="190" t="s">
        <v>1</v>
      </c>
      <c r="F173" s="191" t="s">
        <v>1405</v>
      </c>
      <c r="G173" s="13"/>
      <c r="H173" s="192">
        <v>29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137</v>
      </c>
      <c r="AU173" s="190" t="s">
        <v>83</v>
      </c>
      <c r="AV173" s="13" t="s">
        <v>83</v>
      </c>
      <c r="AW173" s="13" t="s">
        <v>30</v>
      </c>
      <c r="AX173" s="13" t="s">
        <v>81</v>
      </c>
      <c r="AY173" s="190" t="s">
        <v>126</v>
      </c>
    </row>
    <row r="174" spans="1:65" s="2" customFormat="1" ht="16.5" customHeight="1">
      <c r="A174" s="37"/>
      <c r="B174" s="170"/>
      <c r="C174" s="216" t="s">
        <v>8</v>
      </c>
      <c r="D174" s="216" t="s">
        <v>343</v>
      </c>
      <c r="E174" s="217" t="s">
        <v>692</v>
      </c>
      <c r="F174" s="218" t="s">
        <v>693</v>
      </c>
      <c r="G174" s="219" t="s">
        <v>254</v>
      </c>
      <c r="H174" s="220">
        <v>29.58</v>
      </c>
      <c r="I174" s="221"/>
      <c r="J174" s="222">
        <f>ROUND(I174*H174,2)</f>
        <v>0</v>
      </c>
      <c r="K174" s="218" t="s">
        <v>133</v>
      </c>
      <c r="L174" s="223"/>
      <c r="M174" s="224" t="s">
        <v>1</v>
      </c>
      <c r="N174" s="225" t="s">
        <v>38</v>
      </c>
      <c r="O174" s="76"/>
      <c r="P174" s="180">
        <f>O174*H174</f>
        <v>0</v>
      </c>
      <c r="Q174" s="180">
        <v>0.05612</v>
      </c>
      <c r="R174" s="180">
        <f>Q174*H174</f>
        <v>1.6600296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169</v>
      </c>
      <c r="AT174" s="182" t="s">
        <v>343</v>
      </c>
      <c r="AU174" s="182" t="s">
        <v>83</v>
      </c>
      <c r="AY174" s="18" t="s">
        <v>126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81</v>
      </c>
      <c r="BK174" s="183">
        <f>ROUND(I174*H174,2)</f>
        <v>0</v>
      </c>
      <c r="BL174" s="18" t="s">
        <v>148</v>
      </c>
      <c r="BM174" s="182" t="s">
        <v>1406</v>
      </c>
    </row>
    <row r="175" spans="1:47" s="2" customFormat="1" ht="12">
      <c r="A175" s="37"/>
      <c r="B175" s="38"/>
      <c r="C175" s="37"/>
      <c r="D175" s="184" t="s">
        <v>136</v>
      </c>
      <c r="E175" s="37"/>
      <c r="F175" s="185" t="s">
        <v>693</v>
      </c>
      <c r="G175" s="37"/>
      <c r="H175" s="37"/>
      <c r="I175" s="186"/>
      <c r="J175" s="37"/>
      <c r="K175" s="37"/>
      <c r="L175" s="38"/>
      <c r="M175" s="187"/>
      <c r="N175" s="188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136</v>
      </c>
      <c r="AU175" s="18" t="s">
        <v>83</v>
      </c>
    </row>
    <row r="176" spans="1:51" s="13" customFormat="1" ht="12">
      <c r="A176" s="13"/>
      <c r="B176" s="189"/>
      <c r="C176" s="13"/>
      <c r="D176" s="184" t="s">
        <v>137</v>
      </c>
      <c r="E176" s="13"/>
      <c r="F176" s="191" t="s">
        <v>1407</v>
      </c>
      <c r="G176" s="13"/>
      <c r="H176" s="192">
        <v>29.58</v>
      </c>
      <c r="I176" s="193"/>
      <c r="J176" s="13"/>
      <c r="K176" s="13"/>
      <c r="L176" s="189"/>
      <c r="M176" s="194"/>
      <c r="N176" s="195"/>
      <c r="O176" s="195"/>
      <c r="P176" s="195"/>
      <c r="Q176" s="195"/>
      <c r="R176" s="195"/>
      <c r="S176" s="195"/>
      <c r="T176" s="19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0" t="s">
        <v>137</v>
      </c>
      <c r="AU176" s="190" t="s">
        <v>83</v>
      </c>
      <c r="AV176" s="13" t="s">
        <v>83</v>
      </c>
      <c r="AW176" s="13" t="s">
        <v>3</v>
      </c>
      <c r="AX176" s="13" t="s">
        <v>81</v>
      </c>
      <c r="AY176" s="190" t="s">
        <v>126</v>
      </c>
    </row>
    <row r="177" spans="1:65" s="2" customFormat="1" ht="24.15" customHeight="1">
      <c r="A177" s="37"/>
      <c r="B177" s="170"/>
      <c r="C177" s="171" t="s">
        <v>288</v>
      </c>
      <c r="D177" s="171" t="s">
        <v>129</v>
      </c>
      <c r="E177" s="172" t="s">
        <v>1408</v>
      </c>
      <c r="F177" s="173" t="s">
        <v>1409</v>
      </c>
      <c r="G177" s="174" t="s">
        <v>549</v>
      </c>
      <c r="H177" s="175">
        <v>7</v>
      </c>
      <c r="I177" s="176"/>
      <c r="J177" s="177">
        <f>ROUND(I177*H177,2)</f>
        <v>0</v>
      </c>
      <c r="K177" s="173" t="s">
        <v>1</v>
      </c>
      <c r="L177" s="38"/>
      <c r="M177" s="178" t="s">
        <v>1</v>
      </c>
      <c r="N177" s="179" t="s">
        <v>38</v>
      </c>
      <c r="O177" s="76"/>
      <c r="P177" s="180">
        <f>O177*H177</f>
        <v>0</v>
      </c>
      <c r="Q177" s="180">
        <v>1.2287</v>
      </c>
      <c r="R177" s="180">
        <f>Q177*H177</f>
        <v>8.6009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148</v>
      </c>
      <c r="AT177" s="182" t="s">
        <v>129</v>
      </c>
      <c r="AU177" s="182" t="s">
        <v>83</v>
      </c>
      <c r="AY177" s="18" t="s">
        <v>126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81</v>
      </c>
      <c r="BK177" s="183">
        <f>ROUND(I177*H177,2)</f>
        <v>0</v>
      </c>
      <c r="BL177" s="18" t="s">
        <v>148</v>
      </c>
      <c r="BM177" s="182" t="s">
        <v>1410</v>
      </c>
    </row>
    <row r="178" spans="1:65" s="2" customFormat="1" ht="24.15" customHeight="1">
      <c r="A178" s="37"/>
      <c r="B178" s="170"/>
      <c r="C178" s="171" t="s">
        <v>294</v>
      </c>
      <c r="D178" s="171" t="s">
        <v>129</v>
      </c>
      <c r="E178" s="172" t="s">
        <v>1411</v>
      </c>
      <c r="F178" s="173" t="s">
        <v>1412</v>
      </c>
      <c r="G178" s="174" t="s">
        <v>549</v>
      </c>
      <c r="H178" s="175">
        <v>2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38</v>
      </c>
      <c r="O178" s="76"/>
      <c r="P178" s="180">
        <f>O178*H178</f>
        <v>0</v>
      </c>
      <c r="Q178" s="180">
        <v>1.3404</v>
      </c>
      <c r="R178" s="180">
        <f>Q178*H178</f>
        <v>2.6808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148</v>
      </c>
      <c r="AT178" s="182" t="s">
        <v>129</v>
      </c>
      <c r="AU178" s="182" t="s">
        <v>83</v>
      </c>
      <c r="AY178" s="18" t="s">
        <v>126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81</v>
      </c>
      <c r="BK178" s="183">
        <f>ROUND(I178*H178,2)</f>
        <v>0</v>
      </c>
      <c r="BL178" s="18" t="s">
        <v>148</v>
      </c>
      <c r="BM178" s="182" t="s">
        <v>1413</v>
      </c>
    </row>
    <row r="179" spans="1:63" s="12" customFormat="1" ht="22.8" customHeight="1">
      <c r="A179" s="12"/>
      <c r="B179" s="157"/>
      <c r="C179" s="12"/>
      <c r="D179" s="158" t="s">
        <v>72</v>
      </c>
      <c r="E179" s="168" t="s">
        <v>811</v>
      </c>
      <c r="F179" s="168" t="s">
        <v>812</v>
      </c>
      <c r="G179" s="12"/>
      <c r="H179" s="12"/>
      <c r="I179" s="160"/>
      <c r="J179" s="169">
        <f>BK179</f>
        <v>0</v>
      </c>
      <c r="K179" s="12"/>
      <c r="L179" s="157"/>
      <c r="M179" s="162"/>
      <c r="N179" s="163"/>
      <c r="O179" s="163"/>
      <c r="P179" s="164">
        <f>SUM(P180:P181)</f>
        <v>0</v>
      </c>
      <c r="Q179" s="163"/>
      <c r="R179" s="164">
        <f>SUM(R180:R181)</f>
        <v>0</v>
      </c>
      <c r="S179" s="163"/>
      <c r="T179" s="165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8" t="s">
        <v>81</v>
      </c>
      <c r="AT179" s="166" t="s">
        <v>72</v>
      </c>
      <c r="AU179" s="166" t="s">
        <v>81</v>
      </c>
      <c r="AY179" s="158" t="s">
        <v>126</v>
      </c>
      <c r="BK179" s="167">
        <f>SUM(BK180:BK181)</f>
        <v>0</v>
      </c>
    </row>
    <row r="180" spans="1:65" s="2" customFormat="1" ht="24.15" customHeight="1">
      <c r="A180" s="37"/>
      <c r="B180" s="170"/>
      <c r="C180" s="171" t="s">
        <v>300</v>
      </c>
      <c r="D180" s="171" t="s">
        <v>129</v>
      </c>
      <c r="E180" s="172" t="s">
        <v>1414</v>
      </c>
      <c r="F180" s="173" t="s">
        <v>1415</v>
      </c>
      <c r="G180" s="174" t="s">
        <v>346</v>
      </c>
      <c r="H180" s="175">
        <v>176.691</v>
      </c>
      <c r="I180" s="176"/>
      <c r="J180" s="177">
        <f>ROUND(I180*H180,2)</f>
        <v>0</v>
      </c>
      <c r="K180" s="173" t="s">
        <v>133</v>
      </c>
      <c r="L180" s="38"/>
      <c r="M180" s="178" t="s">
        <v>1</v>
      </c>
      <c r="N180" s="179" t="s">
        <v>38</v>
      </c>
      <c r="O180" s="7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148</v>
      </c>
      <c r="AT180" s="182" t="s">
        <v>129</v>
      </c>
      <c r="AU180" s="182" t="s">
        <v>83</v>
      </c>
      <c r="AY180" s="18" t="s">
        <v>126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81</v>
      </c>
      <c r="BK180" s="183">
        <f>ROUND(I180*H180,2)</f>
        <v>0</v>
      </c>
      <c r="BL180" s="18" t="s">
        <v>148</v>
      </c>
      <c r="BM180" s="182" t="s">
        <v>1416</v>
      </c>
    </row>
    <row r="181" spans="1:47" s="2" customFormat="1" ht="12">
      <c r="A181" s="37"/>
      <c r="B181" s="38"/>
      <c r="C181" s="37"/>
      <c r="D181" s="184" t="s">
        <v>136</v>
      </c>
      <c r="E181" s="37"/>
      <c r="F181" s="185" t="s">
        <v>1417</v>
      </c>
      <c r="G181" s="37"/>
      <c r="H181" s="37"/>
      <c r="I181" s="186"/>
      <c r="J181" s="37"/>
      <c r="K181" s="37"/>
      <c r="L181" s="38"/>
      <c r="M181" s="197"/>
      <c r="N181" s="198"/>
      <c r="O181" s="199"/>
      <c r="P181" s="199"/>
      <c r="Q181" s="199"/>
      <c r="R181" s="199"/>
      <c r="S181" s="199"/>
      <c r="T181" s="200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136</v>
      </c>
      <c r="AU181" s="18" t="s">
        <v>83</v>
      </c>
    </row>
    <row r="182" spans="1:31" s="2" customFormat="1" ht="6.95" customHeight="1">
      <c r="A182" s="37"/>
      <c r="B182" s="59"/>
      <c r="C182" s="60"/>
      <c r="D182" s="60"/>
      <c r="E182" s="60"/>
      <c r="F182" s="60"/>
      <c r="G182" s="60"/>
      <c r="H182" s="60"/>
      <c r="I182" s="60"/>
      <c r="J182" s="60"/>
      <c r="K182" s="60"/>
      <c r="L182" s="38"/>
      <c r="M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autoFilter ref="C121:K18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Šárka</cp:lastModifiedBy>
  <dcterms:created xsi:type="dcterms:W3CDTF">2022-03-14T08:09:22Z</dcterms:created>
  <dcterms:modified xsi:type="dcterms:W3CDTF">2022-03-14T08:09:28Z</dcterms:modified>
  <cp:category/>
  <cp:version/>
  <cp:contentType/>
  <cp:contentStatus/>
</cp:coreProperties>
</file>