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.1.01 - D.1.1 - Staveb..." sheetId="2" r:id="rId2"/>
    <sheet name="101.1.02 - D.1.4.1   ZTI" sheetId="3" r:id="rId3"/>
    <sheet name="101.1.03 - D.1.4.2 Elektr..." sheetId="4" r:id="rId4"/>
    <sheet name="202.1 - Přípojka NN" sheetId="5" r:id="rId5"/>
    <sheet name="301.1 - SO301.1  Přeložka..." sheetId="6" r:id="rId6"/>
    <sheet name="301.2 - SO301.2   Dešťová..." sheetId="7" r:id="rId7"/>
    <sheet name="501.1 - SO501.1 - Komunik..." sheetId="8" r:id="rId8"/>
    <sheet name="502.1 - SO502.1 - Komunik..." sheetId="9" r:id="rId9"/>
    <sheet name="503.2 - SO503.1 - Sadové ..." sheetId="10" r:id="rId10"/>
    <sheet name="990 - Vedlejší rozpočtové..." sheetId="11" r:id="rId11"/>
    <sheet name="991 - Ostatní náklady" sheetId="12" r:id="rId12"/>
  </sheets>
  <definedNames>
    <definedName name="_xlnm.Print_Area" localSheetId="0">'Rekapitulace stavby'!$D$4:$AO$76,'Rekapitulace stavby'!$C$82:$AQ$107</definedName>
    <definedName name="_xlnm._FilterDatabase" localSheetId="1" hidden="1">'101.1.01 - D.1.1 - Staveb...'!$C$139:$K$683</definedName>
    <definedName name="_xlnm.Print_Area" localSheetId="1">'101.1.01 - D.1.1 - Staveb...'!$C$4:$J$76,'101.1.01 - D.1.1 - Staveb...'!$C$82:$J$119,'101.1.01 - D.1.1 - Staveb...'!$C$125:$K$683</definedName>
    <definedName name="_xlnm._FilterDatabase" localSheetId="2" hidden="1">'101.1.02 - D.1.4.1   ZTI'!$C$125:$K$155</definedName>
    <definedName name="_xlnm.Print_Area" localSheetId="2">'101.1.02 - D.1.4.1   ZTI'!$C$4:$J$76,'101.1.02 - D.1.4.1   ZTI'!$C$82:$J$105,'101.1.02 - D.1.4.1   ZTI'!$C$111:$K$155</definedName>
    <definedName name="_xlnm._FilterDatabase" localSheetId="3" hidden="1">'101.1.03 - D.1.4.2 Elektr...'!$C$134:$K$768</definedName>
    <definedName name="_xlnm.Print_Area" localSheetId="3">'101.1.03 - D.1.4.2 Elektr...'!$C$4:$J$76,'101.1.03 - D.1.4.2 Elektr...'!$C$82:$J$114,'101.1.03 - D.1.4.2 Elektr...'!$C$120:$K$768</definedName>
    <definedName name="_xlnm._FilterDatabase" localSheetId="4" hidden="1">'202.1 - Přípojka NN'!$C$118:$K$141</definedName>
    <definedName name="_xlnm.Print_Area" localSheetId="4">'202.1 - Přípojka NN'!$C$4:$J$76,'202.1 - Přípojka NN'!$C$82:$J$100,'202.1 - Přípojka NN'!$C$106:$K$141</definedName>
    <definedName name="_xlnm._FilterDatabase" localSheetId="5" hidden="1">'301.1 - SO301.1  Přeložka...'!$C$119:$K$143</definedName>
    <definedName name="_xlnm.Print_Area" localSheetId="5">'301.1 - SO301.1  Přeložka...'!$C$4:$J$76,'301.1 - SO301.1  Přeložka...'!$C$82:$J$101,'301.1 - SO301.1  Přeložka...'!$C$107:$K$143</definedName>
    <definedName name="_xlnm._FilterDatabase" localSheetId="6" hidden="1">'301.2 - SO301.2   Dešťová...'!$C$120:$K$154</definedName>
    <definedName name="_xlnm.Print_Area" localSheetId="6">'301.2 - SO301.2   Dešťová...'!$C$4:$J$76,'301.2 - SO301.2   Dešťová...'!$C$82:$J$102,'301.2 - SO301.2   Dešťová...'!$C$108:$K$154</definedName>
    <definedName name="_xlnm._FilterDatabase" localSheetId="7" hidden="1">'501.1 - SO501.1 - Komunik...'!$C$122:$K$224</definedName>
    <definedName name="_xlnm.Print_Area" localSheetId="7">'501.1 - SO501.1 - Komunik...'!$C$4:$J$76,'501.1 - SO501.1 - Komunik...'!$C$82:$J$104,'501.1 - SO501.1 - Komunik...'!$C$110:$K$224</definedName>
    <definedName name="_xlnm._FilterDatabase" localSheetId="8" hidden="1">'502.1 - SO502.1 - Komunik...'!$C$121:$K$176</definedName>
    <definedName name="_xlnm.Print_Area" localSheetId="8">'502.1 - SO502.1 - Komunik...'!$C$4:$J$76,'502.1 - SO502.1 - Komunik...'!$C$82:$J$103,'502.1 - SO502.1 - Komunik...'!$C$109:$K$176</definedName>
    <definedName name="_xlnm._FilterDatabase" localSheetId="9" hidden="1">'503.2 - SO503.1 - Sadové ...'!$C$120:$K$166</definedName>
    <definedName name="_xlnm.Print_Area" localSheetId="9">'503.2 - SO503.1 - Sadové ...'!$C$4:$J$76,'503.2 - SO503.1 - Sadové ...'!$C$82:$J$102,'503.2 - SO503.1 - Sadové ...'!$C$108:$K$166</definedName>
    <definedName name="_xlnm._FilterDatabase" localSheetId="10" hidden="1">'990 - Vedlejší rozpočtové...'!$C$119:$K$129</definedName>
    <definedName name="_xlnm.Print_Area" localSheetId="10">'990 - Vedlejší rozpočtové...'!$C$4:$J$76,'990 - Vedlejší rozpočtové...'!$C$82:$J$101,'990 - Vedlejší rozpočtové...'!$C$107:$K$129</definedName>
    <definedName name="_xlnm._FilterDatabase" localSheetId="11" hidden="1">'991 - Ostatní náklady'!$C$116:$K$119</definedName>
    <definedName name="_xlnm.Print_Area" localSheetId="11">'991 - Ostatní náklady'!$C$4:$J$76,'991 - Ostatní náklady'!$C$82:$J$98,'991 - Ostatní náklady'!$C$104:$K$119</definedName>
    <definedName name="_xlnm.Print_Titles" localSheetId="0">'Rekapitulace stavby'!$92:$92</definedName>
    <definedName name="_xlnm.Print_Titles" localSheetId="1">'101.1.01 - D.1.1 - Staveb...'!$139:$139</definedName>
    <definedName name="_xlnm.Print_Titles" localSheetId="2">'101.1.02 - D.1.4.1   ZTI'!$125:$125</definedName>
    <definedName name="_xlnm.Print_Titles" localSheetId="3">'101.1.03 - D.1.4.2 Elektr...'!$134:$134</definedName>
    <definedName name="_xlnm.Print_Titles" localSheetId="4">'202.1 - Přípojka NN'!$118:$118</definedName>
    <definedName name="_xlnm.Print_Titles" localSheetId="5">'301.1 - SO301.1  Přeložka...'!$119:$119</definedName>
    <definedName name="_xlnm.Print_Titles" localSheetId="6">'301.2 - SO301.2   Dešťová...'!$120:$120</definedName>
    <definedName name="_xlnm.Print_Titles" localSheetId="7">'501.1 - SO501.1 - Komunik...'!$122:$122</definedName>
    <definedName name="_xlnm.Print_Titles" localSheetId="8">'502.1 - SO502.1 - Komunik...'!$121:$121</definedName>
    <definedName name="_xlnm.Print_Titles" localSheetId="9">'503.2 - SO503.1 - Sadové ...'!$120:$120</definedName>
    <definedName name="_xlnm.Print_Titles" localSheetId="10">'990 - Vedlejší rozpočtové...'!$119:$119</definedName>
    <definedName name="_xlnm.Print_Titles" localSheetId="11">'991 - Ostatní náklady'!$116:$116</definedName>
  </definedNames>
  <calcPr fullCalcOnLoad="1"/>
</workbook>
</file>

<file path=xl/sharedStrings.xml><?xml version="1.0" encoding="utf-8"?>
<sst xmlns="http://schemas.openxmlformats.org/spreadsheetml/2006/main" count="18997" uniqueCount="2319">
  <si>
    <t>Export Komplet</t>
  </si>
  <si>
    <t/>
  </si>
  <si>
    <t>2.0</t>
  </si>
  <si>
    <t>False</t>
  </si>
  <si>
    <t>{a176fee4-9734-40cb-8f4d-31765d7e5f72}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</si>
  <si>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</si>
  <si>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</si>
  <si>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</si>
  <si>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</si>
  <si>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</si>
  <si>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</si>
  <si>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</si>
  <si>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</si>
  <si>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</si>
  <si>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Knesl01102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</si>
  <si>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</si>
  <si>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</si>
  <si>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Parkovací dům, Gagarinova, Šumperk-cú2021-revize</t>
  </si>
  <si>
    <t>KSO:</t>
  </si>
  <si>
    <t>CC-CZ:</t>
  </si>
  <si>
    <t>Místo:</t>
  </si>
  <si>
    <t xml:space="preserve"> </t>
  </si>
  <si>
    <t>Datum:</t>
  </si>
  <si>
    <t>6. 4. 2021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</si>
  <si>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</si>
  <si>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</si>
  <si>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</si>
  <si>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</si>
  <si>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</si>
  <si>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</si>
  <si>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</si>
  <si>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</si>
  <si>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</si>
  <si>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</si>
  <si>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</si>
  <si>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</si>
  <si>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</si>
  <si>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</si>
  <si>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</si>
  <si>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</si>
  <si>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</si>
  <si>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</si>
  <si>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</si>
  <si>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</si>
  <si>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</si>
  <si>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</si>
  <si>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</si>
  <si>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</si>
  <si>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</si>
  <si>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</si>
  <si>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</si>
  <si>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</si>
  <si>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</si>
  <si>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</si>
  <si>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</si>
  <si>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</si>
  <si>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</si>
  <si>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</si>
  <si>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</si>
  <si>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</si>
  <si>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</si>
  <si>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</si>
  <si>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</si>
  <si>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</si>
  <si>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</si>
  <si>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</si>
  <si>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</si>
  <si>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</si>
  <si>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</si>
  <si>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</si>
  <si>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</si>
  <si>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</si>
  <si>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</si>
  <si>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</si>
  <si>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</si>
  <si>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</si>
  <si>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</si>
  <si>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101.1</t>
  </si>
  <si>
    <t>SO101.1 - Parkovací dům</t>
  </si>
  <si>
    <t>STA</t>
  </si>
  <si>
    <t>1</t>
  </si>
  <si>
    <t>{393b1744-9fec-464c-aece-2ac620c4f7c7}</t>
  </si>
  <si>
    <t>2</t>
  </si>
  <si>
    <t>/</t>
  </si>
  <si>
    <t>101.1.01</t>
  </si>
  <si>
    <t>D.1.1 - Stavební část</t>
  </si>
  <si>
    <t>Soupis</t>
  </si>
  <si>
    <t>{73d2c3f5-d10e-419e-9100-bec4c4064611}</t>
  </si>
  <si>
    <t>101.1.02</t>
  </si>
  <si>
    <t>D.1.4.1   ZTI</t>
  </si>
  <si>
    <t>{e87b3f49-1818-4423-8d80-b60e6e4dce81}</t>
  </si>
  <si>
    <t>101.1.03</t>
  </si>
  <si>
    <t>D.1.4.2 Elektroinstalace-silnoproud</t>
  </si>
  <si>
    <t>{8a368446-b2a4-43de-882a-0b65de5e33a5}</t>
  </si>
  <si>
    <t>202.1</t>
  </si>
  <si>
    <t>Přípojka NN</t>
  </si>
  <si>
    <t>{c90f62be-02e6-44a0-8d19-95e04aac7751}</t>
  </si>
  <si>
    <t>301.1</t>
  </si>
  <si>
    <t>SO301.1  Přeložka plynovodu</t>
  </si>
  <si>
    <t>{e78a0908-1d75-4150-ae16-b9318b95335f}</t>
  </si>
  <si>
    <t>301.2</t>
  </si>
  <si>
    <t>SO301.2   Dešťová kanalizace</t>
  </si>
  <si>
    <t>{8d0dc34f-575d-401a-8cda-5907c1d6bc47}</t>
  </si>
  <si>
    <t>501.1</t>
  </si>
  <si>
    <t>SO501.1 - Komunikace pojížděné</t>
  </si>
  <si>
    <t>{e74bb46b-a5a7-4a8a-a0b3-ed6b052f00df}</t>
  </si>
  <si>
    <t>502.1</t>
  </si>
  <si>
    <t>SO502.1 - Komunikace pochozí</t>
  </si>
  <si>
    <t>{359f3e4d-24d8-48f8-983e-565395344cdb}</t>
  </si>
  <si>
    <t>503.2</t>
  </si>
  <si>
    <t>SO503.1 - Sadové úpravy</t>
  </si>
  <si>
    <t>{43ac9a01-1e68-4200-a8d7-3f51eb3bfb52}</t>
  </si>
  <si>
    <t>990</t>
  </si>
  <si>
    <t>Vedlejší rozpočtové náklady</t>
  </si>
  <si>
    <t>{ad2b4c19-1f7e-4c0b-8a37-477613ba4607}</t>
  </si>
  <si>
    <t>991</t>
  </si>
  <si>
    <t>Ostatní náklady</t>
  </si>
  <si>
    <t>{61f1efb0-3b82-424d-ac2b-52085c87459c}</t>
  </si>
  <si>
    <t>KRYCÍ LIST SOUPISU PRACÍ</t>
  </si>
  <si>
    <t>Objekt:</t>
  </si>
  <si>
    <t>101.1 - SO101.1 - Parkovací dům</t>
  </si>
  <si>
    <t>Soupis:</t>
  </si>
  <si>
    <t>101.1.01 - D.1.1 -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</si>
  <si>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</si>
  <si>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</si>
  <si>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</si>
  <si>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</si>
  <si>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</si>
  <si>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</si>
  <si>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</si>
  <si>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17 - Zemní práce - zlepšování pláně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</si>
  <si>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</si>
  <si>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</si>
  <si>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</si>
  <si>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</si>
  <si>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</si>
  <si>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</si>
  <si>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901 - Ostatní výrobky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</si>
  <si>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</si>
  <si>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</si>
  <si>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</si>
  <si>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</si>
  <si>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</si>
  <si>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</si>
  <si>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</si>
  <si>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</si>
  <si>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777 - Podlahy lité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</si>
  <si>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</si>
  <si>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</si>
  <si>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</si>
  <si>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</si>
  <si>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</si>
  <si>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</si>
  <si>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</si>
  <si>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</si>
  <si>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</si>
  <si>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</si>
  <si>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</si>
  <si>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</si>
  <si>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</si>
  <si>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</si>
  <si>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</si>
  <si>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</si>
  <si>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</si>
  <si>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</si>
  <si>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</si>
  <si>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111151103</t>
  </si>
  <si>
    <t>Odstranění travin z celkové plochy přes 500 m2 strojně</t>
  </si>
  <si>
    <t>m2</t>
  </si>
  <si>
    <t>CS ÚRS 2021 02</t>
  </si>
  <si>
    <t>4</t>
  </si>
  <si>
    <t>313692504</t>
  </si>
  <si>
    <t>11110900R</t>
  </si>
  <si>
    <t>Odvoz travin vč. ekologické likvidace</t>
  </si>
  <si>
    <t>-1592164369</t>
  </si>
  <si>
    <t>3</t>
  </si>
  <si>
    <t>113107212</t>
  </si>
  <si>
    <t>Odstranění podkladu z kameniva těženého tl 200 mm strojně pl přes 200 m2</t>
  </si>
  <si>
    <t>CS ÚRS 2020 02</t>
  </si>
  <si>
    <t>-1054632316</t>
  </si>
  <si>
    <t>VV</t>
  </si>
  <si>
    <t>"50% z celkové plochy"</t>
  </si>
  <si>
    <t>1635/2</t>
  </si>
  <si>
    <t>113107223</t>
  </si>
  <si>
    <t>Odstranění podkladu z kameniva drceného tl přes 200 do 300 mm strojně pl přes 200 m2</t>
  </si>
  <si>
    <t>6</t>
  </si>
  <si>
    <t>5</t>
  </si>
  <si>
    <t>113107331</t>
  </si>
  <si>
    <t>Odstranění podkladu z betonu prostého tl přes 100 do 150 mm strojně pl do 50 m2</t>
  </si>
  <si>
    <t>8</t>
  </si>
  <si>
    <t>113107342</t>
  </si>
  <si>
    <t>Odstranění podkladu živičného tl přes 50 do 100 mm strojně pl do 50 m2</t>
  </si>
  <si>
    <t>10</t>
  </si>
  <si>
    <t>7</t>
  </si>
  <si>
    <t>113202111</t>
  </si>
  <si>
    <t>Vytrhání obrub krajníků obrubníků stojatých</t>
  </si>
  <si>
    <t>m</t>
  </si>
  <si>
    <t>12</t>
  </si>
  <si>
    <t>121151123</t>
  </si>
  <si>
    <t>Sejmutí ornice plochy přes 500 m2 tl vrstvy do 200 mm strojně</t>
  </si>
  <si>
    <t>-276230522</t>
  </si>
  <si>
    <t>9</t>
  </si>
  <si>
    <t>122251105</t>
  </si>
  <si>
    <t>Odkopávky a prokopávky nezapažené v hornině třídy těžitelnosti I skupiny 3 objem do 1000 m3 strojně</t>
  </si>
  <si>
    <t>m3</t>
  </si>
  <si>
    <t>1201023701</t>
  </si>
  <si>
    <t>131251104</t>
  </si>
  <si>
    <t>Hloubení jam nezapažených v hornině třídy těžitelnosti I skupiny 3 objem do 500 m3 strojně</t>
  </si>
  <si>
    <t>-1402634042</t>
  </si>
  <si>
    <t>"pro základové kce"</t>
  </si>
  <si>
    <t>(3,7*3,7*0,8+3,1*3,1*0,5)*12</t>
  </si>
  <si>
    <t>(3,2*3,2*0,8+2,6*2,6*0,5)*7</t>
  </si>
  <si>
    <t>0,1*0,6*0,8+0,2*0,6*0,8+0,5*0,6*0,8*3+0,4*0,6*0,8*2</t>
  </si>
  <si>
    <t>(8,4*2,5+0,3*0,45)*0,8</t>
  </si>
  <si>
    <t>(5,742+8,235)/2*2,4*0,8+(4,55+3,712)/2*3,4*0,8</t>
  </si>
  <si>
    <t>(29,25*(2,9+3,2)/2+4,3*0,5+4,4*0,5)*0,8+(18,4+16,385)/2*0,5/2*0,8</t>
  </si>
  <si>
    <t>(3,6+4,1)/2*(18+18,5)/2*0,8+2,9*1,83*0,8</t>
  </si>
  <si>
    <t>"odečet teplovodu" -85</t>
  </si>
  <si>
    <t>Součet</t>
  </si>
  <si>
    <t>11</t>
  </si>
  <si>
    <t>132251101</t>
  </si>
  <si>
    <t>Hloubení rýh nezapažených š do 800 mm v hornině třídy těžitelnosti I skupiny 3 objem do 20 m3 strojně</t>
  </si>
  <si>
    <t>-1298003110</t>
  </si>
  <si>
    <t>(5,5+5,2*6+3,4+5,8+5,15)*0,5*0,5</t>
  </si>
  <si>
    <t>132251254</t>
  </si>
  <si>
    <t>Hloubení rýh nezapažených š do 2000 mm v hornině třídy těžitelnosti I skupiny 3 objem do 500 m3 strojně</t>
  </si>
  <si>
    <t>-41326678</t>
  </si>
  <si>
    <t>(4,9+4,6*4+2,85)*1,1*0,8</t>
  </si>
  <si>
    <t>1,67*0,5+(5,4+7,5)/2*1,6*0,5+(3,5+3,8)/2*1,6*0,5</t>
  </si>
  <si>
    <t>(5,15+4,6)*(1,6+1,9)/2*0,8+(31,3*2,1+2,7*0,2)*0,5</t>
  </si>
  <si>
    <t>(3,3*2,1+(3,3+3,771)/2*11,6+1,8*2,1)*0,5</t>
  </si>
  <si>
    <t>13</t>
  </si>
  <si>
    <t>162551108</t>
  </si>
  <si>
    <t>Vodorovné přemístění přes 2 500 do 3000 m výkopku/sypaniny z horniny třídy těžitelnosti I skupiny 1 až 3</t>
  </si>
  <si>
    <t>-1520573604</t>
  </si>
  <si>
    <t>"ornice na meziskládku" 245,25</t>
  </si>
  <si>
    <t>14</t>
  </si>
  <si>
    <t>162751117</t>
  </si>
  <si>
    <t>Vodorovné přemístění přes 9 000 do 10000 m výkopku/sypaniny z horniny třídy těžitelnosti I skupiny 1 až 3</t>
  </si>
  <si>
    <t>1878465966</t>
  </si>
  <si>
    <t>"odvoz na meziskládku" 264+107+369,508</t>
  </si>
  <si>
    <t>"dovoz pro násypy" 264+107</t>
  </si>
  <si>
    <t>"pro zásypy" 369,508</t>
  </si>
  <si>
    <t>"odvoz na řízenou skládku" 940-264-107-369,508+366,683+104,573+12,763</t>
  </si>
  <si>
    <t>167151111</t>
  </si>
  <si>
    <t>Nakládání výkopku z hornin třídy těžitelnosti I skupiny 1 až 3 přes 100 m3</t>
  </si>
  <si>
    <t>-1187245259</t>
  </si>
  <si>
    <t>"pro násypy" 264+107</t>
  </si>
  <si>
    <t>"pro zásypy" 369,508+3</t>
  </si>
  <si>
    <t>16</t>
  </si>
  <si>
    <t>171151111</t>
  </si>
  <si>
    <t>Uložení sypaniny z hornin nesoudržných sypkých do násypů zhutněných strojně</t>
  </si>
  <si>
    <t>-1782640199</t>
  </si>
  <si>
    <t>"vyrovnání terénu" 264</t>
  </si>
  <si>
    <t>"po odstranění krytů" 107</t>
  </si>
  <si>
    <t>17</t>
  </si>
  <si>
    <t>171201201</t>
  </si>
  <si>
    <t>Uložení sypaniny na skládky nebo meziskládky</t>
  </si>
  <si>
    <t>40</t>
  </si>
  <si>
    <t xml:space="preserve">"ornice" </t>
  </si>
  <si>
    <t>1635/2*0,2</t>
  </si>
  <si>
    <t>18</t>
  </si>
  <si>
    <t>171201231</t>
  </si>
  <si>
    <t>Poplatek za uložení zeminy a kamení na recyklační skládce (skládkovné) kód odpadu 17 05 04</t>
  </si>
  <si>
    <t>t</t>
  </si>
  <si>
    <t>-1219097098</t>
  </si>
  <si>
    <t>(940-264-107-269,008+366,683+104,573+12,763)*1,8</t>
  </si>
  <si>
    <t>19</t>
  </si>
  <si>
    <t>174101101</t>
  </si>
  <si>
    <t>Zásyp jam, šachet rýh nebo kolem objektů sypaninou se zhutněním</t>
  </si>
  <si>
    <t>44</t>
  </si>
  <si>
    <t>"po vytrhaných obrubnících" 3</t>
  </si>
  <si>
    <t>"zásyp pod schodištěm"</t>
  </si>
  <si>
    <t>(2,371+2,267)/2*2,64*(0,6+1,85)/2+2,64*0,3*0,35</t>
  </si>
  <si>
    <t>(2,267+2,205)/2*1,56*1,85</t>
  </si>
  <si>
    <t>2,64*0,3*0,35+2,64*(2,205+2,101)/2*(1,85+3)/2</t>
  </si>
  <si>
    <t>(1,83+1,685)/2*3,375*3</t>
  </si>
  <si>
    <t>"kolem základů"</t>
  </si>
  <si>
    <t>569,019-95,556-85,6-167,941</t>
  </si>
  <si>
    <t>"zásyp teplovodu" 127,5</t>
  </si>
  <si>
    <t>20</t>
  </si>
  <si>
    <t>181951112</t>
  </si>
  <si>
    <t>Úprava pláně v hornině třídy těžitelnosti I skupiny 1 až 3 se zhutněním strojně</t>
  </si>
  <si>
    <t>-1097313746</t>
  </si>
  <si>
    <t>"hutněno na Edef,2=min. 45MPa"</t>
  </si>
  <si>
    <t>1200</t>
  </si>
  <si>
    <t>Zemní práce - zlepšování pláně</t>
  </si>
  <si>
    <t>122251104</t>
  </si>
  <si>
    <t>Odkopávky a prokopávky nezapažené v hornině třídy těžitelnosti I skupiny 3 objem do 500 m3 strojně</t>
  </si>
  <si>
    <t>642025810</t>
  </si>
  <si>
    <t>1050*0,4</t>
  </si>
  <si>
    <t>22</t>
  </si>
  <si>
    <t>1658036069</t>
  </si>
  <si>
    <t>23</t>
  </si>
  <si>
    <t>171151112</t>
  </si>
  <si>
    <t>Uložení sypaniny z hornin nesoudržných kamenitých do násypů zhutněných strojně</t>
  </si>
  <si>
    <t>-114822004</t>
  </si>
  <si>
    <t>24</t>
  </si>
  <si>
    <t>M</t>
  </si>
  <si>
    <t>58343960</t>
  </si>
  <si>
    <t>kamenivo drcené hrubé frakce 0/63</t>
  </si>
  <si>
    <t>284239082</t>
  </si>
  <si>
    <t>1050*0,4*2</t>
  </si>
  <si>
    <t>25</t>
  </si>
  <si>
    <t>-2025688124</t>
  </si>
  <si>
    <t>420*1,8</t>
  </si>
  <si>
    <t>26</t>
  </si>
  <si>
    <t>-50234880</t>
  </si>
  <si>
    <t>1050</t>
  </si>
  <si>
    <t>Zakládání</t>
  </si>
  <si>
    <t>27</t>
  </si>
  <si>
    <t>21100-101R</t>
  </si>
  <si>
    <t>M+D drenážní šachtice d 315mm, vč. poklopu, dna, a těla z korugovaného potrubí, kompletní provedení, hl. do 1m</t>
  </si>
  <si>
    <t>kus</t>
  </si>
  <si>
    <t>62</t>
  </si>
  <si>
    <t>28</t>
  </si>
  <si>
    <t>21100-102R</t>
  </si>
  <si>
    <t>M+D drenážní šachtice d 315mm, vč. poklopu, dna, a těla z korugovaného potrubí, kompletní provedení, hl. do 2m</t>
  </si>
  <si>
    <t>64</t>
  </si>
  <si>
    <t>"RŠ 01 hl.1300mm" 1</t>
  </si>
  <si>
    <t>29</t>
  </si>
  <si>
    <t>21100-103R</t>
  </si>
  <si>
    <t>M+D drenážní šachtice d 315mm, vč. poklopu, dna, a těla z korugovaného potrubí, kompletní provedení, hl. do 4,5m</t>
  </si>
  <si>
    <t>66</t>
  </si>
  <si>
    <t>"RŠ02 hl. 4100mm" 1</t>
  </si>
  <si>
    <t>30</t>
  </si>
  <si>
    <t>211561111</t>
  </si>
  <si>
    <t>Výplň odvodňovacích žeber nebo trativodů kamenivem hrubým drceným frakce 4 až 16 mm</t>
  </si>
  <si>
    <t>68</t>
  </si>
  <si>
    <t>31,5*(1,5*0,3/2+1,2*0,7/2+0,4*0,4)</t>
  </si>
  <si>
    <t>24,8*(0,15*0,3+1,4*(0,75+0,3)/2)</t>
  </si>
  <si>
    <t>23,8*(1,5*0,3+0,4*(0,2+0,5)/2+0,4*(0,3+0,5)/2)</t>
  </si>
  <si>
    <t>31</t>
  </si>
  <si>
    <t>211971121</t>
  </si>
  <si>
    <t>Zřízení opláštění žeber nebo trativodů geotextilií v rýze nebo zářezu sklonu přes 1:2 š do 2,5 m</t>
  </si>
  <si>
    <t>70</t>
  </si>
  <si>
    <t>24,8*4,3+31,5*4,6+23,8*5,7</t>
  </si>
  <si>
    <t>32</t>
  </si>
  <si>
    <t>69311033</t>
  </si>
  <si>
    <t>geotextilie tkaná separační, filtrační, výztužná PP pevnost v tahu 20kN/m</t>
  </si>
  <si>
    <t>72</t>
  </si>
  <si>
    <t>387,2*1,15</t>
  </si>
  <si>
    <t>33</t>
  </si>
  <si>
    <t>212312111</t>
  </si>
  <si>
    <t>Lože pro trativody z betonu prostého</t>
  </si>
  <si>
    <t>74</t>
  </si>
  <si>
    <t>80,1*0,9*0,15</t>
  </si>
  <si>
    <t>34</t>
  </si>
  <si>
    <t>212755214</t>
  </si>
  <si>
    <t>Trativody z drenážních trubek plastových flexibilních D 100 mm bez lože</t>
  </si>
  <si>
    <t>76</t>
  </si>
  <si>
    <t>7+49,3+23,8</t>
  </si>
  <si>
    <t>35</t>
  </si>
  <si>
    <t>271532212</t>
  </si>
  <si>
    <t>Podsyp pod základové konstrukce se zhutněním z hrubého kameniva frakce 16 až 32 mm</t>
  </si>
  <si>
    <t>78</t>
  </si>
  <si>
    <t>"pod pasy"</t>
  </si>
  <si>
    <t>(3,8+3,6)/2*2,6*0,5+(5,4+7,5)/2*1,6*0,5+1,6*7,5*0,5+46,3*0,5*0,5</t>
  </si>
  <si>
    <t>31,2*2,1*0,5+3,4*2,1*0,5+11,65*(3,35+3,8)/2*0,5+2,1*1,83*0,5</t>
  </si>
  <si>
    <t>"pod patky"</t>
  </si>
  <si>
    <t>3,1*3,1*0,5*12+2,6*2,6*0,5*7</t>
  </si>
  <si>
    <t>36</t>
  </si>
  <si>
    <t>273322611</t>
  </si>
  <si>
    <t>Základové desky ze ŽB se zvýšenými nároky na prostředí tř. C 30/37</t>
  </si>
  <si>
    <t>80</t>
  </si>
  <si>
    <t>"třída betonu C30/37 XC4 XF3"</t>
  </si>
  <si>
    <t>"výstup ze schodiště" 3,875*(1,935+2,101)/2*0,2</t>
  </si>
  <si>
    <t>37</t>
  </si>
  <si>
    <t>273351121</t>
  </si>
  <si>
    <t>Zřízení bednění základových desek</t>
  </si>
  <si>
    <t>82</t>
  </si>
  <si>
    <t>"výstup ze schodiště" (3,875*2+1,935+2,101)*0,2</t>
  </si>
  <si>
    <t>38</t>
  </si>
  <si>
    <t>273351122</t>
  </si>
  <si>
    <t>Odstranění bednění základových desek</t>
  </si>
  <si>
    <t>84</t>
  </si>
  <si>
    <t>39</t>
  </si>
  <si>
    <t>273361116</t>
  </si>
  <si>
    <t>Výztuž základových desek z betonářské oceli 10 505</t>
  </si>
  <si>
    <t>86</t>
  </si>
  <si>
    <t>1,564*0,15</t>
  </si>
  <si>
    <t>274321511</t>
  </si>
  <si>
    <t>Základové pasy ze ŽB bez zvýšených nároků na prostředí tř. C 25/30</t>
  </si>
  <si>
    <t>88</t>
  </si>
  <si>
    <t>"třída betonu C25/30 XC2"</t>
  </si>
  <si>
    <t>(6,1+5,8*5+4,05+6,35+(0,9+0,7)/2+1,971+1,3+1,2+1,5+10,045)*0,5*0,8</t>
  </si>
  <si>
    <t>(6,832+7,25)*1*0,8+24,99*1,5*0,8+2,88*2*0,8*2+16,8*1,5*0,8</t>
  </si>
  <si>
    <t>41</t>
  </si>
  <si>
    <t>274351121</t>
  </si>
  <si>
    <t>Zřízení bednění základových pasů rovného</t>
  </si>
  <si>
    <t>90</t>
  </si>
  <si>
    <t>"drážky pro ZTI" (1,85*4+0,8*6+0,25*5)*0,4+(1,85*2+0,8*3)*0,25*2</t>
  </si>
  <si>
    <t>"boky pasů"</t>
  </si>
  <si>
    <t>(6,1+5,8*5+4,05+6,35+(0,9+0,7)/2+1,971+1,3+1,2+1,5)*0,8*2+10,045*0,8</t>
  </si>
  <si>
    <t>(6,832+7,25)*0,8*2+24,99*0,8*2+2,88*2*0,8*2+16,8*0,8*2</t>
  </si>
  <si>
    <t>42</t>
  </si>
  <si>
    <t>274351122</t>
  </si>
  <si>
    <t>Odstranění bednění základových pasů rovného</t>
  </si>
  <si>
    <t>92</t>
  </si>
  <si>
    <t>43</t>
  </si>
  <si>
    <t>274353121</t>
  </si>
  <si>
    <t>Bednění kotevních otvorů v základových pásech průřezu přes 0,02 do 0,05 m2 hl do 0,5 m</t>
  </si>
  <si>
    <t>94</t>
  </si>
  <si>
    <t>274353123</t>
  </si>
  <si>
    <t>Bednění kotevních otvorů v základových pásech průřezu přes 0,02 do 0,05 m2 hl přes 1 do 2 m</t>
  </si>
  <si>
    <t>96</t>
  </si>
  <si>
    <t>45</t>
  </si>
  <si>
    <t>274361821</t>
  </si>
  <si>
    <t>Výztuž základových pasů betonářskou ocelí 10 505 (R)</t>
  </si>
  <si>
    <t>98</t>
  </si>
  <si>
    <t>(13152,2)/1000</t>
  </si>
  <si>
    <t>46</t>
  </si>
  <si>
    <t>275321511</t>
  </si>
  <si>
    <t>Základové patky ze ŽB bez zvýšených nároků na prostředí tř. C 25/30</t>
  </si>
  <si>
    <t>100</t>
  </si>
  <si>
    <t>2*2*0,8*8+2,5*2,5*0,8*12</t>
  </si>
  <si>
    <t>47</t>
  </si>
  <si>
    <t>275351121</t>
  </si>
  <si>
    <t>Zřízení bednění základových patek</t>
  </si>
  <si>
    <t>102</t>
  </si>
  <si>
    <t>(2+2)*2*0,8*8+(2,5+2,5)*2*0,8*12</t>
  </si>
  <si>
    <t>48</t>
  </si>
  <si>
    <t>275351122</t>
  </si>
  <si>
    <t>Odstranění bednění základových patek</t>
  </si>
  <si>
    <t>104</t>
  </si>
  <si>
    <t>49</t>
  </si>
  <si>
    <t>279322512</t>
  </si>
  <si>
    <t>Základová zeď ze ŽB se zvýšenými nároky na prostředí tř. C 30/37 bez výztuže</t>
  </si>
  <si>
    <t>106</t>
  </si>
  <si>
    <t>"třída betonu C30/37 XC4, XD3, XD1"</t>
  </si>
  <si>
    <t>"pod schodama"</t>
  </si>
  <si>
    <t>"ST 7" 1,83*3*0,25</t>
  </si>
  <si>
    <t>"ST 6" 1,713*3*0,25</t>
  </si>
  <si>
    <t>"ST 5" (3,022*(0,615+1,85)/2+1,223*1,85+2,529*(1,85+3)/2+4,281*3)*0,25</t>
  </si>
  <si>
    <t>50</t>
  </si>
  <si>
    <t>279351121</t>
  </si>
  <si>
    <t>Zřízení oboustranného bednění základových zdí</t>
  </si>
  <si>
    <t>108</t>
  </si>
  <si>
    <t>"ST 7" 1,83*3*2</t>
  </si>
  <si>
    <t>"ST 6" 1,713*3*2</t>
  </si>
  <si>
    <t>"ST 5" (3,022*(0,615+1,85)/2+1,223*1,85+2,529*(1,85+3)/2+4,281*3)*2</t>
  </si>
  <si>
    <t>51</t>
  </si>
  <si>
    <t>279351122</t>
  </si>
  <si>
    <t>Odstranění oboustranného bednění základových zdí</t>
  </si>
  <si>
    <t>110</t>
  </si>
  <si>
    <t>52</t>
  </si>
  <si>
    <t>279361821</t>
  </si>
  <si>
    <t>Výztuž základových zdí nosných betonářskou ocelí 10 505</t>
  </si>
  <si>
    <t>112</t>
  </si>
  <si>
    <t>"vyztužení je součástí položky č. 311361821" 8,899*0,1</t>
  </si>
  <si>
    <t>Svislé a kompletní konstrukce</t>
  </si>
  <si>
    <t>53</t>
  </si>
  <si>
    <t>311321815</t>
  </si>
  <si>
    <t>Nosná zeď ze ŽB pohledového tř. C 30/37 bez výztuže</t>
  </si>
  <si>
    <t>114</t>
  </si>
  <si>
    <t>"třída betonu C30/37 XC4 XD3 XF1"</t>
  </si>
  <si>
    <t>"pohledový beton PB2"</t>
  </si>
  <si>
    <t>"v ose A" 17,1*3,016*0,3</t>
  </si>
  <si>
    <t>"v ose 4" (47,895*2,78-2,52*0,5*4-7,5*1,9*2-1,896*1,9)*0,3</t>
  </si>
  <si>
    <t>"v ose H" ((6,14+5,811+6,45)*2,942-5,811*2,4)*0,3</t>
  </si>
  <si>
    <t>"v ose 1" (51,2*2,78-7,75*1,9-4,15*1,9-7,5*1,9*4-5,8*2,4)*0,2</t>
  </si>
  <si>
    <t>"atika"</t>
  </si>
  <si>
    <t>"v ose 4" (47,895*1,182-(5,8+6,9)/2*1,182)*0,3+0,5*0,15*1,182*3</t>
  </si>
  <si>
    <t>"v ose H" (6,035+12,55-0,3)*1,182*0,3</t>
  </si>
  <si>
    <t>"v ose 1" 51,2*1,182*0,3+0,5*0,15*1,182*3</t>
  </si>
  <si>
    <t>"v ose A" (17*1,182-(2,6+3,7)/2*1,182)*0,3</t>
  </si>
  <si>
    <t>54</t>
  </si>
  <si>
    <t>311351121</t>
  </si>
  <si>
    <t>Zřízení oboustranného bednění nosných nadzákladových zdí</t>
  </si>
  <si>
    <t>116</t>
  </si>
  <si>
    <t>"v ose A" 17,1*3,016*2</t>
  </si>
  <si>
    <t xml:space="preserve">"v ose 4" </t>
  </si>
  <si>
    <t>(47,895*2,78-2,52*0,5*4-7,5*1,9*2-1,896*1,9)*2+(2,52+0,5)*2*0,3*4+(7,5+1,9)*2*0,3*2</t>
  </si>
  <si>
    <t>(1,896+1,9)*2*0,3</t>
  </si>
  <si>
    <t xml:space="preserve">"v ose H" </t>
  </si>
  <si>
    <t>((6,14+5,811+6,45)*2,942-5,811*2,4)*2+(5,811+2,4)*2*0,3</t>
  </si>
  <si>
    <t>"v ose 1"</t>
  </si>
  <si>
    <t>(51,2*2,78-7,75*1,9-4,15*1,9-7,5*1,9*4-5,8*2,4)*2</t>
  </si>
  <si>
    <t>(4,15+1,9)*2*0,2+(7,5+1,9)*2*0,2*4+(5,8+2,4)*2*0,2</t>
  </si>
  <si>
    <t>"v ose 4" (47,895*1,182-(5,8+6,9)/2*1,182)*2+0,15*1,182*2*3+0,3*1,2*2</t>
  </si>
  <si>
    <t>"v ose H" (6,035+12,55-0,3)*1,182*2</t>
  </si>
  <si>
    <t>"v ose 1" 51,2*1,182*2+0,15*1,182*2*3</t>
  </si>
  <si>
    <t>"v ose A" (17*1,182-(2,6+3,7)/2*1,182)*2+0,3*1,2*2</t>
  </si>
  <si>
    <t>55</t>
  </si>
  <si>
    <t>311351122</t>
  </si>
  <si>
    <t>Odstranění oboustranného bednění nosných nadzákladových zdí</t>
  </si>
  <si>
    <t>118</t>
  </si>
  <si>
    <t>56</t>
  </si>
  <si>
    <t>311361821</t>
  </si>
  <si>
    <t>Výztuž nosných zdí betonářskou ocelí 10 505</t>
  </si>
  <si>
    <t>120</t>
  </si>
  <si>
    <t>6823,5/1000</t>
  </si>
  <si>
    <t>"odečet vyztužení základových zdí" -8,899*0,1</t>
  </si>
  <si>
    <t>57</t>
  </si>
  <si>
    <t>311370001R</t>
  </si>
  <si>
    <t>M+D spárová spojka</t>
  </si>
  <si>
    <t>122</t>
  </si>
  <si>
    <t>"mezipodesta schodiště" 1,56</t>
  </si>
  <si>
    <t>58</t>
  </si>
  <si>
    <t>330321611</t>
  </si>
  <si>
    <t>Sloupy nebo pilíře z betonu pohledového tř. C 30/37 bez výztuže</t>
  </si>
  <si>
    <t>124</t>
  </si>
  <si>
    <t>"třída betonu C 30/37 XC4 XD3 XF1"</t>
  </si>
  <si>
    <t>"pohledovost PB2"</t>
  </si>
  <si>
    <t>0,5*0,3*(2,942+2,983)/2*18+0,3*0,5*1,9*2</t>
  </si>
  <si>
    <t>59</t>
  </si>
  <si>
    <t>331351121</t>
  </si>
  <si>
    <t>Zřízení bednění čtyřúhelníkových sloupů v do 4 m průřezu přes 0,08 do 0,16 m2</t>
  </si>
  <si>
    <t>126</t>
  </si>
  <si>
    <t>(0,5+0,3)*2*(2,942+2,983)/2*18+(0,3+0,5)*2*1,9*2</t>
  </si>
  <si>
    <t>60</t>
  </si>
  <si>
    <t>331351122</t>
  </si>
  <si>
    <t>Odstranění bednění čtyřúhelníkových sloupů v do 4 m průřezu přes 0,08 do 0,16 m2</t>
  </si>
  <si>
    <t>128</t>
  </si>
  <si>
    <t>61</t>
  </si>
  <si>
    <t>331361821</t>
  </si>
  <si>
    <t>Výztuž sloupů hranatých betonářskou ocelí 10 505</t>
  </si>
  <si>
    <t>130</t>
  </si>
  <si>
    <t>1080,2/1000</t>
  </si>
  <si>
    <t>Vodorovné konstrukce</t>
  </si>
  <si>
    <t>411324646</t>
  </si>
  <si>
    <t>Stropy deskové ze ŽB pohledového tř. C 30/37</t>
  </si>
  <si>
    <t>132</t>
  </si>
  <si>
    <t>"třída betonu C30/37 XC4 XD3 XF4"</t>
  </si>
  <si>
    <t>((47,895+51,2)/2*5,5+51,2*(17,6-5,5))*0,28</t>
  </si>
  <si>
    <t>"zesílení pásů po obvodu" (47,895+51,2)*0,98*(0,439-0,28)</t>
  </si>
  <si>
    <t>63</t>
  </si>
  <si>
    <t>411351021</t>
  </si>
  <si>
    <t>Zřízení bednění stropů deskových tl přes 25 do 50 cm bez podpěrné kce</t>
  </si>
  <si>
    <t>134</t>
  </si>
  <si>
    <t>((47,895+51,2)/2*5,5+51,2*(17,6-5,5))</t>
  </si>
  <si>
    <t xml:space="preserve">"boky" </t>
  </si>
  <si>
    <t>(47,895+51,2+0,98*4)*0,439+(6,13-0,98+17,6-0,98*2+17,6-5,5-0,98)*0,28+(47,895+51,2)*0,98*(0,439-0,28)</t>
  </si>
  <si>
    <t>411351022</t>
  </si>
  <si>
    <t>Odstranění bednění stropů deskových tl přes 25 do 50 cm bez podpěrné kce</t>
  </si>
  <si>
    <t>136</t>
  </si>
  <si>
    <t>65</t>
  </si>
  <si>
    <t>411354315</t>
  </si>
  <si>
    <t>Zřízení podpěrné konstrukce stropů výšky do 4 m tl přes 25 do 35 cm</t>
  </si>
  <si>
    <t>138</t>
  </si>
  <si>
    <t>-(47,895+51,2)*0,98</t>
  </si>
  <si>
    <t>411354316</t>
  </si>
  <si>
    <t>Odstranění podpěrné konstrukce stropů výšky do 4 m tl přes 25 do 35 cm</t>
  </si>
  <si>
    <t>140</t>
  </si>
  <si>
    <t>67</t>
  </si>
  <si>
    <t>411354317</t>
  </si>
  <si>
    <t>Zřízení podpěrné konstrukce stropů výšky do 4 m tl přes 35 do 50 cm</t>
  </si>
  <si>
    <t>142</t>
  </si>
  <si>
    <t>(47,895+51,2)*0,98</t>
  </si>
  <si>
    <t>411354318</t>
  </si>
  <si>
    <t>Odstranění podpěrné konstrukce stropů výšky do 4 m tl přes 35 do 50 cm</t>
  </si>
  <si>
    <t>144</t>
  </si>
  <si>
    <t>69</t>
  </si>
  <si>
    <t>41135900R</t>
  </si>
  <si>
    <t>Příplatek za betonáž stropů ve spádu 1%</t>
  </si>
  <si>
    <t>146</t>
  </si>
  <si>
    <t>794,918+97,113</t>
  </si>
  <si>
    <t>411361821</t>
  </si>
  <si>
    <t>Výztuž stropů betonářskou ocelí 10 505</t>
  </si>
  <si>
    <t>148</t>
  </si>
  <si>
    <t>(21804,2+1832,3+12778,5)/1000</t>
  </si>
  <si>
    <t>71</t>
  </si>
  <si>
    <t>273353111</t>
  </si>
  <si>
    <t>Bednění kotevních otvorů v základových deskách průřezu přes 0,01 do 0,02 m2 hl do 0,5 m</t>
  </si>
  <si>
    <t>150</t>
  </si>
  <si>
    <t>"prostupy d150 mm stropní deskou" 8</t>
  </si>
  <si>
    <t>42000-001</t>
  </si>
  <si>
    <t>M+D Systémový smykový trn typ A</t>
  </si>
  <si>
    <t>152</t>
  </si>
  <si>
    <t>73</t>
  </si>
  <si>
    <t>42000-002</t>
  </si>
  <si>
    <t>M+D Systémový smykový trn typ B</t>
  </si>
  <si>
    <t>154</t>
  </si>
  <si>
    <t>430321616</t>
  </si>
  <si>
    <t>Schodišťová konstrukce a rampa ze ŽB tř. C 30/37</t>
  </si>
  <si>
    <t>156</t>
  </si>
  <si>
    <t>"mezipodesta" (2,267+2,205)*1,5*0,2</t>
  </si>
  <si>
    <t>"ramena" (2,071+1,976)/2*2,9+(1,905+1,801)/2*0,2+0,397*2,101*0,4</t>
  </si>
  <si>
    <t>75</t>
  </si>
  <si>
    <t>430361821</t>
  </si>
  <si>
    <t>Výztuž schodišťové konstrukce a rampy betonářskou ocelí 10 505</t>
  </si>
  <si>
    <t>158</t>
  </si>
  <si>
    <t>(1359,8+49,3)/1000</t>
  </si>
  <si>
    <t>433351131</t>
  </si>
  <si>
    <t>Zřízení bednění schodnic přímočarých schodišť v do 4 m</t>
  </si>
  <si>
    <t>160</t>
  </si>
  <si>
    <t>(2,9+2,8+1,56)*0,2</t>
  </si>
  <si>
    <t>77</t>
  </si>
  <si>
    <t>433351132</t>
  </si>
  <si>
    <t>Odstranění bednění schodnic přímočarých schodišť v do 4 m</t>
  </si>
  <si>
    <t>162</t>
  </si>
  <si>
    <t>434311115</t>
  </si>
  <si>
    <t>Schodišťové stupně dusané na terén z betonu tř. C 20/25 bez potěru</t>
  </si>
  <si>
    <t>164</t>
  </si>
  <si>
    <t>(2,071+1,976)/2*9+(1,905+1,801)/2*9</t>
  </si>
  <si>
    <t>79</t>
  </si>
  <si>
    <t>434351141</t>
  </si>
  <si>
    <t>Zřízení bednění stupňů přímočarých schodišť</t>
  </si>
  <si>
    <t>166</t>
  </si>
  <si>
    <t>((2,071+1,976)/2*9+(1,905+1,801)/2*9)*(0,15+0,3)+0,15*0,3/2*18</t>
  </si>
  <si>
    <t>434351142</t>
  </si>
  <si>
    <t>Odstranění bednění stupňů přímočarých schodišť</t>
  </si>
  <si>
    <t>168</t>
  </si>
  <si>
    <t>Komunikace pozemní</t>
  </si>
  <si>
    <t>81</t>
  </si>
  <si>
    <t>564851111</t>
  </si>
  <si>
    <t>Podklad ze štěrkodrtě ŠD tl 150 mm</t>
  </si>
  <si>
    <t>170</t>
  </si>
  <si>
    <t xml:space="preserve">"1.pp" </t>
  </si>
  <si>
    <t>50,6*17,1-0,3*0,5*12-0,2*0,3*8-3,02*4,8/2</t>
  </si>
  <si>
    <t>564952111</t>
  </si>
  <si>
    <t>Podklad z mechanicky zpevněného kameniva MZK tl 150 mm</t>
  </si>
  <si>
    <t>172</t>
  </si>
  <si>
    <t>83</t>
  </si>
  <si>
    <t>596212213</t>
  </si>
  <si>
    <t>Kladení zámkové dlažby pozemních komunikací tl 80 mm skupiny A pl přes 300 m2</t>
  </si>
  <si>
    <t>174</t>
  </si>
  <si>
    <t>59245005.1</t>
  </si>
  <si>
    <t>dlažba tvar obdélník betonová 200x100x80mm bílá</t>
  </si>
  <si>
    <t>176</t>
  </si>
  <si>
    <t>(2,6*5,5*15+2,9*5,5+1,2*5,5)*1,02</t>
  </si>
  <si>
    <t>85</t>
  </si>
  <si>
    <t>59245005.2</t>
  </si>
  <si>
    <t>dlažba tvar obdélník betonová 200x100x80mm černá</t>
  </si>
  <si>
    <t>178</t>
  </si>
  <si>
    <t>(2,6*5,5*16+2,9*5,5*2+(2,223+5,25)/2*5,5)*1,02</t>
  </si>
  <si>
    <t>59245020</t>
  </si>
  <si>
    <t>dlažba tvar obdélník betonová 200x100x80mm přírodní</t>
  </si>
  <si>
    <t>180</t>
  </si>
  <si>
    <t>855,732*1,02-241,791-286,876</t>
  </si>
  <si>
    <t>Úpravy povrchů, podlahy a osazování výplní</t>
  </si>
  <si>
    <t>87</t>
  </si>
  <si>
    <t>622131111</t>
  </si>
  <si>
    <t>Polymercementový spojovací můstek vnějších stěn nanášený ručně</t>
  </si>
  <si>
    <t>182</t>
  </si>
  <si>
    <t>"styk se sousedním objektem"</t>
  </si>
  <si>
    <t>4,272*0,3+2,573*(0,3+1,627)/2+1,56*1,627+(2,64+0,5+0,2)*(1,627+2,977)/2</t>
  </si>
  <si>
    <t>622131121</t>
  </si>
  <si>
    <t>Penetrační nátěr vnějších stěn nanášený ručně</t>
  </si>
  <si>
    <t>1491846279</t>
  </si>
  <si>
    <t>89</t>
  </si>
  <si>
    <t>622211021</t>
  </si>
  <si>
    <t>Montáž kontaktního zateplení vnějších stěn lepením a mechanickým kotvením polystyrénových desek do betonu a zdiva tl přes 80 do 120 mm</t>
  </si>
  <si>
    <t>184</t>
  </si>
  <si>
    <t>28376382</t>
  </si>
  <si>
    <t>deska z polystyrénu XPS, hrana polodrážková a hladký povrch 500kPa tl 100mm</t>
  </si>
  <si>
    <t>2068582727</t>
  </si>
  <si>
    <t>13,987*1,1</t>
  </si>
  <si>
    <t>91</t>
  </si>
  <si>
    <t>622252001</t>
  </si>
  <si>
    <t>Montáž profilů kontaktního zateplení připevněných mechanicky</t>
  </si>
  <si>
    <t>188</t>
  </si>
  <si>
    <t>4,272+2,573+1,56+2,64+0,7</t>
  </si>
  <si>
    <t>59051647</t>
  </si>
  <si>
    <t>profil zakládací Al tl 0,7mm pro ETICS pro izolant tl 100mm</t>
  </si>
  <si>
    <t>190</t>
  </si>
  <si>
    <t>11,745*1,1</t>
  </si>
  <si>
    <t>93</t>
  </si>
  <si>
    <t>622541012</t>
  </si>
  <si>
    <t>Tenkovrstvá silikonsilikátová zatíraná omítka zrnitost 1,5 mm vnějších stěn</t>
  </si>
  <si>
    <t>938538220</t>
  </si>
  <si>
    <t>629995101</t>
  </si>
  <si>
    <t>Očištění vnějších ploch tlakovou vodou</t>
  </si>
  <si>
    <t>194</t>
  </si>
  <si>
    <t>Ostatní konstrukce a práce, bourání</t>
  </si>
  <si>
    <t>95</t>
  </si>
  <si>
    <t>916131213</t>
  </si>
  <si>
    <t>Osazení silničního obrubníku betonového stojatého s boční opěrou do lože z betonu prostého</t>
  </si>
  <si>
    <t>196</t>
  </si>
  <si>
    <t>59217017</t>
  </si>
  <si>
    <t>obrubník betonový chodníkový 1000x100x250mm</t>
  </si>
  <si>
    <t>198</t>
  </si>
  <si>
    <t>10*1,01</t>
  </si>
  <si>
    <t>97</t>
  </si>
  <si>
    <t>916991121</t>
  </si>
  <si>
    <t>Lože pod obrubníky, krajníky nebo obruby z dlažebních kostek z betonu prostého</t>
  </si>
  <si>
    <t>200</t>
  </si>
  <si>
    <t>10*0,3*0,15</t>
  </si>
  <si>
    <t>919124121</t>
  </si>
  <si>
    <t>Dilatační spáry vkládané v cementobetonovém krytu s vyplněním spár asfaltovou zálivkou</t>
  </si>
  <si>
    <t>202</t>
  </si>
  <si>
    <t>99</t>
  </si>
  <si>
    <t>919735112</t>
  </si>
  <si>
    <t>Řezání stávajícího živičného krytu hl přes 50 do 100 mm</t>
  </si>
  <si>
    <t>204</t>
  </si>
  <si>
    <t>940000001</t>
  </si>
  <si>
    <t>Vodorovné značení ZTP</t>
  </si>
  <si>
    <t>206</t>
  </si>
  <si>
    <t>101</t>
  </si>
  <si>
    <t>946113111</t>
  </si>
  <si>
    <t>Montáž pojízdných věží trubkových/dílcových o ploše přes 5 m2 v do 1,5 m</t>
  </si>
  <si>
    <t>208</t>
  </si>
  <si>
    <t>946113211</t>
  </si>
  <si>
    <t>Příplatek k pojízdným věžím o ploše přes 5 m2 v do 1,5 m za první a ZKD den použití</t>
  </si>
  <si>
    <t>210</t>
  </si>
  <si>
    <t>103</t>
  </si>
  <si>
    <t>946113811</t>
  </si>
  <si>
    <t>Demontáž pojízdných věží trubkových/dílcových o ploše přes 5 m2 v do 1,5 m</t>
  </si>
  <si>
    <t>212</t>
  </si>
  <si>
    <t>952901111</t>
  </si>
  <si>
    <t>Vyčištění budov bytové a občanské výstavby při výšce podlaží do 4 m</t>
  </si>
  <si>
    <t>214</t>
  </si>
  <si>
    <t>"1.pp" 855,732</t>
  </si>
  <si>
    <t>"1.np" 854,872</t>
  </si>
  <si>
    <t>105</t>
  </si>
  <si>
    <t>962052211</t>
  </si>
  <si>
    <t>Bourání zdiva nadzákladového ze ŽB přes 1 m3</t>
  </si>
  <si>
    <t>216</t>
  </si>
  <si>
    <t>"teplovod" 113*0,6*0,2+170*0,2*2</t>
  </si>
  <si>
    <t>9700000R</t>
  </si>
  <si>
    <t>Demontáž potrubí teplovodu D500mm vč. liokvidace</t>
  </si>
  <si>
    <t>218</t>
  </si>
  <si>
    <t>901</t>
  </si>
  <si>
    <t>Ostatní výrobky</t>
  </si>
  <si>
    <t>107</t>
  </si>
  <si>
    <t>90100-1001</t>
  </si>
  <si>
    <t>O/01  M+D prefa betonový světlík 2520x1200x800,  sestava ze spodního, středního a vrchního dílu, krycího roštu, jeřábu, kotvení, kompletní kce dle PD</t>
  </si>
  <si>
    <t>220</t>
  </si>
  <si>
    <t>90100-1002</t>
  </si>
  <si>
    <t>O/02  M+D  odvodňovací žlab betonový štěrbinový D400, povrch přírodní, hladký, vč. kotvení, doplňků, kompletní provedení dle PD</t>
  </si>
  <si>
    <t>222</t>
  </si>
  <si>
    <t>109</t>
  </si>
  <si>
    <t>90100-1003</t>
  </si>
  <si>
    <t>O/03  M+D  odvodňovací žlab polymerbetonový bez spádu, vč. kotvení, doplňků, kompletní provedení dle PD</t>
  </si>
  <si>
    <t>224</t>
  </si>
  <si>
    <t>90100-1004</t>
  </si>
  <si>
    <t>O/04  M+D  odvodňovací žlab polymerbetonový, dno se spádem, vč. kotvení, doplňků, kompletní provedení dle PD</t>
  </si>
  <si>
    <t>226</t>
  </si>
  <si>
    <t>111</t>
  </si>
  <si>
    <t>91000-1005</t>
  </si>
  <si>
    <t>O/05  M+D nápis "PARKOVACÍ DŮM"  písmena z plechu tl. 2mm, vč. kotvení, povrchové úpravy, doplňků, kompletní úprovedení dle PD</t>
  </si>
  <si>
    <t>228</t>
  </si>
  <si>
    <t>91000-1006</t>
  </si>
  <si>
    <t>O/06  M+D nerezové diagonální sítě-treláž pro popínavou zeleň, vč. kotvení, lan, napínáků, ostatních doplňků, povrchové úpravy, kompletní úprovedení dle PD</t>
  </si>
  <si>
    <t>230</t>
  </si>
  <si>
    <t>"celková plocha sítě" 451,49</t>
  </si>
  <si>
    <t>113</t>
  </si>
  <si>
    <t>91000-1007</t>
  </si>
  <si>
    <t>O/07  M+D ocelový zhrazovací sloupek h=1000mm, vč. kotvení, povrchové úpravy, doplňků, kompletní úprovedení dle PD</t>
  </si>
  <si>
    <t>232</t>
  </si>
  <si>
    <t>91000-1008</t>
  </si>
  <si>
    <t>O/08  M+D odpadkový koš kruhový s plast opláštěním, betonovým soklem, vč. kotvení, povrchové úpravy, doplňků, kompletní úprovedení dle PD</t>
  </si>
  <si>
    <t>234</t>
  </si>
  <si>
    <t>115</t>
  </si>
  <si>
    <t>91000-1009</t>
  </si>
  <si>
    <t>O/09  M+D orientační systém dle požadavku PBŘ (značení únikové cesty, značka PHP, ...), Al tabulka opatřená fotoluminiscenční vrstvou, kompletní úprovedení dle PD</t>
  </si>
  <si>
    <t>Kč</t>
  </si>
  <si>
    <t>236</t>
  </si>
  <si>
    <t>91000-1010</t>
  </si>
  <si>
    <t>O/10  M+D přenosný hasicí přístroj pěnový nebo práškový 183B</t>
  </si>
  <si>
    <t>238</t>
  </si>
  <si>
    <t>997</t>
  </si>
  <si>
    <t>Přesun sutě</t>
  </si>
  <si>
    <t>117</t>
  </si>
  <si>
    <t>997221551</t>
  </si>
  <si>
    <t>Vodorovná doprava suti ze sypkých materiálů do 1 km</t>
  </si>
  <si>
    <t>240</t>
  </si>
  <si>
    <t>997221559</t>
  </si>
  <si>
    <t>Příplatek ZKD 1 km u vodorovné dopravy suti ze sypkých materiálů</t>
  </si>
  <si>
    <t>242</t>
  </si>
  <si>
    <t>392,094*9 "Přepočtené koeficientem množství</t>
  </si>
  <si>
    <t>119</t>
  </si>
  <si>
    <t>997221861</t>
  </si>
  <si>
    <t>Poplatek za uložení stavebního odpadu na recyklační skládce (skládkovné) z prostého betonu pod kódem 17 01 01</t>
  </si>
  <si>
    <t>-1412614388</t>
  </si>
  <si>
    <t>637,344-195,744-424,55-4,4</t>
  </si>
  <si>
    <t>997221862</t>
  </si>
  <si>
    <t>Poplatek za uložení stavebního odpadu na recyklační skládce (skládkovné) z armovaného betonu pod kódem 17 01 01</t>
  </si>
  <si>
    <t>1933789995</t>
  </si>
  <si>
    <t>81,56*2,4</t>
  </si>
  <si>
    <t>121</t>
  </si>
  <si>
    <t>997221873</t>
  </si>
  <si>
    <t>Poplatek za uložení stavebního odpadu na recyklační skládce (skládkovné) zeminy a kamení zatříděného do Katalogu odpadů pod kódem 17 05 04</t>
  </si>
  <si>
    <t>1790377029</t>
  </si>
  <si>
    <t>817,5*0,3</t>
  </si>
  <si>
    <t>407,5*0,44</t>
  </si>
  <si>
    <t>997221875</t>
  </si>
  <si>
    <t>Poplatek za uložení stavebního odpadu na recyklační skládce (skládkovné) asfaltového bez obsahu dehtu zatříděného do Katalogu odpadů pod kódem 17 03 02</t>
  </si>
  <si>
    <t>1179656283</t>
  </si>
  <si>
    <t>20*0,22</t>
  </si>
  <si>
    <t>998</t>
  </si>
  <si>
    <t>Přesun hmot</t>
  </si>
  <si>
    <t>123</t>
  </si>
  <si>
    <t>998012021</t>
  </si>
  <si>
    <t>Přesun hmot pro budovy monolitické v do 6 m</t>
  </si>
  <si>
    <t>252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</si>
  <si>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</si>
  <si>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</si>
  <si>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</si>
  <si>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</si>
  <si>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</si>
  <si>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</si>
  <si>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254</t>
  </si>
  <si>
    <t>"v ose A"</t>
  </si>
  <si>
    <t>4,552*(1,815+3,05)/2+1,223*3,05+2,529*(3,05+4,2)/2+4,281*4,2+5,015*4,5</t>
  </si>
  <si>
    <t>125</t>
  </si>
  <si>
    <t>11163150</t>
  </si>
  <si>
    <t>lak penetrační asfaltový</t>
  </si>
  <si>
    <t>256</t>
  </si>
  <si>
    <t>64,518*0,0002</t>
  </si>
  <si>
    <t>711142559</t>
  </si>
  <si>
    <t>Provedení izolace proti zemní vlhkosti pásy přitavením svislé NAIP</t>
  </si>
  <si>
    <t>258</t>
  </si>
  <si>
    <t>(4,552*(1,815+3,05)/2+1,223*3,05+2,529*(3,05+4,2)/2+4,281*4,2+5,015*4,5)*2</t>
  </si>
  <si>
    <t>127</t>
  </si>
  <si>
    <t>62855001</t>
  </si>
  <si>
    <t>pás asfaltový natavitelný modifikovaný SBS tl 4,0mm s vložkou z polyesterové rohože a spalitelnou PE fólií nebo jemnozrnným minerálním posypem na horním povrchu</t>
  </si>
  <si>
    <t>260</t>
  </si>
  <si>
    <t>64,518*1,15</t>
  </si>
  <si>
    <t>62853006</t>
  </si>
  <si>
    <t>pás asfaltový natavitelný modifikovaný SBS tl 4,2mm s vložkou ze skleněné tkaniny a hrubozrnným břidličným posypem na horním povrchu</t>
  </si>
  <si>
    <t>262</t>
  </si>
  <si>
    <t>129</t>
  </si>
  <si>
    <t>711462103</t>
  </si>
  <si>
    <t>Provedení izolace proti tlakové vodě svislé fólií přilepenou v plné ploše</t>
  </si>
  <si>
    <t>264</t>
  </si>
  <si>
    <t>" v ose 4"</t>
  </si>
  <si>
    <t>(47,895-17,486)*4,2-5,5*2,4/2+17,486*1,2+0,9*4,2*4</t>
  </si>
  <si>
    <t>6,1*(1,2+0,2)/2+12,6*0,6</t>
  </si>
  <si>
    <t>29,25*0,6+16,15*1,3</t>
  </si>
  <si>
    <t>"styk se stáv. objektem"</t>
  </si>
  <si>
    <t>3,055*(0,965+2,2)/2+1,223*2,2+2,529*(2,2+3,35)/2+4,281*3,35</t>
  </si>
  <si>
    <t>28322004</t>
  </si>
  <si>
    <t>fólie hydroizolační pro spodní stavbu mPVC tl 1,5mm</t>
  </si>
  <si>
    <t>266</t>
  </si>
  <si>
    <t>300,998*1,15</t>
  </si>
  <si>
    <t>131</t>
  </si>
  <si>
    <t>711491271</t>
  </si>
  <si>
    <t>Provedení doplňků izolace proti vodě na ploše svislé z textilií vrstva podkladní</t>
  </si>
  <si>
    <t>268</t>
  </si>
  <si>
    <t>69311175</t>
  </si>
  <si>
    <t>geotextilie PP s ÚV stabilizací 500g/m2</t>
  </si>
  <si>
    <t>270</t>
  </si>
  <si>
    <t>133</t>
  </si>
  <si>
    <t>711491272</t>
  </si>
  <si>
    <t>Provedení doplňků izolace proti vodě na ploše svislé z textilií vrstva ochranná</t>
  </si>
  <si>
    <t>272</t>
  </si>
  <si>
    <t>274</t>
  </si>
  <si>
    <t>135</t>
  </si>
  <si>
    <t>711491273</t>
  </si>
  <si>
    <t>Provedení izolace proti zemní vlhkosti svislé z nopové fólie</t>
  </si>
  <si>
    <t>276</t>
  </si>
  <si>
    <t xml:space="preserve">"osa 4" </t>
  </si>
  <si>
    <t>(47,895-17,486)*6,9-5,5*2,6+17,486*4,2+0,9*4,2*4</t>
  </si>
  <si>
    <t>"osa H"</t>
  </si>
  <si>
    <t>6,1*(1+1,8)+12,6*0,6</t>
  </si>
  <si>
    <t>"osa 1"</t>
  </si>
  <si>
    <t>"osa A"</t>
  </si>
  <si>
    <t>4,552*((1,815+3,05)/2+2)+1,223*5,05+2,529*((3,05+4,2)/2+2)+4,281*6,2+5,015*6,5</t>
  </si>
  <si>
    <t>28323005</t>
  </si>
  <si>
    <t>fólie profilovaná (nopová) drenážní HDPE s výškou nopů 8mm</t>
  </si>
  <si>
    <t>278</t>
  </si>
  <si>
    <t>446,986*1,15</t>
  </si>
  <si>
    <t>137</t>
  </si>
  <si>
    <t>998711101</t>
  </si>
  <si>
    <t>Přesun hmot tonážní pro izolace proti vodě, vlhkosti a plynům v objektech v do 6 m</t>
  </si>
  <si>
    <t>280</t>
  </si>
  <si>
    <t>713</t>
  </si>
  <si>
    <t>Izolace tepelné</t>
  </si>
  <si>
    <t>713131141</t>
  </si>
  <si>
    <t>Montáž izolace tepelné stěn a základů lepením celoplošně rohoží, pásů, dílců, desek</t>
  </si>
  <si>
    <t>282</t>
  </si>
  <si>
    <t xml:space="preserve">"pod schodištěm" </t>
  </si>
  <si>
    <t>3,022*(0,965+2,3)/2+1,123*2,2+2,529*(2,2+3,35)/2+4,281*3,35</t>
  </si>
  <si>
    <t>139</t>
  </si>
  <si>
    <t>28376385</t>
  </si>
  <si>
    <t>deska z polystyrénu XPS, hrana rovná, polo či pero drážka a hladký povrch</t>
  </si>
  <si>
    <t>284</t>
  </si>
  <si>
    <t>"pod schodištěm" 28,763*0,05*1,05</t>
  </si>
  <si>
    <t>998713101</t>
  </si>
  <si>
    <t>Přesun hmot tonážní pro izolace tepelné v objektech v do 6 m</t>
  </si>
  <si>
    <t>286</t>
  </si>
  <si>
    <t>762</t>
  </si>
  <si>
    <t>Konstrukce tesařské</t>
  </si>
  <si>
    <t>141</t>
  </si>
  <si>
    <t>762431225</t>
  </si>
  <si>
    <t>Montáž obložení stěn deskami dřevotřískovými na pero a drážku</t>
  </si>
  <si>
    <t>288</t>
  </si>
  <si>
    <t>"ochrana izolace pod terénem"</t>
  </si>
  <si>
    <t>60726272</t>
  </si>
  <si>
    <t>deska dřevoštěpková OSB 3 P+D nebroušená tl 15mm</t>
  </si>
  <si>
    <t>290</t>
  </si>
  <si>
    <t>300,998*1,1</t>
  </si>
  <si>
    <t>143</t>
  </si>
  <si>
    <t>998762101</t>
  </si>
  <si>
    <t>Přesun hmot tonážní pro kce tesařské v objektech v do 6 m</t>
  </si>
  <si>
    <t>292</t>
  </si>
  <si>
    <t>764</t>
  </si>
  <si>
    <t>Konstrukce klempířské</t>
  </si>
  <si>
    <t>76400-001</t>
  </si>
  <si>
    <t>K/01  M+D krycí lišta PVC hydroizolace nad terénem z Pz poplast plechu</t>
  </si>
  <si>
    <t>294</t>
  </si>
  <si>
    <t>145</t>
  </si>
  <si>
    <t>76400-002</t>
  </si>
  <si>
    <t>Poplastovaný plech rš 300mm - ochrana přejezdové hrany</t>
  </si>
  <si>
    <t>296</t>
  </si>
  <si>
    <t>5,8+2,55</t>
  </si>
  <si>
    <t>764311404.1</t>
  </si>
  <si>
    <t>Lemování rovných zdí z Pz plechu rš 330 mm</t>
  </si>
  <si>
    <t>298</t>
  </si>
  <si>
    <t>"styk nové schodiště a stávající budova" 4,6+3,4+1,25+3</t>
  </si>
  <si>
    <t>147</t>
  </si>
  <si>
    <t>998764101</t>
  </si>
  <si>
    <t>Přesun hmot tonážní pro konstrukce klempířské v objektech v do 6 m</t>
  </si>
  <si>
    <t>300</t>
  </si>
  <si>
    <t>767</t>
  </si>
  <si>
    <t>Konstrukce zámečnické</t>
  </si>
  <si>
    <t>76700-1001</t>
  </si>
  <si>
    <t>Z/01  M+D ochrana svodu kanalizace u stěny z trubky DN 80x4 délky 1250mm, kotvících plechů tl. 5mm, vč. chem. kotev, povrchové úpravy, kompletní provedení dle PD</t>
  </si>
  <si>
    <t>302</t>
  </si>
  <si>
    <t>149</t>
  </si>
  <si>
    <t>76700-1002</t>
  </si>
  <si>
    <t>Z/02  M+D ochrana svodu kanalizace u sloupu z trubky DN 80x4 délky 1250mm, kotvících plechů tl. 5mm, vč. chem. kotev, povrchové úpravy, kompletní provedení dle PD</t>
  </si>
  <si>
    <t>304</t>
  </si>
  <si>
    <t>76700-1003</t>
  </si>
  <si>
    <t>Z/03  M+D ochrana svodu kanalizace u sloupu z trubky DN 80x4 délky 1250mm, kotvících plechů tl. 5mm, vč. chem. kotev, povrchové úpravy, kompletní provedení dle PD</t>
  </si>
  <si>
    <t>306</t>
  </si>
  <si>
    <t>151</t>
  </si>
  <si>
    <t>76700-1004</t>
  </si>
  <si>
    <t>Z/04  M+D ocel. podlahový rošt 2520/500mm, PR 33/33-30/2, vč. kotvení, povrchové úpravy, doplňků, kompletní provedení dle PD</t>
  </si>
  <si>
    <t>kg</t>
  </si>
  <si>
    <t>308</t>
  </si>
  <si>
    <t>(43,26*3+57,65)</t>
  </si>
  <si>
    <t>76700-1005</t>
  </si>
  <si>
    <t>Z/05  M+D ocel. zábradlí schodiště vč. kotvení, povrchové úpravy, doplňků, kompletní provedení dle PD</t>
  </si>
  <si>
    <t>310</t>
  </si>
  <si>
    <t>(3,62+1,223+3,254)*2</t>
  </si>
  <si>
    <t>153</t>
  </si>
  <si>
    <t>76700-1006</t>
  </si>
  <si>
    <t>Z/06  M+D ocel. přejezdový a přechodový profil u schodiště vč. kotvení, povrchové úpravy, doplňků, kompletní provedení dle PD</t>
  </si>
  <si>
    <t>312</t>
  </si>
  <si>
    <t>76700-1007</t>
  </si>
  <si>
    <t>Z/07  M+D označení prvního a posledního stupně u obou ramen schodiště, Pz pásek tl.8mm, vč. kotvení, povrchové úpravy, doplňků, kompletní provedení dle PD</t>
  </si>
  <si>
    <t>314</t>
  </si>
  <si>
    <t>777</t>
  </si>
  <si>
    <t>Podlahy lité</t>
  </si>
  <si>
    <t>155</t>
  </si>
  <si>
    <t>77700-001</t>
  </si>
  <si>
    <t>Epoxidový podlahový systém tl. 6mm, strojně hlazený plastbeton se směsí přírodních křemičitých písků, vč. dilatací, vodorovného doprav.značení, znaků invalidy, kompletní provedení dle PD</t>
  </si>
  <si>
    <t>316</t>
  </si>
  <si>
    <t>"střecha=1.np" 50,6*17-0,5*0,2*6-3,02*4,8/2+(2,6+5,8)*0,3</t>
  </si>
  <si>
    <t>77700-002</t>
  </si>
  <si>
    <t>M+D hydroizolační membrána z trvalého pružného polyuretanu s výztužnou tkaninou min.400g/m2 v tl.2mm</t>
  </si>
  <si>
    <t>318</t>
  </si>
  <si>
    <t>157</t>
  </si>
  <si>
    <t>77700-003</t>
  </si>
  <si>
    <t>M+S sokl epoxidový h=55mm s fabionem</t>
  </si>
  <si>
    <t>320</t>
  </si>
  <si>
    <t>17+50,6+47,3+5,85+12,4+0,2*2*6-2,6-5,8+0,3*4</t>
  </si>
  <si>
    <t>77700-004</t>
  </si>
  <si>
    <t>M+D plastbeton tl. 30mm pod odvodňovací žlab 1.np</t>
  </si>
  <si>
    <t>322</t>
  </si>
  <si>
    <t>50,2*0,2</t>
  </si>
  <si>
    <t>783</t>
  </si>
  <si>
    <t>Dokončovací práce - nátěry</t>
  </si>
  <si>
    <t>159</t>
  </si>
  <si>
    <t>783826605</t>
  </si>
  <si>
    <t>Hydrofobizační transparentní silikonový nátěr hladkých betonových povrchů, povrchů z desek</t>
  </si>
  <si>
    <t>324</t>
  </si>
  <si>
    <t>"venkovní schodiště vč. mezipodesty a výstupní žb desky""</t>
  </si>
  <si>
    <t>((2,071+1,976)/2*9+(1,905+1,801)/2*9)*(0,15+0,3)+0,15*0,3/2*18+1,452</t>
  </si>
  <si>
    <t>(2,276+2,205)/2*1,56+3,875*(1,935+2,101)/2</t>
  </si>
  <si>
    <t>Mezisoučet</t>
  </si>
  <si>
    <t>"fasáda"</t>
  </si>
  <si>
    <t>24,7*1,2-(5,8+6,9)/2*1,1+5,5*(3,8+1,1)/2+17,695*3,8-3,2*(0,2+0,3)/2</t>
  </si>
  <si>
    <t>6,1*3,95-6,1*0,6/2+12,6*3,95-5,811*2,4</t>
  </si>
  <si>
    <t>51,2*3,95-7,75*1,9*5-5,8*2,4-4,15*1,9</t>
  </si>
  <si>
    <t>1,5*3,7+2,65*(3,6+2,3)/2+1,65*2,3+2,65*(2,3+0,975)+(17,7-8,36)*0,975-(2,6+3,6)/2*0,975</t>
  </si>
  <si>
    <t>"vnitřní strana atiky"</t>
  </si>
  <si>
    <t>(17,1+50,6+47,595+5,8+12,4)*1,182-(2,8+3,7)/2*1,182-(5,8+6,9)/2*1,182</t>
  </si>
  <si>
    <t>0,3*0,182*4+0,15*1,182*12</t>
  </si>
  <si>
    <t>"vnitřní stěny 1.pp"</t>
  </si>
  <si>
    <t>(17,1+50,6+47,3+5,85+12,4)*3,3-2,5*0,5*4-7,5*1,9*7-1,886*1,9-4,15*1,9-5,8*2,4-5,811*2,4</t>
  </si>
  <si>
    <t>(2,5+0,5)*2*0,3*4+(7,5+1,9)*2*0,3*7+(1,886+1,9)*2*0,3+(4,15+1,9)*2*0,3</t>
  </si>
  <si>
    <t>(5,8+2,4*2+5,811+2,4*2)*0,3</t>
  </si>
  <si>
    <t>"sloupy" (0,5+0,3)*2*3,3*12+(0,2+0,3+0,2)*3,3*8</t>
  </si>
  <si>
    <t>"strop"</t>
  </si>
  <si>
    <t>101.1.02 - D.1.4.1   ZTI</t>
  </si>
  <si>
    <t xml:space="preserve">    721 - Zdravotechnika - vnitřní kanalizace</t>
  </si>
  <si>
    <t>132101201R00</t>
  </si>
  <si>
    <t>Hloubení rýh a jam</t>
  </si>
  <si>
    <t>151101101R00</t>
  </si>
  <si>
    <t>Pažení a rozepření stěn rýh - příložné - hl. do 2m</t>
  </si>
  <si>
    <t>151101102R00</t>
  </si>
  <si>
    <t>Pažení a rozepření stěn rýh - příložné - hl.do 4 m</t>
  </si>
  <si>
    <t>151101111R00</t>
  </si>
  <si>
    <t>Odstranění paženi stěn rýh - příložné - hl. do 2 m</t>
  </si>
  <si>
    <t>151101112R00</t>
  </si>
  <si>
    <t>Odstranění pažení stěn rýh - příložné - hl. do 4 m</t>
  </si>
  <si>
    <t>162701105R00</t>
  </si>
  <si>
    <t>Vodorovné přemístění výkopku z hor.1-4 do 10000 m</t>
  </si>
  <si>
    <t>167101101R00</t>
  </si>
  <si>
    <t>Nakládání výkopku</t>
  </si>
  <si>
    <t>174101101R00</t>
  </si>
  <si>
    <t>Zásyp jam, rýh, šachet se zhutněním</t>
  </si>
  <si>
    <t>175101101RT2</t>
  </si>
  <si>
    <t>Obsyp potrubí bez prohození sypaniny, s dodáním štěrkopísku frakce 0 - 22 mm</t>
  </si>
  <si>
    <t>199000002R00</t>
  </si>
  <si>
    <t>Poplatek za skládku</t>
  </si>
  <si>
    <t>451572111RK6</t>
  </si>
  <si>
    <t>Lože pod potrubí z kameniva těženého 0 - 4 mm, kraj Moravskoslezský</t>
  </si>
  <si>
    <t>721</t>
  </si>
  <si>
    <t>Zdravotechnika - vnitřní kanalizace</t>
  </si>
  <si>
    <t>721-01</t>
  </si>
  <si>
    <t>Potrubí HT dešťové (svislé) D 110 x 2,7 mm</t>
  </si>
  <si>
    <t>721-02</t>
  </si>
  <si>
    <t>Potrubí KG DN 100 SN12</t>
  </si>
  <si>
    <t>721-03</t>
  </si>
  <si>
    <t>Potrubí KG DN 125 SN12</t>
  </si>
  <si>
    <t>721-04</t>
  </si>
  <si>
    <t>Potrubí KG DN 150 SN12</t>
  </si>
  <si>
    <t>721-05</t>
  </si>
  <si>
    <t>Potrubí KG DN 200 SN12</t>
  </si>
  <si>
    <t>721-06</t>
  </si>
  <si>
    <t>Litinové potrubí DN100</t>
  </si>
  <si>
    <t>721-07</t>
  </si>
  <si>
    <t>Vpust DN100 svislý odtok izolační dle kce podlahy, pojistka proti vyschnutí</t>
  </si>
  <si>
    <t>ks</t>
  </si>
  <si>
    <t>721-08</t>
  </si>
  <si>
    <t>Vrtání prostupů do DN125</t>
  </si>
  <si>
    <t>soubor</t>
  </si>
  <si>
    <t>721290111R00</t>
  </si>
  <si>
    <t>Zkouška těsnosti kanalizace vodou DN 125</t>
  </si>
  <si>
    <t>998721101R00</t>
  </si>
  <si>
    <t>Přesun hmot pro vnitřní kanalizaci, výšky do 12 m</t>
  </si>
  <si>
    <t>76700-001</t>
  </si>
  <si>
    <t>Systémové upevnění potrubí</t>
  </si>
  <si>
    <t>998767101R00</t>
  </si>
  <si>
    <t>Přesun hmot pro zámečnické konstr., výšky do 12 m</t>
  </si>
  <si>
    <t>101.1.03 - D.1.4.2 Elektroinstalace-silnoproud</t>
  </si>
  <si>
    <t>D1 - Elektroinstalace</t>
  </si>
  <si>
    <t xml:space="preserve">    101 - Silnoproud - montáž</t>
  </si>
  <si>
    <t xml:space="preserve">    201 - Silnoproud - materiál nosný</t>
  </si>
  <si>
    <t xml:space="preserve">    301 - Silnoproud - dodávka</t>
  </si>
  <si>
    <t xml:space="preserve">    401 - Hromosvody a uzemnění- montáž</t>
  </si>
  <si>
    <t xml:space="preserve">    501 - Hromosvody a uzemnění - materiál</t>
  </si>
  <si>
    <t xml:space="preserve">    601 - Strukturovaná kabeláž - montáž</t>
  </si>
  <si>
    <t xml:space="preserve">    701 - Strukturovaná kabeláž - materiál</t>
  </si>
  <si>
    <t xml:space="preserve">    801 - Strukturovaná kabeláž - dodávka</t>
  </si>
  <si>
    <t xml:space="preserve">    901 - Kamerový systém - montáž</t>
  </si>
  <si>
    <t xml:space="preserve">    910 - Kamerový systém - materiál</t>
  </si>
  <si>
    <t xml:space="preserve">    911 - Kamerový systém - dodávka</t>
  </si>
  <si>
    <t xml:space="preserve">    912 - Parkovací systém - montáž</t>
  </si>
  <si>
    <t xml:space="preserve">    913 - Parkovací systém - materiál</t>
  </si>
  <si>
    <t xml:space="preserve">    914 - Parkovací systém - dodávka</t>
  </si>
  <si>
    <t>D1</t>
  </si>
  <si>
    <t>Elektroinstalace</t>
  </si>
  <si>
    <t>Silnoproud - montáž</t>
  </si>
  <si>
    <t>210 01-0021</t>
  </si>
  <si>
    <t>Montáž trubek plastových tuhých D 16 mm uložených pevně</t>
  </si>
  <si>
    <t>12*0,6</t>
  </si>
  <si>
    <t>210 01-0029</t>
  </si>
  <si>
    <t>Montáž trubek plastových ohebných D 48 mm uložených pevně</t>
  </si>
  <si>
    <t>4*3+2*3*2*3+3+3+2+2*1+4</t>
  </si>
  <si>
    <t>210 01-0063</t>
  </si>
  <si>
    <t>Montáž trubky ocel závitové pevně uložené do 21 mm</t>
  </si>
  <si>
    <t>4+2*25+2*12+20+7+2*10+9+4*1+2*11*2+56+5+9+6</t>
  </si>
  <si>
    <t>210 01-0351</t>
  </si>
  <si>
    <t>Montáž rozvodek nástěnných plastových čtyřhranných  vodič D do 4 mm2</t>
  </si>
  <si>
    <t>210 01-0363</t>
  </si>
  <si>
    <t>Montáž rozvodek nástěnných plastových čtyřhranných  vodič D do 4 mm2 požárně odolná</t>
  </si>
  <si>
    <t>210 01-0433</t>
  </si>
  <si>
    <t>Montáž krabicové rozvodky Al odbočná  čtyřhranná 4xPZ21 nástěnná</t>
  </si>
  <si>
    <t>2*11+3</t>
  </si>
  <si>
    <t>210 01-0523</t>
  </si>
  <si>
    <t>Otevření nebo uzavření krabice víčkem na 4 šrouby</t>
  </si>
  <si>
    <t>8+25+1+2</t>
  </si>
  <si>
    <t>210 02-0201</t>
  </si>
  <si>
    <t>Rošt kabelový nástěnný š=300 svisle pož. odolný</t>
  </si>
  <si>
    <t>2*3</t>
  </si>
  <si>
    <t>210 02-0221</t>
  </si>
  <si>
    <t>Montáž výložníků atypických nástěnných se stojinou a 1 výložníkem pož. odolný</t>
  </si>
  <si>
    <t>210 02-0313</t>
  </si>
  <si>
    <t>Montáž žlabů kovových  šířky do 500 mm s víkem pož. odolný</t>
  </si>
  <si>
    <t>52+67+17+3</t>
  </si>
  <si>
    <t>210 02-0452</t>
  </si>
  <si>
    <t>Odbočka žlabu eleltroinstalačního .T kus š 300</t>
  </si>
  <si>
    <t>210 02-0453</t>
  </si>
  <si>
    <t>Odbočka žlabu eleltroinstalačního L kus š 300</t>
  </si>
  <si>
    <t>1+5+3</t>
  </si>
  <si>
    <t>210 02-0461</t>
  </si>
  <si>
    <t>Odbočka elektroinstalačního žlabu klesající š300mm</t>
  </si>
  <si>
    <t>210 02-0651</t>
  </si>
  <si>
    <t>Montáž se zhotovením konstrukce pro upevnění přístrojů do 5 kg</t>
  </si>
  <si>
    <t>2*6</t>
  </si>
  <si>
    <t>210 02-0741</t>
  </si>
  <si>
    <t>Zákryt plný z plechu výroba+montáž</t>
  </si>
  <si>
    <t>210 02-0802</t>
  </si>
  <si>
    <t>Montáž protipožárního krytu kabelových příchytek stoupací vedené</t>
  </si>
  <si>
    <t>210 02-0951</t>
  </si>
  <si>
    <t>Montáž tabulky výstražné smaltované formát A3 až A4</t>
  </si>
  <si>
    <t>6+12+4</t>
  </si>
  <si>
    <t>210 10-0001</t>
  </si>
  <si>
    <t>Ukončení vodičů v rozváděči nebo na přístroji včetně zapojení průřezu žíly do 2,5 mm2</t>
  </si>
  <si>
    <t>2+5*3+9*3</t>
  </si>
  <si>
    <t>210 10-0002</t>
  </si>
  <si>
    <t>Ukončení vodičů v rozváděči nebo na přístroji včetně zapojení průřezu žíly do 6 mm2</t>
  </si>
  <si>
    <t>210 10-0003</t>
  </si>
  <si>
    <t>Ukončení vodičů v rozváděči nebo na přístroji včetně zapojení průřezu žíly do 16 mm2</t>
  </si>
  <si>
    <t>2*4+4+4</t>
  </si>
  <si>
    <t>210 10-0004</t>
  </si>
  <si>
    <t>Ukončení vodičů v rozváděči nebo na přístroji včetně zapojení průřezu žíly do 25 mm2</t>
  </si>
  <si>
    <t>4+2</t>
  </si>
  <si>
    <t>210 11-0029</t>
  </si>
  <si>
    <t>Montáž nástěnných čidel pohybu pro prostředí venkovní nebo mokré</t>
  </si>
  <si>
    <t>210 12-2022</t>
  </si>
  <si>
    <t>Montáž svodiče přepětí nn 2.stupeň jednopólových dvoudílných s modulem</t>
  </si>
  <si>
    <t>210 14-0431</t>
  </si>
  <si>
    <t>Montáž a zapojení kompletů jednotlačítkových ovladačů ve skříni</t>
  </si>
  <si>
    <t>210 15-0411</t>
  </si>
  <si>
    <t>Montáž  kontrolních a ovládacích modulů LC, RC do svítidel vč. propojení</t>
  </si>
  <si>
    <t>58+6</t>
  </si>
  <si>
    <t>210 17-0001</t>
  </si>
  <si>
    <t>Montáž zdroje 1fáz do 200VA vestav 1prim-1sek</t>
  </si>
  <si>
    <t>210 19-0151</t>
  </si>
  <si>
    <t>Montáž krabice,skříně- AL do 5kg</t>
  </si>
  <si>
    <t>210 19-1517</t>
  </si>
  <si>
    <t>Montáž skříní rozvaděčů  do š 1500mm</t>
  </si>
  <si>
    <t>210 19-1519</t>
  </si>
  <si>
    <t>Montáž konstrukce do základu pro uchycení soklu skříní</t>
  </si>
  <si>
    <t>210 19-1522</t>
  </si>
  <si>
    <t>Montáž koncových dílů pro rozvaděče (soklu) do š=1500mm</t>
  </si>
  <si>
    <t>210 20-0075</t>
  </si>
  <si>
    <t>Montáž svítidel LED nouzových průmyslových 1 zdroj s krytem</t>
  </si>
  <si>
    <t>210 20-1073</t>
  </si>
  <si>
    <t>Montáž svítidel LED průmyslových stropních přisazených  s krytem</t>
  </si>
  <si>
    <t>42+10</t>
  </si>
  <si>
    <t>210 20-2013</t>
  </si>
  <si>
    <t>Montáž svítidel výbojkových průmyslových stropních závěsných na výložník</t>
  </si>
  <si>
    <t>6+6</t>
  </si>
  <si>
    <t>210 20-4002</t>
  </si>
  <si>
    <t>Montáž stožárů osvětlení parkových ocelových přírubových</t>
  </si>
  <si>
    <t>210 20-4100</t>
  </si>
  <si>
    <t>Montáž výložníků osvětlení jednoramenných nástěnných hmotnosti do 35 kg</t>
  </si>
  <si>
    <t>210 20-4103</t>
  </si>
  <si>
    <t>Montáž výložníků osvětlení jednoramenných sloupových hmotnosti do 35 kg</t>
  </si>
  <si>
    <t>210 20-4201</t>
  </si>
  <si>
    <t>Montáž elektrovýzbroje stožárů osvětlení 1 okruh</t>
  </si>
  <si>
    <t>210 22-0321</t>
  </si>
  <si>
    <t>Svorka na potrubí nerez pás</t>
  </si>
  <si>
    <t>210 22-0452</t>
  </si>
  <si>
    <t>Montáž ochranného pospojení-Cu4-25mm2 pevně</t>
  </si>
  <si>
    <t>55+65+62+78+5+6+5</t>
  </si>
  <si>
    <t>210 28-0002</t>
  </si>
  <si>
    <t>Zkoušky a prohlídky el rozvodů a zařízení celková prohlídka pro objem mtž prací do 500 000 Kč</t>
  </si>
  <si>
    <t>210 29-0841</t>
  </si>
  <si>
    <t>Demontáž a montáž krytu na oceloplechovém rozváděči šířky do 70 cm</t>
  </si>
  <si>
    <t>210 29-0891</t>
  </si>
  <si>
    <t>Štítek kovový na kabel-revize</t>
  </si>
  <si>
    <t>22+1+17+1+2+2+2+8+5+4</t>
  </si>
  <si>
    <t>210 29-0903</t>
  </si>
  <si>
    <t>Body upevňovací el. zařízení v betonu</t>
  </si>
  <si>
    <t>42*4+10*4+6*4+6*4+5*4</t>
  </si>
  <si>
    <t>210 81-0041</t>
  </si>
  <si>
    <t>Montáž měděných kabelů CYKY, CYKYD, CYKYDY, NYM, NYY, YSLY 750 V 2x1,5 mm2 uložených pevně</t>
  </si>
  <si>
    <t>59+6</t>
  </si>
  <si>
    <t>210 81-0045</t>
  </si>
  <si>
    <t>Montáž měděných kabelů CYKY, CYKYD, CYKYDY, NYM, NYY, YSLY 750 V 3x1,5 mm2 uložených pevně</t>
  </si>
  <si>
    <t>10*3</t>
  </si>
  <si>
    <t>210 81-0046</t>
  </si>
  <si>
    <t>Montáž měděných kabelů CYKY, CYKYD, CYKYDY, NYM, NYY, YSLY 750 V 3x2,5 mm2 uložených pevně</t>
  </si>
  <si>
    <t>30+11*3+57+45+80+50+95+75+11*3+80+35+65+40+85+25+56+60+45+50+10+70+30</t>
  </si>
  <si>
    <t>210 81-0047</t>
  </si>
  <si>
    <t>Montáž měděných kabelů CYKY, CYKYD, CYKYDY, NYM, NYY, YSLY 750 V 3x4 mm2 uložených pevně</t>
  </si>
  <si>
    <t>210 81-0053</t>
  </si>
  <si>
    <t>Montáž měděných kabelů CYKY, CYKYD, CYKYDY, NYM, NYY, YSLY 750 V 4x10mm2 uložených pevně</t>
  </si>
  <si>
    <t>55+2*2*4+72+2*2*4</t>
  </si>
  <si>
    <t>210 81-0054</t>
  </si>
  <si>
    <t>Montáž měděných kabelů CYKY, CYKYD, CYKYDY, NYM, NYY, YSLY 750 V 4x16mm2 uložených pevně</t>
  </si>
  <si>
    <t>250 01-0501</t>
  </si>
  <si>
    <t>Okartáčování povrchů technologických zařízení členitých ocelovým kartáčem</t>
  </si>
  <si>
    <t>250 01-0601</t>
  </si>
  <si>
    <t>Zhotovení nátěru 1 složkového základního povrchů technologických zařízení členitých</t>
  </si>
  <si>
    <t>250 01-0701</t>
  </si>
  <si>
    <t>Zhotovení nátěru 1 složkového krycího povrchů technologických zařízení členitých</t>
  </si>
  <si>
    <t>460 68-0213</t>
  </si>
  <si>
    <t>Vybourání otvorů ve zdivu betonovém plochy do 0,09 m2, tloušťky do 45 cm</t>
  </si>
  <si>
    <t>6+2+6</t>
  </si>
  <si>
    <t>460 69-0051</t>
  </si>
  <si>
    <t>Osazení hmoždinek včetně vyvrtání otvoru ve stěnách železobetonových průměru do 8 mm</t>
  </si>
  <si>
    <t>4*2*11+4*2*11+2*6*4+22+16</t>
  </si>
  <si>
    <t>460 71-0102</t>
  </si>
  <si>
    <t>Zabetonování otvorů ve stropech plochy do 0,09 m2 a tloušťky do 20 cm</t>
  </si>
  <si>
    <t>800x0001</t>
  </si>
  <si>
    <t>Naprogramování LC+RC modulů + zprovoznění rozvaděče RVO a začlenění do systému  SMART CITY ŠPK</t>
  </si>
  <si>
    <t>hod</t>
  </si>
  <si>
    <t>58+6+12</t>
  </si>
  <si>
    <t>900x0003</t>
  </si>
  <si>
    <t>Zhotovení dokumentace skutečného provedení stavby</t>
  </si>
  <si>
    <t>999 99-9914</t>
  </si>
  <si>
    <t>Zednické výpomoci 1,6% z celkové ceny této části</t>
  </si>
  <si>
    <t>999 99-9916</t>
  </si>
  <si>
    <t>Podíl přidružených výkonů - M21,M22  6% z celkové ceny této části</t>
  </si>
  <si>
    <t>201</t>
  </si>
  <si>
    <t>Silnoproud - materiál nosný</t>
  </si>
  <si>
    <t>1 001 100</t>
  </si>
  <si>
    <t>Krabice AL 160x260x91mm IK09, IP66, prázdná</t>
  </si>
  <si>
    <t>1 001 111</t>
  </si>
  <si>
    <t>Krabice rozvodná 80x80mm, IP54 se svorkovnicí 5x2,5mm2</t>
  </si>
  <si>
    <t>1 010 010</t>
  </si>
  <si>
    <t>Nouzové tlačítko s krycím sklem na povrch IP55 (Total stop) čevené</t>
  </si>
  <si>
    <t>1 050 011</t>
  </si>
  <si>
    <t>LED svítidlo přisazené antivandal, IP65, IK10, 230V/32W/5200lm,4000K, DALI, průb. montáž</t>
  </si>
  <si>
    <t>1 050 012</t>
  </si>
  <si>
    <t>LED svítidlo přisazené antivandal, IP65, IK10, 230V/52W/8900lm,4000K, DALI průb. montáž</t>
  </si>
  <si>
    <t>1 050 013</t>
  </si>
  <si>
    <t>Silniční LED svítidlo, IP66, IK09, 230V/12W/1500lm, 2700K, DALI,</t>
  </si>
  <si>
    <t>1 050 020</t>
  </si>
  <si>
    <t>Silniční LED svítidlo, IP66, IK09, 230V/28W/4000lm, 2700K, DALI</t>
  </si>
  <si>
    <t>1 050 021</t>
  </si>
  <si>
    <t>Nouzové LED svítidlo, antivandal,  trvalý provoz, IP65, IK10, 230V/8W/1123lm, 4000K, autonomnost 1h</t>
  </si>
  <si>
    <t>1 050 022</t>
  </si>
  <si>
    <t>Stěnový pozinkovaný výložník 1/60-300mm</t>
  </si>
  <si>
    <t>1 050 023</t>
  </si>
  <si>
    <t>Stožárový roviný výložník 1/76-500mm pozink.</t>
  </si>
  <si>
    <t>1 050 024</t>
  </si>
  <si>
    <t>Stožár sadový přírubový ATYP 5-159/108/76 pozinkovaný</t>
  </si>
  <si>
    <t>1 050 050</t>
  </si>
  <si>
    <t>Stožárová svorkovnice elektrovýzbroj 1xE14, pro 1-3x5x16 mm2</t>
  </si>
  <si>
    <t>13 358 466</t>
  </si>
  <si>
    <t>Ocel pásová pozink 50x3,00mm</t>
  </si>
  <si>
    <t>13 814 211</t>
  </si>
  <si>
    <t>Plech pozinkovaný tl.  3,0mm</t>
  </si>
  <si>
    <t>24 621 530</t>
  </si>
  <si>
    <t>Barva synt základní na pozink</t>
  </si>
  <si>
    <t>24 621 720</t>
  </si>
  <si>
    <t>Email prům rschnoucí šedý S 2029</t>
  </si>
  <si>
    <t>l</t>
  </si>
  <si>
    <t>24 623 010</t>
  </si>
  <si>
    <t>Zinková barva opravná sprej 400ml</t>
  </si>
  <si>
    <t>24 642 030</t>
  </si>
  <si>
    <t>Ředidlo olejo-syntetické S6006</t>
  </si>
  <si>
    <t>34 111 700</t>
  </si>
  <si>
    <t>Vodič Cu jádro CXKH-R+ B2ca s1d1a1 1x16mm2 zl/žl UV odolný</t>
  </si>
  <si>
    <t>34 111 703</t>
  </si>
  <si>
    <t>Kabel Cu jádro CXKH-R+ B2ca s1d1a1 3x1,5mm2 UV odolný</t>
  </si>
  <si>
    <t>34 111 708</t>
  </si>
  <si>
    <t>Kabel Cu jádro 1-CSKH-V180+P60-RB2cas1d1a1 2x1,5 UV odolný</t>
  </si>
  <si>
    <t>34 111 709</t>
  </si>
  <si>
    <t>Kabel Cu jádro CXKH-R+ B2ca s1d1a1 3x2,5mm2 UV odolný</t>
  </si>
  <si>
    <t>34 111 710</t>
  </si>
  <si>
    <t>Kabel Cu jádro CXKH-R+ B2ca s1d1a1 3x4mm2 UV odolný</t>
  </si>
  <si>
    <t>34 111 725</t>
  </si>
  <si>
    <t>Kabel Cu jádro CXKH-R+ B2ca s1d1a1 4x10mm2 UV odolný</t>
  </si>
  <si>
    <t>34 111 727</t>
  </si>
  <si>
    <t>Kabel Cu jádro CXKH-R+ B2ca s1d1a1 4x16mm2 UV odolný</t>
  </si>
  <si>
    <t>34 382 521</t>
  </si>
  <si>
    <t>Páska el ektrotechnická izolační  19mmx20m</t>
  </si>
  <si>
    <t>34 571 122</t>
  </si>
  <si>
    <t>Trubka instalační ocelová závitová DN22,5 Zn</t>
  </si>
  <si>
    <t>34 571 150</t>
  </si>
  <si>
    <t>Trubka inst Super Monoflex 1216</t>
  </si>
  <si>
    <t>34 571 154</t>
  </si>
  <si>
    <t>Trubka instalační 750N  Dn32 PP-HF</t>
  </si>
  <si>
    <t>34 571 396</t>
  </si>
  <si>
    <t>Rozvodka krabicová AL 96x96x64mm 3xPG16 vč svorkovnice 5x2,5mm2</t>
  </si>
  <si>
    <t>35 442 071</t>
  </si>
  <si>
    <t>Páska nerez uzemňovací  ZS 16</t>
  </si>
  <si>
    <t>55 347 421</t>
  </si>
  <si>
    <t>Koleno žlabu 300/60/90° pozink požárně odolné vč. víka</t>
  </si>
  <si>
    <t>3+2</t>
  </si>
  <si>
    <t>55 347 423</t>
  </si>
  <si>
    <t>Koleno žlabu 300/60/45° pozink požárně odolné vč víka</t>
  </si>
  <si>
    <t>186</t>
  </si>
  <si>
    <t>55 347 431</t>
  </si>
  <si>
    <t>Koleno žlabu 300/60/90° klesající pozink. požárně odolné vč. víka</t>
  </si>
  <si>
    <t>55 347 437</t>
  </si>
  <si>
    <t>T-kus 300/60 pozink požárně odolný vč. víka</t>
  </si>
  <si>
    <t>55 347 446</t>
  </si>
  <si>
    <t>Spojka pro žlab 300/ 60 pozink. požárně odolná vč. šroubů</t>
  </si>
  <si>
    <t>192</t>
  </si>
  <si>
    <t>55 347 610</t>
  </si>
  <si>
    <t>Žlab kabelový 2m 300/60/1,5mm pozink požárně odolný</t>
  </si>
  <si>
    <t>55 347 642</t>
  </si>
  <si>
    <t>Víko žlabu  pozink š= 300mm</t>
  </si>
  <si>
    <t>55 347 740</t>
  </si>
  <si>
    <t>Sestava podpěry na zeď žlabu š.300mm těžká FeZn požárně odolná</t>
  </si>
  <si>
    <t>73 534 550</t>
  </si>
  <si>
    <t>Tabulka bezp samolep A5 148x210</t>
  </si>
  <si>
    <t>341x450000</t>
  </si>
  <si>
    <t>Štítek kabelový plastový 30x8 mm</t>
  </si>
  <si>
    <t>342x1023555</t>
  </si>
  <si>
    <t>Hmoždinka kovová rozpěrná pož. odolná pro vruty pr.6mm</t>
  </si>
  <si>
    <t>4*2*11+4*2*11</t>
  </si>
  <si>
    <t>342x1023556</t>
  </si>
  <si>
    <t>Vrut 6x40 požárně odolný</t>
  </si>
  <si>
    <t>342x1024555</t>
  </si>
  <si>
    <t>Kotva M8x90 A4 NEREZ do betonu</t>
  </si>
  <si>
    <t>6*4</t>
  </si>
  <si>
    <t>342x1025555</t>
  </si>
  <si>
    <t>Kotva M20x150 A4 NEREZ do betonu průvlaková</t>
  </si>
  <si>
    <t>345x65000</t>
  </si>
  <si>
    <t>Samostatná kabelová příchytka na zeď nerez požárně odolná  pr. kabelu 10,2mm</t>
  </si>
  <si>
    <t>2*11</t>
  </si>
  <si>
    <t>345x711123</t>
  </si>
  <si>
    <t>Spojka instalační ocelové trubky DN22,5 požárně odolná</t>
  </si>
  <si>
    <t>345x711124</t>
  </si>
  <si>
    <t>Příchytka  pro ocelovou trubku DN22,5 Zn požárně odolná</t>
  </si>
  <si>
    <t>345x711125</t>
  </si>
  <si>
    <t>Vývodka ocelové trubky DN22,5 požárně odolná</t>
  </si>
  <si>
    <t>345x71396</t>
  </si>
  <si>
    <t>Rozvodka krabicová HF požárně odolná PH-60R 101x101x63,5mm + svorkovnice 5x4mm2</t>
  </si>
  <si>
    <t>347x721111</t>
  </si>
  <si>
    <t>Napájecí spínaný zdroj 230V/24V DC/2,5A,, IP67, kovové pouzdro, -30°C - 70°C</t>
  </si>
  <si>
    <t>348x565111</t>
  </si>
  <si>
    <t>Protipožarní tmel kartuš  310ml</t>
  </si>
  <si>
    <t>553x47740</t>
  </si>
  <si>
    <t>Kryt kabelových příchytek š=330mm  požárně odolný pro stoupací vedení</t>
  </si>
  <si>
    <t>2*2</t>
  </si>
  <si>
    <t>553x47740.1</t>
  </si>
  <si>
    <t>Montážní set pro kryt kabelových příchytek stoup. vedení požárně odolný</t>
  </si>
  <si>
    <t>553x47740.2</t>
  </si>
  <si>
    <t>Příchytka kabelů do kabelové lávky</t>
  </si>
  <si>
    <t>21*9</t>
  </si>
  <si>
    <t>553x47741</t>
  </si>
  <si>
    <t>Kabelová lávka pozin š=300mm  rozteč příček 150mm požárně odolná</t>
  </si>
  <si>
    <t>553x47742</t>
  </si>
  <si>
    <t>Úchyt stěnový kabelové lávky na zeď požárně odolný</t>
  </si>
  <si>
    <t>553x48x542</t>
  </si>
  <si>
    <t>Přepěťová ochrana pro LED svítidla  T2+T3 230V/10A, 320V/10kA (8/20)</t>
  </si>
  <si>
    <t>999 99-9910</t>
  </si>
  <si>
    <t>Přirážka na přidružený materiál 3% z celkové ceny této části</t>
  </si>
  <si>
    <t>999 99-9911</t>
  </si>
  <si>
    <t>Prořez materiálu 5% z celkové ceny této části</t>
  </si>
  <si>
    <t>301</t>
  </si>
  <si>
    <t>Silnoproud - dodávka</t>
  </si>
  <si>
    <t>x10001</t>
  </si>
  <si>
    <t>Rozvaděč R-GAR dle listu specifikace , specifikace je uvedená v projektové dokumentaci</t>
  </si>
  <si>
    <t>x100012</t>
  </si>
  <si>
    <t>Rozvaděč RVO-SMARTdle listu specifikace , specifikace je uvedená v projektové dokumentaci</t>
  </si>
  <si>
    <t>244</t>
  </si>
  <si>
    <t>x10003</t>
  </si>
  <si>
    <t>Modul RC pro řízení SMART do svítidla přisazeného antivandal</t>
  </si>
  <si>
    <t>246</t>
  </si>
  <si>
    <t>42+10+6</t>
  </si>
  <si>
    <t>x10004</t>
  </si>
  <si>
    <t>Modul LC pro řízení SMART do sloupu VO verze 2vstupy- 2 výstupní relé</t>
  </si>
  <si>
    <t>248</t>
  </si>
  <si>
    <t>x10005</t>
  </si>
  <si>
    <t>Pohybový spínač nástěnný 180° 230V/10A kompatibilní s RC nebo LC  modulem</t>
  </si>
  <si>
    <t>250</t>
  </si>
  <si>
    <t>999 99-9912</t>
  </si>
  <si>
    <t>Dopravné 3.6% z celkové ceny této části</t>
  </si>
  <si>
    <t>999 99-9913</t>
  </si>
  <si>
    <t>Přesun hmot 1% z celkové ceny této části</t>
  </si>
  <si>
    <t>401</t>
  </si>
  <si>
    <t>Hromosvody a uzemnění- montáž</t>
  </si>
  <si>
    <t>210 01-0369</t>
  </si>
  <si>
    <t>Montáž svorkovnice vyrovnání potenciálu</t>
  </si>
  <si>
    <t>210 01-0454</t>
  </si>
  <si>
    <t>Montáž krabice prachotěsné pro HOP</t>
  </si>
  <si>
    <t>210 04-0741</t>
  </si>
  <si>
    <t>Odmaštění ocelových součástí venkovního vedení nn na zemi</t>
  </si>
  <si>
    <t>210 04-0751</t>
  </si>
  <si>
    <t>Očištění ocelových součástí venkovního vedení nn na zemi</t>
  </si>
  <si>
    <t>210 04-0761</t>
  </si>
  <si>
    <t>Nátěr základní ocelových součástí venkovního vedení nn na zemi</t>
  </si>
  <si>
    <t>210 04-0771</t>
  </si>
  <si>
    <t>Nátěr vrchní ocelových součástí venkovního vedení nn na zemi</t>
  </si>
  <si>
    <t>210 10-2131</t>
  </si>
  <si>
    <t>Motáž protikorozní ochrany na drát FeZn pr.10mm</t>
  </si>
  <si>
    <t>210 22-0002</t>
  </si>
  <si>
    <t>Montáž uzemňovacích vedení vodičů FeZn pomocí svorek na povrchu drátem nebo lanem do 10 mm</t>
  </si>
  <si>
    <t>12*5+6*20</t>
  </si>
  <si>
    <t>210 22-0020</t>
  </si>
  <si>
    <t>Montáž uzemňovacího vedení vodičů FeZn pomocí svorek v zemi páskou do 120 mm2 ve městské zástavbě</t>
  </si>
  <si>
    <t>140+6*0,5+25</t>
  </si>
  <si>
    <t>210 22-0022</t>
  </si>
  <si>
    <t>Montáž uzemňovacího vedení vodičů FeZn pomocí svorek v zemi drátem do 10 mm ve městské zástavbě</t>
  </si>
  <si>
    <t>2*55+26*2+18+5+5+4*8+6*18+2*55+140</t>
  </si>
  <si>
    <t>210 22-0301</t>
  </si>
  <si>
    <t>Svorka hromosvod 2 šrouby/SS,SR 03/</t>
  </si>
  <si>
    <t>144+88+42</t>
  </si>
  <si>
    <t>210 22-0302</t>
  </si>
  <si>
    <t>Svorka hromosvod nad 2 /ST,SJ,atd/</t>
  </si>
  <si>
    <t>18+4+1+24+8+23+6</t>
  </si>
  <si>
    <t>210 22-0401</t>
  </si>
  <si>
    <t>Štítek smalt,um hmota-označ svodu, tabulka</t>
  </si>
  <si>
    <t>210 22-0431</t>
  </si>
  <si>
    <t>Tvarování mont dílů zemnící soustavy</t>
  </si>
  <si>
    <t>65+40+50+6+5+4+25</t>
  </si>
  <si>
    <t>230 21-0003</t>
  </si>
  <si>
    <t>Ovin spojů antikorozní páskou  za studena 2vrstvy</t>
  </si>
  <si>
    <t>(12+44+60)*0,02</t>
  </si>
  <si>
    <t>21022x0001</t>
  </si>
  <si>
    <t>Výchozí revize hromosvodu a uzemnění + dokumentace skutečného provedení</t>
  </si>
  <si>
    <t>501</t>
  </si>
  <si>
    <t>Hromosvody a uzemnění - materiál</t>
  </si>
  <si>
    <t>100 001</t>
  </si>
  <si>
    <t>Ochranná suspenze SA IV. IZOL. NATER. UZEMNENÍ A SPOJU</t>
  </si>
  <si>
    <t>(7+72+9+4+12+44)*0,2</t>
  </si>
  <si>
    <t>1 000 010</t>
  </si>
  <si>
    <t>Svorkovnice MET do instalační krabice 2x7x16mm2+30x4+2xpr.10mm</t>
  </si>
  <si>
    <t>1 000 101</t>
  </si>
  <si>
    <t>Svorka uzemňovací ZSA 16 pro pásek nerez</t>
  </si>
  <si>
    <t>15 511 410</t>
  </si>
  <si>
    <t>Drát prům 10 mm nerezový V4A</t>
  </si>
  <si>
    <t>12*5*0,62</t>
  </si>
  <si>
    <t>15 615 235</t>
  </si>
  <si>
    <t>Drát pozink měkký 11343 D10,0mm</t>
  </si>
  <si>
    <t>(2*55+6*20+26*2+18+5+5+4*8+6*18+2*55+140)*0,62</t>
  </si>
  <si>
    <t>24 621 725</t>
  </si>
  <si>
    <t>Email prům rschnoucí zelený S 2029</t>
  </si>
  <si>
    <t>24 621 727</t>
  </si>
  <si>
    <t>Email prům rschnoucí žlutý S 2029</t>
  </si>
  <si>
    <t>24 621 819</t>
  </si>
  <si>
    <t>Email synt univers šedý S2071</t>
  </si>
  <si>
    <t>24 623 858</t>
  </si>
  <si>
    <t>Barva synt reaktivní 1slož S2088</t>
  </si>
  <si>
    <t>34 141 305</t>
  </si>
  <si>
    <t>35 441 120</t>
  </si>
  <si>
    <t>Pásek uzemňovací 30x4 mm FeZn</t>
  </si>
  <si>
    <t>(140+6*0,5+25)*0,95</t>
  </si>
  <si>
    <t>35 441 875</t>
  </si>
  <si>
    <t>Svorka křížová SK vodič D6-10mm FeZn</t>
  </si>
  <si>
    <t>161</t>
  </si>
  <si>
    <t>35 441 885</t>
  </si>
  <si>
    <t>Svorka spoj SS lano D8-10mm FeZn</t>
  </si>
  <si>
    <t>120+24</t>
  </si>
  <si>
    <t>35 441 895</t>
  </si>
  <si>
    <t>Svorka přípoj SP1 D6-12mm FeZn</t>
  </si>
  <si>
    <t>326</t>
  </si>
  <si>
    <t>9+9+6</t>
  </si>
  <si>
    <t>163</t>
  </si>
  <si>
    <t>35 441 905</t>
  </si>
  <si>
    <t>Svorka přípoj SO FeZn</t>
  </si>
  <si>
    <t>328</t>
  </si>
  <si>
    <t>35 441 925</t>
  </si>
  <si>
    <t>Svorka zkušeb SZ lano D6-12mm FeZn</t>
  </si>
  <si>
    <t>330</t>
  </si>
  <si>
    <t>165</t>
  </si>
  <si>
    <t>35 441 986</t>
  </si>
  <si>
    <t>Svorka vodov SR 02 30x4mm pás FeZn</t>
  </si>
  <si>
    <t>332</t>
  </si>
  <si>
    <t>2*6+2*6</t>
  </si>
  <si>
    <t>35 441 996</t>
  </si>
  <si>
    <t>Svorka vodov SR 03 vod D6-12 FeZn</t>
  </si>
  <si>
    <t>334</t>
  </si>
  <si>
    <t>44*2</t>
  </si>
  <si>
    <t>167</t>
  </si>
  <si>
    <t>35 441 997</t>
  </si>
  <si>
    <t>Svorka na potrubí ST 50 mm nerez s páskem</t>
  </si>
  <si>
    <t>336</t>
  </si>
  <si>
    <t>338</t>
  </si>
  <si>
    <t>169</t>
  </si>
  <si>
    <t>1x00033</t>
  </si>
  <si>
    <t>Teplem smrštitelná trubice zelenožlutá 16-6/1000 UV odolná</t>
  </si>
  <si>
    <t>340</t>
  </si>
  <si>
    <t>6+1</t>
  </si>
  <si>
    <t>354x418888</t>
  </si>
  <si>
    <t>Bezšroubová svorka pro armování 12 mm</t>
  </si>
  <si>
    <t>342</t>
  </si>
  <si>
    <t>171</t>
  </si>
  <si>
    <t>354x41996</t>
  </si>
  <si>
    <t>Svorka zemnící pro spojení SR 03 b nerez</t>
  </si>
  <si>
    <t>344</t>
  </si>
  <si>
    <t>21*2</t>
  </si>
  <si>
    <t>354x90001</t>
  </si>
  <si>
    <t>Svorka uzemňovací připojovací SP1 nerez</t>
  </si>
  <si>
    <t>346</t>
  </si>
  <si>
    <t>173</t>
  </si>
  <si>
    <t>354x90005</t>
  </si>
  <si>
    <t>Štítekčíslování svodu</t>
  </si>
  <si>
    <t>348</t>
  </si>
  <si>
    <t>354x90006</t>
  </si>
  <si>
    <t>Tabulka upozornění, 210x297x0,7mm Al Za bouřky dodržujte odstup..3m</t>
  </si>
  <si>
    <t>350</t>
  </si>
  <si>
    <t>175</t>
  </si>
  <si>
    <t>354x90007</t>
  </si>
  <si>
    <t>Antikorozní zemní páska k ochraně spojů délka 50m</t>
  </si>
  <si>
    <t>352</t>
  </si>
  <si>
    <t>(7+72+9+4+12+44)*0,1</t>
  </si>
  <si>
    <t>354</t>
  </si>
  <si>
    <t>177</t>
  </si>
  <si>
    <t>356</t>
  </si>
  <si>
    <t>601</t>
  </si>
  <si>
    <t>Strukturovaná kabeláž - montáž</t>
  </si>
  <si>
    <t>358</t>
  </si>
  <si>
    <t>179</t>
  </si>
  <si>
    <t>210 02-1011</t>
  </si>
  <si>
    <t>Zhotovení otvoru v plechu t 4mm do pr. 16mm</t>
  </si>
  <si>
    <t>360</t>
  </si>
  <si>
    <t>220 11-0151</t>
  </si>
  <si>
    <t>Ukončení celoplast kabelu bez pancíře v závěru nebo rozvaděči se zářezovými svorkovnicemi do 10 žil</t>
  </si>
  <si>
    <t>362</t>
  </si>
  <si>
    <t>4+2+7*2</t>
  </si>
  <si>
    <t>181</t>
  </si>
  <si>
    <t>220 11-0192</t>
  </si>
  <si>
    <t>Montáž a kompletace rozvaděče R-SLP se soklem</t>
  </si>
  <si>
    <t>364</t>
  </si>
  <si>
    <t>220 11-0193</t>
  </si>
  <si>
    <t>Montáž boxu optického rozvaděče 12 svarů</t>
  </si>
  <si>
    <t>366</t>
  </si>
  <si>
    <t>183</t>
  </si>
  <si>
    <t>220 11-0346</t>
  </si>
  <si>
    <t>Montáž štítku kabelového průběžného</t>
  </si>
  <si>
    <t>368</t>
  </si>
  <si>
    <t>220 11-0401</t>
  </si>
  <si>
    <t>Montáž smršťovací koncovky na zemní kabel</t>
  </si>
  <si>
    <t>370</t>
  </si>
  <si>
    <t>185</t>
  </si>
  <si>
    <t>220 11-1406</t>
  </si>
  <si>
    <t>Zapojení vodičů po měření</t>
  </si>
  <si>
    <t>pár</t>
  </si>
  <si>
    <t>372</t>
  </si>
  <si>
    <t>6+4</t>
  </si>
  <si>
    <t>220 11-1411</t>
  </si>
  <si>
    <t>Odpojení vodičů pro měření 1stranné</t>
  </si>
  <si>
    <t>374</t>
  </si>
  <si>
    <t>187</t>
  </si>
  <si>
    <t>220 11-1431</t>
  </si>
  <si>
    <t>Jednosměr. měření na místním kabelu</t>
  </si>
  <si>
    <t>376</t>
  </si>
  <si>
    <t>220 18-2301</t>
  </si>
  <si>
    <t>Ukončení optického kabelu v optickém rozvaděči pro 8 vláken</t>
  </si>
  <si>
    <t>378</t>
  </si>
  <si>
    <t>189</t>
  </si>
  <si>
    <t>220 18-2404</t>
  </si>
  <si>
    <t>Uložení koncového jednovláknového optického kabelu</t>
  </si>
  <si>
    <t>380</t>
  </si>
  <si>
    <t>220 18-2410</t>
  </si>
  <si>
    <t>Montáž optické konektorové spojky v optickém rozvaděči</t>
  </si>
  <si>
    <t>382</t>
  </si>
  <si>
    <t>191</t>
  </si>
  <si>
    <t>220 26-0113</t>
  </si>
  <si>
    <t>Odvíčkování+zavíčk krabice 4 šrouby</t>
  </si>
  <si>
    <t>384</t>
  </si>
  <si>
    <t>220 26-0512</t>
  </si>
  <si>
    <t>Montáž elektroinstalační trubky  na povrchu 21 mm</t>
  </si>
  <si>
    <t>386</t>
  </si>
  <si>
    <t>(3+8+7+2+4+8+6+5)*1,05</t>
  </si>
  <si>
    <t>193</t>
  </si>
  <si>
    <t>220 26-0721</t>
  </si>
  <si>
    <t>Montáž kabelového plechového žlabu  62 / 50 mm pož. odolného</t>
  </si>
  <si>
    <t>388</t>
  </si>
  <si>
    <t>55+5+37+73</t>
  </si>
  <si>
    <t>220 26-1642</t>
  </si>
  <si>
    <t>Osazeni hmoždinky 8mm zeď beton</t>
  </si>
  <si>
    <t>390</t>
  </si>
  <si>
    <t>170*4</t>
  </si>
  <si>
    <t>195</t>
  </si>
  <si>
    <t>220 26-1653</t>
  </si>
  <si>
    <t>Uchyceni Fe konstrukce zeď beton-nosník žlabu</t>
  </si>
  <si>
    <t>392</t>
  </si>
  <si>
    <t>220 26-1661</t>
  </si>
  <si>
    <t>Značení trasy vedení</t>
  </si>
  <si>
    <t>394</t>
  </si>
  <si>
    <t>197</t>
  </si>
  <si>
    <t>220 28-0221</t>
  </si>
  <si>
    <t>Montáž kabelu sdělovacího do 10 žil v trubce</t>
  </si>
  <si>
    <t>396</t>
  </si>
  <si>
    <t>(72+45+39+33+6+6+6+62)*1,05</t>
  </si>
  <si>
    <t>220 30-0662</t>
  </si>
  <si>
    <t>Zapojení kabelu do 10drátů přes konektor</t>
  </si>
  <si>
    <t>398</t>
  </si>
  <si>
    <t>4+2+6*2+26*2</t>
  </si>
  <si>
    <t>199</t>
  </si>
  <si>
    <t>220 30-1441</t>
  </si>
  <si>
    <t>Zapojení průmyslového  optického modulu do šachty</t>
  </si>
  <si>
    <t>400</t>
  </si>
  <si>
    <t>220 30-1456</t>
  </si>
  <si>
    <t>Bleskojistka krabicová účastnická</t>
  </si>
  <si>
    <t>402</t>
  </si>
  <si>
    <t>220 53-0336</t>
  </si>
  <si>
    <t>Přezkoušení stávající účast pobočky</t>
  </si>
  <si>
    <t>404</t>
  </si>
  <si>
    <t>220 73-1013</t>
  </si>
  <si>
    <t>Montáž konzol na konstrukci nad 3 m/ do 15 kg</t>
  </si>
  <si>
    <t>406</t>
  </si>
  <si>
    <t>203</t>
  </si>
  <si>
    <t>460 68-0203</t>
  </si>
  <si>
    <t>Vybourání otvorů ve zdivu betonovém plochy do 0,02 m2, tloušťky do 45 cm</t>
  </si>
  <si>
    <t>408</t>
  </si>
  <si>
    <t>460 68-0321</t>
  </si>
  <si>
    <t>Vybourání otvorů stropech a klenbách želbet plochy do 0,09 m2, tloušťky do 10 cm</t>
  </si>
  <si>
    <t>410</t>
  </si>
  <si>
    <t>205</t>
  </si>
  <si>
    <t>220x025877</t>
  </si>
  <si>
    <t>Kompletace, nastavení systému, protokoly, zaškolení implementace do systému SMART CITY, ŠPK FREE</t>
  </si>
  <si>
    <t>soub</t>
  </si>
  <si>
    <t>412</t>
  </si>
  <si>
    <t>220x220001</t>
  </si>
  <si>
    <t>Montáž Access point, venkovní na konstrukci vč. zapojení</t>
  </si>
  <si>
    <t>414</t>
  </si>
  <si>
    <t>207</t>
  </si>
  <si>
    <t>416</t>
  </si>
  <si>
    <t>701</t>
  </si>
  <si>
    <t>Strukturovaná kabeláž - materiál</t>
  </si>
  <si>
    <t>418</t>
  </si>
  <si>
    <t>209</t>
  </si>
  <si>
    <t>55 347 491</t>
  </si>
  <si>
    <t>Žlab kabelový pozink 60/x50x1,5mm požárně odolný certifikovaný</t>
  </si>
  <si>
    <t>420</t>
  </si>
  <si>
    <t>55+37+73</t>
  </si>
  <si>
    <t>55 347 510</t>
  </si>
  <si>
    <t>Víko žlabu 60x50x1,25 pozink</t>
  </si>
  <si>
    <t>422</t>
  </si>
  <si>
    <t>211</t>
  </si>
  <si>
    <t>55 347 551</t>
  </si>
  <si>
    <t>Nosník žlabu š.100mm těžký pozink požárně odolný</t>
  </si>
  <si>
    <t>424</t>
  </si>
  <si>
    <t>55 347 555</t>
  </si>
  <si>
    <t>Kotva průvlaková požárně odolná KPO 8X77_PO</t>
  </si>
  <si>
    <t>426</t>
  </si>
  <si>
    <t>165*4+4*2</t>
  </si>
  <si>
    <t>213</t>
  </si>
  <si>
    <t>55 347 731</t>
  </si>
  <si>
    <t>Spojka kabelového žlabu požárně odolná 50_POF vč, šroubů</t>
  </si>
  <si>
    <t>428</t>
  </si>
  <si>
    <t>73 534 535</t>
  </si>
  <si>
    <t>Tabulka bezpečnostní tisk 2bar A6 samolepící</t>
  </si>
  <si>
    <t>430</t>
  </si>
  <si>
    <t>215</t>
  </si>
  <si>
    <t>1x0001</t>
  </si>
  <si>
    <t>Kabel FTP CAT5E 4xpár  LSOH Dca-s1,d2,a1</t>
  </si>
  <si>
    <t>432</t>
  </si>
  <si>
    <t>1x0002</t>
  </si>
  <si>
    <t>Instalační trubka PE-HF21mm</t>
  </si>
  <si>
    <t>434</t>
  </si>
  <si>
    <t>217</t>
  </si>
  <si>
    <t>1x0003</t>
  </si>
  <si>
    <t>Teplem smrštitelná trubice černá 12-3/1000 UV odolná</t>
  </si>
  <si>
    <t>436</t>
  </si>
  <si>
    <t>1x0004</t>
  </si>
  <si>
    <t>Gumová průchodka  10/6,4mm</t>
  </si>
  <si>
    <t>438</t>
  </si>
  <si>
    <t>219</t>
  </si>
  <si>
    <t>1x0005</t>
  </si>
  <si>
    <t>Konektor, RJ45, stíněný, kulatý, drát 50u</t>
  </si>
  <si>
    <t>440</t>
  </si>
  <si>
    <t>442</t>
  </si>
  <si>
    <t>2*2*11</t>
  </si>
  <si>
    <t>221</t>
  </si>
  <si>
    <t>444</t>
  </si>
  <si>
    <t>446</t>
  </si>
  <si>
    <t>223</t>
  </si>
  <si>
    <t>448</t>
  </si>
  <si>
    <t>9*9</t>
  </si>
  <si>
    <t>450</t>
  </si>
  <si>
    <t>2*4*2</t>
  </si>
  <si>
    <t>225</t>
  </si>
  <si>
    <t>452</t>
  </si>
  <si>
    <t>4*2</t>
  </si>
  <si>
    <t>553x5741</t>
  </si>
  <si>
    <t>Kabelová lávka pozin š=150mm  rozteč příček 150mm požárně odolná</t>
  </si>
  <si>
    <t>454</t>
  </si>
  <si>
    <t>227</t>
  </si>
  <si>
    <t>553x57740</t>
  </si>
  <si>
    <t>Kryt kabelových příchytekš=150mm  požárně odolný pro stoupací vedení</t>
  </si>
  <si>
    <t>456</t>
  </si>
  <si>
    <t>953x477488</t>
  </si>
  <si>
    <t>Konzola na uchycení AP Wifi  na sloup/zeď</t>
  </si>
  <si>
    <t>458</t>
  </si>
  <si>
    <t>229</t>
  </si>
  <si>
    <t>460</t>
  </si>
  <si>
    <t>462</t>
  </si>
  <si>
    <t>801</t>
  </si>
  <si>
    <t>Strukturovaná kabeláž - dodávka</t>
  </si>
  <si>
    <t>231</t>
  </si>
  <si>
    <t>345x00001</t>
  </si>
  <si>
    <t>Dodávka rozvaděče R-SLP1 dle specifikačního listu, specifikace je uvedená v projektové dokumentaci</t>
  </si>
  <si>
    <t>464</t>
  </si>
  <si>
    <t>345x0002</t>
  </si>
  <si>
    <t>Access point, venkovní,s Plug &amp; Play Mesh, Hotspot, 1167Mbps, 2,4GHz, 5GHz, 1x Gbit RJ-45, PoE 48V</t>
  </si>
  <si>
    <t>466</t>
  </si>
  <si>
    <t>233</t>
  </si>
  <si>
    <t>345x0003</t>
  </si>
  <si>
    <t>Konektor RJ45 - 8p8c, drát, CAT5e</t>
  </si>
  <si>
    <t>468</t>
  </si>
  <si>
    <t>7*2+2</t>
  </si>
  <si>
    <t>354x0004</t>
  </si>
  <si>
    <t>Prům. optický modul, dosah 20km, SFP, Gigabit, WDM, SM, LC, UPC, 1,25Gbps, Tx: 1310 nm/ Rx:1550 nm</t>
  </si>
  <si>
    <t>470</t>
  </si>
  <si>
    <t>235</t>
  </si>
  <si>
    <t>354x0005</t>
  </si>
  <si>
    <t>Prům. optický modul, dosah 20km, SFP, Gigabit, WDM, SM, LC, UPC, 1,25Gbps, Tx: 1550 nm/ Rx: 1310 nm</t>
  </si>
  <si>
    <t>472</t>
  </si>
  <si>
    <t>354x0006</t>
  </si>
  <si>
    <t>Patch kabel, optický, LC-LC, 9/125, simplex, LS0H, 1m</t>
  </si>
  <si>
    <t>474</t>
  </si>
  <si>
    <t>3+3</t>
  </si>
  <si>
    <t>237</t>
  </si>
  <si>
    <t>354x0007</t>
  </si>
  <si>
    <t>Pigtail, LC, 9/125, 0,9mm, 1m, LS0H,</t>
  </si>
  <si>
    <t>476</t>
  </si>
  <si>
    <t>4+5</t>
  </si>
  <si>
    <t>354x0008</t>
  </si>
  <si>
    <t>Rozvaděč, plastový, pro 12 odboček, 2 kabelové porty, vodotěsný, cívka, LC konektory</t>
  </si>
  <si>
    <t>478</t>
  </si>
  <si>
    <t>239</t>
  </si>
  <si>
    <t>x0006</t>
  </si>
  <si>
    <t>Přepěťová ochrana Ethernet 1Gbps s PoE, 90V/5kA, 2xRJ45 v krabici, -30 až 65°C</t>
  </si>
  <si>
    <t>480</t>
  </si>
  <si>
    <t>482</t>
  </si>
  <si>
    <t>241</t>
  </si>
  <si>
    <t>484</t>
  </si>
  <si>
    <t>Kamerový systém - montáž</t>
  </si>
  <si>
    <t>486</t>
  </si>
  <si>
    <t>2+2</t>
  </si>
  <si>
    <t>243</t>
  </si>
  <si>
    <t>488</t>
  </si>
  <si>
    <t>490</t>
  </si>
  <si>
    <t>245</t>
  </si>
  <si>
    <t>492</t>
  </si>
  <si>
    <t>494</t>
  </si>
  <si>
    <t>247</t>
  </si>
  <si>
    <t>496</t>
  </si>
  <si>
    <t>10*2+4*2</t>
  </si>
  <si>
    <t>498</t>
  </si>
  <si>
    <t>249</t>
  </si>
  <si>
    <t>500</t>
  </si>
  <si>
    <t>502</t>
  </si>
  <si>
    <t>251</t>
  </si>
  <si>
    <t>504</t>
  </si>
  <si>
    <t>506</t>
  </si>
  <si>
    <t>253</t>
  </si>
  <si>
    <t>220 18-0201</t>
  </si>
  <si>
    <t>Zatažení do tvárnicové tratě, trubky kabelu hmotnosti do 2 kg/m</t>
  </si>
  <si>
    <t>508</t>
  </si>
  <si>
    <t>2*10</t>
  </si>
  <si>
    <t>220 18-2004</t>
  </si>
  <si>
    <t>Připevnění ochranné trubky k roštu příchytkou  29-40 včetně materiálu</t>
  </si>
  <si>
    <t>510</t>
  </si>
  <si>
    <t>10*2</t>
  </si>
  <si>
    <t>255</t>
  </si>
  <si>
    <t>512</t>
  </si>
  <si>
    <t>514</t>
  </si>
  <si>
    <t>10*4</t>
  </si>
  <si>
    <t>257</t>
  </si>
  <si>
    <t>220 73-1004</t>
  </si>
  <si>
    <t>Montáž konzol na zeď nad 3 m do hmotnosti 15 kg</t>
  </si>
  <si>
    <t>516</t>
  </si>
  <si>
    <t>518</t>
  </si>
  <si>
    <t>259</t>
  </si>
  <si>
    <t>220 73-1022</t>
  </si>
  <si>
    <t>Montáž venkovní kamery v krytu</t>
  </si>
  <si>
    <t>520</t>
  </si>
  <si>
    <t>220 73-1063</t>
  </si>
  <si>
    <t>Zprovoznění kamery dalkově ovladané</t>
  </si>
  <si>
    <t>522</t>
  </si>
  <si>
    <t>261</t>
  </si>
  <si>
    <t>220 73-1081</t>
  </si>
  <si>
    <t>Mont kabelu kamerového do kanálu</t>
  </si>
  <si>
    <t>524</t>
  </si>
  <si>
    <t>(2*56+2*40+58+76+9+23+39+24)*1,05</t>
  </si>
  <si>
    <t>220 73-1146</t>
  </si>
  <si>
    <t>Montáž dálk ovládání objektivu</t>
  </si>
  <si>
    <t>526</t>
  </si>
  <si>
    <t>263</t>
  </si>
  <si>
    <t>220 73-1161</t>
  </si>
  <si>
    <t>Montáž nahrávacího zařízení NRV do rozvaděče RACK</t>
  </si>
  <si>
    <t>528</t>
  </si>
  <si>
    <t>460 68-0233</t>
  </si>
  <si>
    <t>Vybourání otvorů ve zdivu železobetonovém plochy do 0,09 m2, tloušťky do 45 cm</t>
  </si>
  <si>
    <t>530</t>
  </si>
  <si>
    <t>265</t>
  </si>
  <si>
    <t>220x2200001</t>
  </si>
  <si>
    <t>Kompletace, nastavení a implementace systému do platformy SMART CITY</t>
  </si>
  <si>
    <t>532</t>
  </si>
  <si>
    <t>534</t>
  </si>
  <si>
    <t>910</t>
  </si>
  <si>
    <t>Kamerový systém - materiál</t>
  </si>
  <si>
    <t>267</t>
  </si>
  <si>
    <t>73 534 530</t>
  </si>
  <si>
    <t>Tabulka plast tisk 2 barvy  A5 Objekt je monitorovámn kamerovým systémem""</t>
  </si>
  <si>
    <t>536</t>
  </si>
  <si>
    <t>538</t>
  </si>
  <si>
    <t>269</t>
  </si>
  <si>
    <t>540</t>
  </si>
  <si>
    <t>542</t>
  </si>
  <si>
    <t>271</t>
  </si>
  <si>
    <t>544</t>
  </si>
  <si>
    <t>546</t>
  </si>
  <si>
    <t>2*10+4*2</t>
  </si>
  <si>
    <t>273</t>
  </si>
  <si>
    <t>999 99-9909</t>
  </si>
  <si>
    <t>Přírážka na přidružený materiál 5% z celkové ceny této části</t>
  </si>
  <si>
    <t>548</t>
  </si>
  <si>
    <t>550</t>
  </si>
  <si>
    <t>911</t>
  </si>
  <si>
    <t>Kamerový systém - dodávka</t>
  </si>
  <si>
    <t>275</t>
  </si>
  <si>
    <t>X0001</t>
  </si>
  <si>
    <t>IP bullet kamera, 4MP, MZVF, 8-32mm, WDR 140dB, motor zoom, prof.analýza  IR 100m, IP67</t>
  </si>
  <si>
    <t>552</t>
  </si>
  <si>
    <t>x0002</t>
  </si>
  <si>
    <t>Adaptér pro montáž vybraných typů montážních krabic a konzolí pro kamery na sloup</t>
  </si>
  <si>
    <t>554</t>
  </si>
  <si>
    <t>277</t>
  </si>
  <si>
    <t>x0003</t>
  </si>
  <si>
    <t>Kovová konzole pro kamery, na zeď, průchod povrchových kabelů do konzole, délka 205mm, nosnost 25kg</t>
  </si>
  <si>
    <t>556</t>
  </si>
  <si>
    <t>x0004</t>
  </si>
  <si>
    <t>Síťový NVR min. 128 IP kamer, min. 4xETH 1000, min. 2xHDMI, 8x HDD SATA (max. 8x 10TB)</t>
  </si>
  <si>
    <t>558</t>
  </si>
  <si>
    <t>279</t>
  </si>
  <si>
    <t>x0005</t>
  </si>
  <si>
    <t>Přídavný HDD k rekordérům NVR, SATA 10TB, provoz 24/7</t>
  </si>
  <si>
    <t>560</t>
  </si>
  <si>
    <t>562</t>
  </si>
  <si>
    <t>281</t>
  </si>
  <si>
    <t>x0007</t>
  </si>
  <si>
    <t>Police 2U pro 19 Rack 800mm hloubka 550 mm hloubka 800mm)"</t>
  </si>
  <si>
    <t>564</t>
  </si>
  <si>
    <t>x0008</t>
  </si>
  <si>
    <t>Montáž, zapojení, kompletace, zkoušky a implementace do nadřezeného systému SMART CITY</t>
  </si>
  <si>
    <t>566</t>
  </si>
  <si>
    <t>283</t>
  </si>
  <si>
    <t>568</t>
  </si>
  <si>
    <t>570</t>
  </si>
  <si>
    <t>912</t>
  </si>
  <si>
    <t>Parkovací systém - montáž</t>
  </si>
  <si>
    <t>285</t>
  </si>
  <si>
    <t>210 01-0022</t>
  </si>
  <si>
    <t>Montáž trubek plastových tuhých D 23 mm uložených pevně</t>
  </si>
  <si>
    <t>572</t>
  </si>
  <si>
    <t>574</t>
  </si>
  <si>
    <t>287</t>
  </si>
  <si>
    <t>576</t>
  </si>
  <si>
    <t>578</t>
  </si>
  <si>
    <t>289</t>
  </si>
  <si>
    <t>580</t>
  </si>
  <si>
    <t>582</t>
  </si>
  <si>
    <t>291</t>
  </si>
  <si>
    <t>584</t>
  </si>
  <si>
    <t>210 10-0210</t>
  </si>
  <si>
    <t>Ukončení šňůr se zapojením počtu a průřezu žil do 4x4 mm2</t>
  </si>
  <si>
    <t>586</t>
  </si>
  <si>
    <t>293</t>
  </si>
  <si>
    <t>588</t>
  </si>
  <si>
    <t>590</t>
  </si>
  <si>
    <t>295</t>
  </si>
  <si>
    <t>210 20-5001</t>
  </si>
  <si>
    <t>Montáž informační tabule s display na ráhno sloupu do výšky  nax. 4m</t>
  </si>
  <si>
    <t>592</t>
  </si>
  <si>
    <t>210 20-5107</t>
  </si>
  <si>
    <t>Montáž informační tabule s display na zeďdo výšky  max.4m</t>
  </si>
  <si>
    <t>594</t>
  </si>
  <si>
    <t>297</t>
  </si>
  <si>
    <t>596</t>
  </si>
  <si>
    <t>598</t>
  </si>
  <si>
    <t>299</t>
  </si>
  <si>
    <t>600</t>
  </si>
  <si>
    <t>602</t>
  </si>
  <si>
    <t>210 28-0001</t>
  </si>
  <si>
    <t>Zkoušky a prohlídky el rozvodů a zařízení celková prohlídka pro objem mtž prací do 100 000 Kč</t>
  </si>
  <si>
    <t>604</t>
  </si>
  <si>
    <t>606</t>
  </si>
  <si>
    <t>303</t>
  </si>
  <si>
    <t>608</t>
  </si>
  <si>
    <t>610</t>
  </si>
  <si>
    <t>3*4+4</t>
  </si>
  <si>
    <t>305</t>
  </si>
  <si>
    <t>210 80-2339</t>
  </si>
  <si>
    <t>Montáž měděných vodičů CYSY, HO5-F, HO5 VVH2-F, HO7RN do 1 kV 3x2,50 mm2 uložených pevně</t>
  </si>
  <si>
    <t>612</t>
  </si>
  <si>
    <t>1+3</t>
  </si>
  <si>
    <t>614</t>
  </si>
  <si>
    <t>307</t>
  </si>
  <si>
    <t>616</t>
  </si>
  <si>
    <t>2+2+4+4</t>
  </si>
  <si>
    <t>618</t>
  </si>
  <si>
    <t>309</t>
  </si>
  <si>
    <t>620</t>
  </si>
  <si>
    <t>622</t>
  </si>
  <si>
    <t>311</t>
  </si>
  <si>
    <t>624</t>
  </si>
  <si>
    <t>626</t>
  </si>
  <si>
    <t>313</t>
  </si>
  <si>
    <t>628</t>
  </si>
  <si>
    <t>2*4</t>
  </si>
  <si>
    <t>630</t>
  </si>
  <si>
    <t>3*4</t>
  </si>
  <si>
    <t>315</t>
  </si>
  <si>
    <t>632</t>
  </si>
  <si>
    <t>634</t>
  </si>
  <si>
    <t>2*2*4</t>
  </si>
  <si>
    <t>317</t>
  </si>
  <si>
    <t>220 26-1644</t>
  </si>
  <si>
    <t>Osazeni hmoždinky 12mm zeď beton</t>
  </si>
  <si>
    <t>636</t>
  </si>
  <si>
    <t>638</t>
  </si>
  <si>
    <t>(32+52+47+37)*1,05</t>
  </si>
  <si>
    <t>319</t>
  </si>
  <si>
    <t>640</t>
  </si>
  <si>
    <t>642</t>
  </si>
  <si>
    <t>321</t>
  </si>
  <si>
    <t>644</t>
  </si>
  <si>
    <t>900x0001</t>
  </si>
  <si>
    <t>Montáž zemního detektoru LoRaWan vč nastavení</t>
  </si>
  <si>
    <t>646</t>
  </si>
  <si>
    <t>35+35</t>
  </si>
  <si>
    <t>323</t>
  </si>
  <si>
    <t>900x0003.1</t>
  </si>
  <si>
    <t>Nastavení, odladění a propojení s nadřazeným systémem SMART CITY</t>
  </si>
  <si>
    <t>648</t>
  </si>
  <si>
    <t>650</t>
  </si>
  <si>
    <t>325</t>
  </si>
  <si>
    <t>652</t>
  </si>
  <si>
    <t>913</t>
  </si>
  <si>
    <t>Parkovací systém - materiál</t>
  </si>
  <si>
    <t>654</t>
  </si>
  <si>
    <t>3*0,62</t>
  </si>
  <si>
    <t>327</t>
  </si>
  <si>
    <t>34 143 154</t>
  </si>
  <si>
    <t>Šňůra Cu jádro CMFM 2 x 1</t>
  </si>
  <si>
    <t>656</t>
  </si>
  <si>
    <t>34 571 534</t>
  </si>
  <si>
    <t>Krabice Al prázdná 260 x 160 x 91 mm  IP 66. IK09</t>
  </si>
  <si>
    <t>658</t>
  </si>
  <si>
    <t>329</t>
  </si>
  <si>
    <t>660</t>
  </si>
  <si>
    <t>662</t>
  </si>
  <si>
    <t>331</t>
  </si>
  <si>
    <t>664</t>
  </si>
  <si>
    <t>1x0001.1</t>
  </si>
  <si>
    <t>Kabel FTP CAT5E 4xpár  LSOH Dca-s1,d2,a1 venkovní</t>
  </si>
  <si>
    <t>666</t>
  </si>
  <si>
    <t>333</t>
  </si>
  <si>
    <t>668</t>
  </si>
  <si>
    <t>670</t>
  </si>
  <si>
    <t>335</t>
  </si>
  <si>
    <t>672</t>
  </si>
  <si>
    <t>2c00007</t>
  </si>
  <si>
    <t>Stožár přírubový dvoustupňový sadový P2-108/60 Zn</t>
  </si>
  <si>
    <t>674</t>
  </si>
  <si>
    <t>337</t>
  </si>
  <si>
    <t>2x00006</t>
  </si>
  <si>
    <t>Redukce uchycení Gateway na sloup VO pozink</t>
  </si>
  <si>
    <t>676</t>
  </si>
  <si>
    <t>2x00008</t>
  </si>
  <si>
    <t>Zátka plastová proti zatékání vody do stožáru pr. 60mm</t>
  </si>
  <si>
    <t>678</t>
  </si>
  <si>
    <t>339</t>
  </si>
  <si>
    <t>341x0001</t>
  </si>
  <si>
    <t>680</t>
  </si>
  <si>
    <t>341x11030</t>
  </si>
  <si>
    <t>Bezhalonový kabel Cu jádro CXKH-R+ B2ca s1d1a1 3x2,5mm2 venkovní</t>
  </si>
  <si>
    <t>682</t>
  </si>
  <si>
    <t>(52+45)*1,05</t>
  </si>
  <si>
    <t>341</t>
  </si>
  <si>
    <t>341x11031</t>
  </si>
  <si>
    <t>Smršťovací koncovka na kabel  3x 1,5 - 6mm2</t>
  </si>
  <si>
    <t>684</t>
  </si>
  <si>
    <t>341x110458</t>
  </si>
  <si>
    <t>Identifikační štítek zavírací rozměr 30x8mm, PE  bezhalogenový</t>
  </si>
  <si>
    <t>686</t>
  </si>
  <si>
    <t>343</t>
  </si>
  <si>
    <t>688</t>
  </si>
  <si>
    <t>690</t>
  </si>
  <si>
    <t>345</t>
  </si>
  <si>
    <t>692</t>
  </si>
  <si>
    <t>694</t>
  </si>
  <si>
    <t>914</t>
  </si>
  <si>
    <t>Parkovací systém - dodávka</t>
  </si>
  <si>
    <t>347</t>
  </si>
  <si>
    <t>x20012</t>
  </si>
  <si>
    <t>Adaptér na uchycení  informační tabule, nebo gateway  na sloup Zn</t>
  </si>
  <si>
    <t>696</t>
  </si>
  <si>
    <t>x20013</t>
  </si>
  <si>
    <t>Adaptér na uchycení  informační tabule nebo gateway na zeď Zn</t>
  </si>
  <si>
    <t>698</t>
  </si>
  <si>
    <t>349</t>
  </si>
  <si>
    <t>x2002</t>
  </si>
  <si>
    <t>Gateway IoT LoRaWan (A/C) 868 MHz, dosah min 3km ve městě, montáž na sloup/zeď pasivní chlazení</t>
  </si>
  <si>
    <t>700</t>
  </si>
  <si>
    <t>x2003</t>
  </si>
  <si>
    <t>Zemní přisazený magnetický detektor LoRaWan, 868 MHz, dosah min. 2km, 3,6V, min 9,6Ah</t>
  </si>
  <si>
    <t>702</t>
  </si>
  <si>
    <t>351</t>
  </si>
  <si>
    <t>x2004</t>
  </si>
  <si>
    <t>Informační tabule  P 1x ZELENÝ SEGM. LED DISPLEJ 3 pozice 101mm</t>
  </si>
  <si>
    <t>704</t>
  </si>
  <si>
    <t>x2008</t>
  </si>
  <si>
    <t>Napájecí spínaný zdroj 230V/24V DC/2,5A, IP67, kovové pouzdro, -30°C ÷ 70°C</t>
  </si>
  <si>
    <t>706</t>
  </si>
  <si>
    <t>353</t>
  </si>
  <si>
    <t>708</t>
  </si>
  <si>
    <t>710</t>
  </si>
  <si>
    <t>202.1 - Přípojka NN</t>
  </si>
  <si>
    <t xml:space="preserve">    101 - MATERIÁL DÉLKOVÝ A KUSOVÝ</t>
  </si>
  <si>
    <t xml:space="preserve">    201 - ZEMNÍ PRÁCE</t>
  </si>
  <si>
    <t>MATERIÁL DÉLKOVÝ A KUSOVÝ</t>
  </si>
  <si>
    <t>1001</t>
  </si>
  <si>
    <t>Kabel¨AYKY 4Bx50mm</t>
  </si>
  <si>
    <t>1002</t>
  </si>
  <si>
    <t>Kabelová koncovka do 50mm</t>
  </si>
  <si>
    <t>1003</t>
  </si>
  <si>
    <t>Doplnění napojení ze stáv. rozvaděče</t>
  </si>
  <si>
    <t>-1984916660</t>
  </si>
  <si>
    <t>1004</t>
  </si>
  <si>
    <t>Geodetické zaměření</t>
  </si>
  <si>
    <t>1005</t>
  </si>
  <si>
    <t>Výchozi revize</t>
  </si>
  <si>
    <t>ZEMNÍ PRÁCE</t>
  </si>
  <si>
    <t>201001</t>
  </si>
  <si>
    <t>Dovoz písku</t>
  </si>
  <si>
    <t>201002</t>
  </si>
  <si>
    <t>Vytyčení trasy v  zast. prostoru</t>
  </si>
  <si>
    <t>201003</t>
  </si>
  <si>
    <t>Výkop kabelové rýhy 35x80cm zemina tř.4</t>
  </si>
  <si>
    <t>201004</t>
  </si>
  <si>
    <t>Výkop kabelové rýhy 50x120cm zemina tř.4</t>
  </si>
  <si>
    <t>201005</t>
  </si>
  <si>
    <t>Kabelové lože š.35cm bez zakrytí</t>
  </si>
  <si>
    <t>201006</t>
  </si>
  <si>
    <t>Kabelové lože š.50cm bez zakrytí</t>
  </si>
  <si>
    <t>201007</t>
  </si>
  <si>
    <t>Zajištění kabelu při křížení</t>
  </si>
  <si>
    <t>201008</t>
  </si>
  <si>
    <t>Folie výstražná š. 33cm</t>
  </si>
  <si>
    <t>201009</t>
  </si>
  <si>
    <t>Prostup z PE vlnitých ROUR 110/95 AROT</t>
  </si>
  <si>
    <t>201010</t>
  </si>
  <si>
    <t>Podklad pod chráničku</t>
  </si>
  <si>
    <t>201011</t>
  </si>
  <si>
    <t>Zához kabelové rýhy š. 35 hl. 80 tř.4</t>
  </si>
  <si>
    <t>201012</t>
  </si>
  <si>
    <t>Zához kabelové rýhy š. 50 hl. 120 tř.4</t>
  </si>
  <si>
    <t>201013</t>
  </si>
  <si>
    <t>Prostup do objektu vč. zapravení pr. do 150mm</t>
  </si>
  <si>
    <t>201014</t>
  </si>
  <si>
    <t>Odvoz do vzdálenosti 10 km</t>
  </si>
  <si>
    <t>301.1 - SO301.1  Přeložka plynovodu</t>
  </si>
  <si>
    <t xml:space="preserve">    8 - Trubní vedení</t>
  </si>
  <si>
    <t>Hloubení rýh šířky do 200 cm do 100 m3</t>
  </si>
  <si>
    <t>Nakládání výkopku v množství do 100 m3</t>
  </si>
  <si>
    <t>120001101R00</t>
  </si>
  <si>
    <t>Příplatek za ztížení vykopávky v blízkosti vedení</t>
  </si>
  <si>
    <t>119000002RA0</t>
  </si>
  <si>
    <t>Dočasné zajištění kabelů ve výkopu</t>
  </si>
  <si>
    <t>Vodorovné přemístění výkopku z hor. do 10000 m</t>
  </si>
  <si>
    <t>451572111RK1</t>
  </si>
  <si>
    <t>Lože pod potrubí z kameniva těženého 0 - 4 mm</t>
  </si>
  <si>
    <t>Trubní vedení</t>
  </si>
  <si>
    <t>800-01</t>
  </si>
  <si>
    <t>Potrubí PE100 SDR11 dn160 včetně elektrotvarovek</t>
  </si>
  <si>
    <t>800-02</t>
  </si>
  <si>
    <t>Potrubí PE100 SDR11 dn63, včetně elektrotvarovek</t>
  </si>
  <si>
    <t>800-03</t>
  </si>
  <si>
    <t>2x Propojení plynovodu pomocí balonové soustavy</t>
  </si>
  <si>
    <t>800-04</t>
  </si>
  <si>
    <t>Napojení na veřejný vodovod, Zemní souprava teleskopická 1,3-1,8m šoupátko DN40</t>
  </si>
  <si>
    <t>800-05</t>
  </si>
  <si>
    <t>Nové značení a odstranění stávajícího, plynovodu</t>
  </si>
  <si>
    <t>800-06</t>
  </si>
  <si>
    <t>Oplocení dočasné přeložky, včetně demontáže</t>
  </si>
  <si>
    <t>460490012R00</t>
  </si>
  <si>
    <t>Zakrytí potrubí výstr. folií PVC+vodič CYY 2,5mm2</t>
  </si>
  <si>
    <t>892241111R00</t>
  </si>
  <si>
    <t>Tlaková zkouška  potrubí DN 80</t>
  </si>
  <si>
    <t>301.2 - SO301.2   Dešťová kanalizace</t>
  </si>
  <si>
    <t>132201213R00</t>
  </si>
  <si>
    <t>Hloubení rýh š.do 200 cm do 10000 m3,STROJNĚ</t>
  </si>
  <si>
    <t>122201109R00</t>
  </si>
  <si>
    <t>Příplatek za lepivost - odkopávky v hor. 3</t>
  </si>
  <si>
    <t>16710-001</t>
  </si>
  <si>
    <t>Nakládání výkopku z hor.1-5 v množství nad 100 m3</t>
  </si>
  <si>
    <t>119000001RA0</t>
  </si>
  <si>
    <t>Dočasné zajištění potrubí ve výkopu</t>
  </si>
  <si>
    <t>Pažení a rozepření stěn rýh - příložné - hl.do 2 m</t>
  </si>
  <si>
    <t>151401201R00</t>
  </si>
  <si>
    <t>Pažení stěn výkopu hnané, štětovnicemi, hl.do 4 m</t>
  </si>
  <si>
    <t>Odstranění pažení stěn rýh - příložné - hl. do 2 m</t>
  </si>
  <si>
    <t>151401211R00</t>
  </si>
  <si>
    <t>Odstranění pažení stěn ze štětovnic,hnané,hl.do 4m</t>
  </si>
  <si>
    <t>115101201R00</t>
  </si>
  <si>
    <t>Čerpání vody na výšku do 10 m, přítok do 500 l/min</t>
  </si>
  <si>
    <t>h</t>
  </si>
  <si>
    <t>380310070RAA</t>
  </si>
  <si>
    <t>Kompletní kce z betonu C 25/30 vodostavebního, bednění a odbednění</t>
  </si>
  <si>
    <t>300-01</t>
  </si>
  <si>
    <t>Rovnanina s lomového kamene do vodostav.bet., včetně betonových prahů</t>
  </si>
  <si>
    <t>300-02</t>
  </si>
  <si>
    <t>Vyčištění průtočného profilu, sekání keřů a trávy a následné zapravení</t>
  </si>
  <si>
    <t>800-001</t>
  </si>
  <si>
    <t>PVC SN12 DN 200</t>
  </si>
  <si>
    <t>800-002</t>
  </si>
  <si>
    <t>RŠ1</t>
  </si>
  <si>
    <t>800-003</t>
  </si>
  <si>
    <t>RŠ2</t>
  </si>
  <si>
    <t>800-004</t>
  </si>
  <si>
    <t>RŠ3</t>
  </si>
  <si>
    <t>800-005</t>
  </si>
  <si>
    <t>RŠ4</t>
  </si>
  <si>
    <t>800-006</t>
  </si>
  <si>
    <t>RŠ5</t>
  </si>
  <si>
    <t>800-007</t>
  </si>
  <si>
    <t>OLK NS15 instal. pod hladinu spodní vody, zatížení D400, kalový prostor 100xNS, železobeton</t>
  </si>
  <si>
    <t>800-008</t>
  </si>
  <si>
    <t>Retenční nádrž 22.57m3</t>
  </si>
  <si>
    <t>800-009</t>
  </si>
  <si>
    <t>Zkouška těsnosti kanalizace DN400</t>
  </si>
  <si>
    <t>800-010</t>
  </si>
  <si>
    <t>T</t>
  </si>
  <si>
    <t>501.1 - SO501.1 - Komunikace pojížděné</t>
  </si>
  <si>
    <t>122252203</t>
  </si>
  <si>
    <t>Odkopávky a prokopávky nezapažené pro silnice a dálnice v hornině třídy těžitelnosti I objem do 100 m3 strojně</t>
  </si>
  <si>
    <t>2029161893</t>
  </si>
  <si>
    <t>184*0,3</t>
  </si>
  <si>
    <t>133251101</t>
  </si>
  <si>
    <t>Hloubení šachet nezapažených v hornině třídy těžitelnosti I skupiny 3 objem do 20 m3</t>
  </si>
  <si>
    <t>-1682528246</t>
  </si>
  <si>
    <t>"patky pro značky" 0,3*0,3*0,5*3</t>
  </si>
  <si>
    <t>809992795</t>
  </si>
  <si>
    <t>55,2+0,135</t>
  </si>
  <si>
    <t>-227255479</t>
  </si>
  <si>
    <t>55,335*1,8</t>
  </si>
  <si>
    <t>-1094142601</t>
  </si>
  <si>
    <t>184+72</t>
  </si>
  <si>
    <t>228623040</t>
  </si>
  <si>
    <t>(184+74)*0,4</t>
  </si>
  <si>
    <t>-438724367</t>
  </si>
  <si>
    <t>-1910844305</t>
  </si>
  <si>
    <t>(184+74)*0,4*2</t>
  </si>
  <si>
    <t>1396855551</t>
  </si>
  <si>
    <t>103,2*1,8</t>
  </si>
  <si>
    <t>-403011224</t>
  </si>
  <si>
    <t>184+74</t>
  </si>
  <si>
    <t>275313611</t>
  </si>
  <si>
    <t>Základové patky z betonu tř. C 16/20</t>
  </si>
  <si>
    <t>"ŠD-A 0/32"</t>
  </si>
  <si>
    <t>"pod komunikaci" 220+7</t>
  </si>
  <si>
    <t>"pod obrubníky" (47+4+1+21+3,5)*0,3</t>
  </si>
  <si>
    <t xml:space="preserve">"ŠD-B 0/32" </t>
  </si>
  <si>
    <t>"pod komunikaci" 230</t>
  </si>
  <si>
    <t>564861111</t>
  </si>
  <si>
    <t>Podklad ze štěrkodrtě ŠD tl 200 mm</t>
  </si>
  <si>
    <t>"sjezd" 10</t>
  </si>
  <si>
    <t>"komunikace" 220</t>
  </si>
  <si>
    <t>"sjezd" 7</t>
  </si>
  <si>
    <t>59245013</t>
  </si>
  <si>
    <t>dlažba zámková tvaru I 200x165x80mm přírodní</t>
  </si>
  <si>
    <t>227*1,02</t>
  </si>
  <si>
    <t>914111112</t>
  </si>
  <si>
    <t>Montáž svislé dopravní značky do velikosti 1 m2 páskováním na sloup</t>
  </si>
  <si>
    <t>40445608</t>
  </si>
  <si>
    <t>značky upravující přednost P1, P4 700mm</t>
  </si>
  <si>
    <t>"P4" 1</t>
  </si>
  <si>
    <t>40445625</t>
  </si>
  <si>
    <t>informativní značky provozní IP8, IP9, IP11-IP13 500x700mm</t>
  </si>
  <si>
    <t>" IP11a " 1</t>
  </si>
  <si>
    <t>" IP12 "  2</t>
  </si>
  <si>
    <t>40445647</t>
  </si>
  <si>
    <t>dodatkové tabulky E1, E2a,b , E6, E9, E10 E12c, E17 500x500mm</t>
  </si>
  <si>
    <t>"E1" 2</t>
  </si>
  <si>
    <t>40445620</t>
  </si>
  <si>
    <t>zákazové, příkazové dopravní značky B1-B34, C1-15 700mm</t>
  </si>
  <si>
    <t>"C2b" 1</t>
  </si>
  <si>
    <t>914511111</t>
  </si>
  <si>
    <t>Montáž sloupku dopravních značek délky do 3,5 m s betonovým základem</t>
  </si>
  <si>
    <t>40445230</t>
  </si>
  <si>
    <t>sloupek pro dopravní značku Zn D 70mm v 3,5m</t>
  </si>
  <si>
    <t>915111111</t>
  </si>
  <si>
    <t>Vodorovné dopravní značení dělící čáry souvislé š 125 mm základní bílá barva</t>
  </si>
  <si>
    <t>916131113</t>
  </si>
  <si>
    <t>Osazení silničního obrubníku betonového ležatého s boční opěrou do lože z betonu prostého</t>
  </si>
  <si>
    <t>47+4+1</t>
  </si>
  <si>
    <t>59217031</t>
  </si>
  <si>
    <t>obrubník betonový silniční 1000x150x250mm</t>
  </si>
  <si>
    <t>(3,5+47)*1,01</t>
  </si>
  <si>
    <t>59217029</t>
  </si>
  <si>
    <t>obrubník betonový silniční nájezdový 1000x150x150mm</t>
  </si>
  <si>
    <t>59217030</t>
  </si>
  <si>
    <t>obrubník betonový silniční přechodový 1000x150x150-250mm</t>
  </si>
  <si>
    <t>916231213</t>
  </si>
  <si>
    <t>Osazení chodníkového obrubníku betonového stojatého s boční opěrou do lože z betonu prostého</t>
  </si>
  <si>
    <t>21*1,01</t>
  </si>
  <si>
    <t>916921191</t>
  </si>
  <si>
    <t>Příplatek k monolitickým příkopům, krajníkům nebo obrubníkům za provedení oblouku r do 20 m</t>
  </si>
  <si>
    <t>(47+4+1+21+3,5)*0,3*0,15</t>
  </si>
  <si>
    <t>940000002</t>
  </si>
  <si>
    <t>Montáž+nájem (60dnů)+demontáž dočasné dopravní značky vč. stojanu</t>
  </si>
  <si>
    <t>998223011</t>
  </si>
  <si>
    <t>Přesun hmot pro pozemní komunikace s krytem dlážděným</t>
  </si>
  <si>
    <t>502.1 - SO502.1 - Komunikace pochozí</t>
  </si>
  <si>
    <t>122552203</t>
  </si>
  <si>
    <t>Odkopávky a prokopávky nezapažené pro silnice a dálnice v hornině třídy těžitelnosti III objem do 100 m3 strojně</t>
  </si>
  <si>
    <t>1511341106</t>
  </si>
  <si>
    <t>194*0,15</t>
  </si>
  <si>
    <t>1042779509</t>
  </si>
  <si>
    <t>1984514202</t>
  </si>
  <si>
    <t>29,1*1,8</t>
  </si>
  <si>
    <t>-1564468645</t>
  </si>
  <si>
    <t>"hutněno na Edef,2=min.30MPa"</t>
  </si>
  <si>
    <t>"chodník" 194</t>
  </si>
  <si>
    <t>"u schodiště" 38</t>
  </si>
  <si>
    <t>-1310109993</t>
  </si>
  <si>
    <t>(194+34)*0,4</t>
  </si>
  <si>
    <t>-1611452075</t>
  </si>
  <si>
    <t>-908095589</t>
  </si>
  <si>
    <t>91,2*1,8</t>
  </si>
  <si>
    <t>-1762703946</t>
  </si>
  <si>
    <t>194+38</t>
  </si>
  <si>
    <t>2026345429</t>
  </si>
  <si>
    <t>91,2*2</t>
  </si>
  <si>
    <t>"pod obrubníky" 165*0,3</t>
  </si>
  <si>
    <t>596211112</t>
  </si>
  <si>
    <t>Kladení zámkové dlažby komunikací pro pěší tl 60 mm skupiny A pl přes 100 do 300 m2</t>
  </si>
  <si>
    <t>59245222</t>
  </si>
  <si>
    <t>dlažba zámková tvaru I základní pro nevidomé 196x161x60mm barevná</t>
  </si>
  <si>
    <t>5*1,02</t>
  </si>
  <si>
    <t>59245301</t>
  </si>
  <si>
    <t>dlažba zámková tvaru I kraj 200x140x60mm přírodní</t>
  </si>
  <si>
    <t>230*1,02</t>
  </si>
  <si>
    <t>165*1,01</t>
  </si>
  <si>
    <t>165*0,3*0,15</t>
  </si>
  <si>
    <t>503.2 - SO503.1 - Sadové úpravy</t>
  </si>
  <si>
    <t xml:space="preserve">    823-1 - Plochy a úpravy území</t>
  </si>
  <si>
    <t xml:space="preserve">    99 - Staveništní přesun hmot</t>
  </si>
  <si>
    <t xml:space="preserve">    100 - Záruční údržba výsadby 3 roky</t>
  </si>
  <si>
    <t>181301112R00</t>
  </si>
  <si>
    <t>Rozprostření ornice, rovina, tl.10-15 cm,nad 500m2</t>
  </si>
  <si>
    <t>823-1</t>
  </si>
  <si>
    <t>Plochy a úpravy území</t>
  </si>
  <si>
    <t>183402111R00</t>
  </si>
  <si>
    <t>Rozrušení půdy na hloubku do 15 cm</t>
  </si>
  <si>
    <t>SML.CENA</t>
  </si>
  <si>
    <t>Chemické odplevelení před založením kultury postřikem vč.postřiku</t>
  </si>
  <si>
    <t>183403153R00</t>
  </si>
  <si>
    <t>Obdělání půdy hrabáním v rovině příprava pro trávník a výsadby</t>
  </si>
  <si>
    <t>183403161R00</t>
  </si>
  <si>
    <t>Obdělání půdy válením v rovině</t>
  </si>
  <si>
    <t>180402111R00</t>
  </si>
  <si>
    <t>Založení trávníku parkového výsevem v rovině vč 1.pokosení</t>
  </si>
  <si>
    <t>111104211R00</t>
  </si>
  <si>
    <t>Pokosení trávníku  parkového do převzetí</t>
  </si>
  <si>
    <t>183101111R00</t>
  </si>
  <si>
    <t>Hloub. jamek bez výměny půdy do 0,01 m3, v rovině</t>
  </si>
  <si>
    <t>183101215R00</t>
  </si>
  <si>
    <t>Hloub. jamek s výměnou 50% půdy do 0,4m3 v rovině</t>
  </si>
  <si>
    <t>184102111R00</t>
  </si>
  <si>
    <t>Výsadba dřevin s balem D do 20 cm, v rovině</t>
  </si>
  <si>
    <t>184102115R00</t>
  </si>
  <si>
    <t>Výsadba dřevin s balem D do 60 cm, v rovině</t>
  </si>
  <si>
    <t>SML.CENA.1</t>
  </si>
  <si>
    <t>Zhotovení obalu kmene z rákosu</t>
  </si>
  <si>
    <t>184202112R00</t>
  </si>
  <si>
    <t>Osazení  3 kůlů k dřevině s uvázáním, dl. kůlů do 3 m,prům 8-10cm</t>
  </si>
  <si>
    <t>SML.CENA.2</t>
  </si>
  <si>
    <t>Osazení  kůlů k rostlině, dl. kůlů do1 m, prům5cm</t>
  </si>
  <si>
    <t>184921093R00</t>
  </si>
  <si>
    <t>Mulčování rostlin borkou  tl. do 0,1 m rovina</t>
  </si>
  <si>
    <t>185802113R00</t>
  </si>
  <si>
    <t>Hnojení umělým hnojivem v rovině</t>
  </si>
  <si>
    <t>185802114R00</t>
  </si>
  <si>
    <t>Přihnojení tabl.hnojivem-stromy, keře</t>
  </si>
  <si>
    <t>185851111R00</t>
  </si>
  <si>
    <t>Dovoz vody pro zálivku rostlin do 6 km</t>
  </si>
  <si>
    <t>001</t>
  </si>
  <si>
    <t>muchovník stromovitý  - Amelanchier arborea "Robin Hill" obv.km. 12-14 cm ZB(zemní bal)</t>
  </si>
  <si>
    <t>002</t>
  </si>
  <si>
    <t>bříza himalájská - Betula utilis "Doorenbos"  obv.km.16-18cm ZB</t>
  </si>
  <si>
    <t>003</t>
  </si>
  <si>
    <t>plamének horský-Clematis  montana K 40 cm</t>
  </si>
  <si>
    <t>SML.CENA.3</t>
  </si>
  <si>
    <t>Směs travní parková</t>
  </si>
  <si>
    <t>SML.CENA.4</t>
  </si>
  <si>
    <t>Tyč jehličnatá prům. 8-10 cm 3m odkorněná</t>
  </si>
  <si>
    <t>SML.CENA.5</t>
  </si>
  <si>
    <t>Tyč jehličnatá prům. 5 cm 1m odkorněná</t>
  </si>
  <si>
    <t>08211320</t>
  </si>
  <si>
    <t>Voda pitná - vodné</t>
  </si>
  <si>
    <t>SML.CENA.6</t>
  </si>
  <si>
    <t>Úvazek pružný</t>
  </si>
  <si>
    <t>SML.CENA.7</t>
  </si>
  <si>
    <t>Rákos(1000g/m2)</t>
  </si>
  <si>
    <t>SML.CENA.8</t>
  </si>
  <si>
    <t>Dřevěné příčky</t>
  </si>
  <si>
    <t>SML.CENA.9</t>
  </si>
  <si>
    <t>Substrát zahradnický (800kg/m3)</t>
  </si>
  <si>
    <t>SML.CENA.10</t>
  </si>
  <si>
    <t>Kůra mulčovací (500kg/m3)</t>
  </si>
  <si>
    <t>SML.CENA.11</t>
  </si>
  <si>
    <t>Tablet.hnojivo 10 g</t>
  </si>
  <si>
    <t>SML.CENA.12</t>
  </si>
  <si>
    <t>hnojivo NPK(dusík, fosfor,draslík)</t>
  </si>
  <si>
    <t>Staveništní přesun hmot</t>
  </si>
  <si>
    <t>998231311R00</t>
  </si>
  <si>
    <t>Přesun hmot pro sadovnické a krajin. úpravy do 5km</t>
  </si>
  <si>
    <t>Záruční údržba výsadby 3 roky</t>
  </si>
  <si>
    <t>184806112R00</t>
  </si>
  <si>
    <t>Ŕez průklestem netrnitých stromů prům.koruny do 4m</t>
  </si>
  <si>
    <t>185804213R00</t>
  </si>
  <si>
    <t>Vypletí dřevin solitérních</t>
  </si>
  <si>
    <t>185804214R00</t>
  </si>
  <si>
    <t>Vypletí dřevin ve skupinách</t>
  </si>
  <si>
    <t>185804312R00</t>
  </si>
  <si>
    <t>Zalití vodou plochy jednotlivě přes 20m2</t>
  </si>
  <si>
    <t>SML.CENA.13</t>
  </si>
  <si>
    <t>Odstranění kotvení  stromů a ochrany kmene</t>
  </si>
  <si>
    <t>990 -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</si>
  <si>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</si>
  <si>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</si>
  <si>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</si>
  <si>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</si>
  <si>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</si>
  <si>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</si>
  <si>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</si>
  <si>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11100-001</t>
  </si>
  <si>
    <t>Vytýčení inženýrských sítí</t>
  </si>
  <si>
    <t>1024</t>
  </si>
  <si>
    <t>11100-002</t>
  </si>
  <si>
    <t>Geodetické vytýčení stavby</t>
  </si>
  <si>
    <t>11100-003</t>
  </si>
  <si>
    <t>Geodetické zaměření stavby</t>
  </si>
  <si>
    <t>VRN3</t>
  </si>
  <si>
    <t>Zařízení staveniště</t>
  </si>
  <si>
    <t>11200-001</t>
  </si>
  <si>
    <t>VRN4</t>
  </si>
  <si>
    <t>Inženýrská činnost</t>
  </si>
  <si>
    <t>11300-001</t>
  </si>
  <si>
    <t>Náklady na technika BOZP na stavbě</t>
  </si>
  <si>
    <t>991 - Ostatní náklady</t>
  </si>
  <si>
    <t>OST - Ostatní</t>
  </si>
  <si>
    <t>OST</t>
  </si>
  <si>
    <t>Ostatní</t>
  </si>
  <si>
    <t>50001</t>
  </si>
  <si>
    <t>2140829045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</si>
</sst>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21</v>
      </c>
      <c r="AK11" s="32" t="s">
        <v>26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27</v>
      </c>
      <c r="AK13" s="32" t="s">
        <v>25</v>
      </c>
      <c r="AN13" s="34" t="s">
        <v>28</v>
      </c>
      <c r="AR13" s="22"/>
      <c r="BE13" s="31"/>
      <c r="BS13" s="19" t="s">
        <v>6</v>
      </c>
    </row>
    <row r="14" spans="2:71" ht="12">
      <c r="B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N14" s="34" t="s">
        <v>28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29</v>
      </c>
      <c r="AK16" s="32" t="s">
        <v>25</v>
      </c>
      <c r="AN16" s="27" t="s">
        <v>1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21</v>
      </c>
      <c r="AK17" s="32" t="s">
        <v>26</v>
      </c>
      <c r="AN17" s="27" t="s">
        <v>1</v>
      </c>
      <c r="AR17" s="22"/>
      <c r="BE17" s="31"/>
      <c r="BS17" s="19" t="s">
        <v>30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31</v>
      </c>
      <c r="AK19" s="32" t="s">
        <v>25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21</v>
      </c>
      <c r="AK20" s="32" t="s">
        <v>26</v>
      </c>
      <c r="AN20" s="27" t="s">
        <v>1</v>
      </c>
      <c r="AR20" s="22"/>
      <c r="BE20" s="31"/>
      <c r="BS20" s="19" t="s">
        <v>30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32</v>
      </c>
      <c r="AR22" s="22"/>
      <c r="BE22" s="31"/>
    </row>
    <row r="23" spans="2:57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37</v>
      </c>
      <c r="E29" s="3"/>
      <c r="F29" s="32" t="s">
        <v>38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39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40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41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42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46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47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48</v>
      </c>
      <c r="AI60" s="41"/>
      <c r="AJ60" s="41"/>
      <c r="AK60" s="41"/>
      <c r="AL60" s="41"/>
      <c r="AM60" s="58" t="s">
        <v>49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51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48</v>
      </c>
      <c r="AI75" s="41"/>
      <c r="AJ75" s="41"/>
      <c r="AK75" s="41"/>
      <c r="AL75" s="41"/>
      <c r="AM75" s="58" t="s">
        <v>49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Knesl01102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Parkovací dům, Gagarinova, Šumperk-cú2021-revize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IF(AN8="","",AN8)</f>
        <v>6. 4. 2021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15.1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29</v>
      </c>
      <c r="AJ89" s="38"/>
      <c r="AK89" s="38"/>
      <c r="AL89" s="38"/>
      <c r="AM89" s="70" t="str">
        <f>IF(E17="","",E17)</f>
        <v xml:space="preserve"> </v>
      </c>
      <c r="AN89" s="4"/>
      <c r="AO89" s="4"/>
      <c r="AP89" s="4"/>
      <c r="AQ89" s="38"/>
      <c r="AR89" s="39"/>
      <c r="AS89" s="71" t="s">
        <v>53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27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31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54</v>
      </c>
      <c r="D92" s="80"/>
      <c r="E92" s="80"/>
      <c r="F92" s="80"/>
      <c r="G92" s="80"/>
      <c r="H92" s="81"/>
      <c r="I92" s="82" t="s">
        <v>55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56</v>
      </c>
      <c r="AH92" s="80"/>
      <c r="AI92" s="80"/>
      <c r="AJ92" s="80"/>
      <c r="AK92" s="80"/>
      <c r="AL92" s="80"/>
      <c r="AM92" s="80"/>
      <c r="AN92" s="82" t="s">
        <v>57</v>
      </c>
      <c r="AO92" s="80"/>
      <c r="AP92" s="84"/>
      <c r="AQ92" s="85" t="s">
        <v>58</v>
      </c>
      <c r="AR92" s="39"/>
      <c r="AS92" s="86" t="s">
        <v>59</v>
      </c>
      <c r="AT92" s="87" t="s">
        <v>60</v>
      </c>
      <c r="AU92" s="87" t="s">
        <v>61</v>
      </c>
      <c r="AV92" s="87" t="s">
        <v>62</v>
      </c>
      <c r="AW92" s="87" t="s">
        <v>63</v>
      </c>
      <c r="AX92" s="87" t="s">
        <v>64</v>
      </c>
      <c r="AY92" s="87" t="s">
        <v>65</v>
      </c>
      <c r="AZ92" s="87" t="s">
        <v>66</v>
      </c>
      <c r="BA92" s="87" t="s">
        <v>67</v>
      </c>
      <c r="BB92" s="87" t="s">
        <v>68</v>
      </c>
      <c r="BC92" s="87" t="s">
        <v>69</v>
      </c>
      <c r="BD92" s="88" t="s">
        <v>70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71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ROUND(AG95+SUM(AG99:AG106),2)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ROUND(AS95+SUM(AS99:AS106),2)</f>
        <v>0</v>
      </c>
      <c r="AT94" s="99">
        <f>ROUND(SUM(AV94:AW94),2)</f>
        <v>0</v>
      </c>
      <c r="AU94" s="100">
        <f>ROUND(AU95+SUM(AU99:AU106),5)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ROUND(AZ95+SUM(AZ99:AZ106),2)</f>
        <v>0</v>
      </c>
      <c r="BA94" s="99">
        <f>ROUND(BA95+SUM(BA99:BA106),2)</f>
        <v>0</v>
      </c>
      <c r="BB94" s="99">
        <f>ROUND(BB95+SUM(BB99:BB106),2)</f>
        <v>0</v>
      </c>
      <c r="BC94" s="99">
        <f>ROUND(BC95+SUM(BC99:BC106),2)</f>
        <v>0</v>
      </c>
      <c r="BD94" s="101">
        <f>ROUND(BD95+SUM(BD99:BD106),2)</f>
        <v>0</v>
      </c>
      <c r="BE94" s="6"/>
      <c r="BS94" s="102" t="s">
        <v>72</v>
      </c>
      <c r="BT94" s="102" t="s">
        <v>73</v>
      </c>
      <c r="BU94" s="103" t="s">
        <v>74</v>
      </c>
      <c r="BV94" s="102" t="s">
        <v>75</v>
      </c>
      <c r="BW94" s="102" t="s">
        <v>4</v>
      </c>
      <c r="BX94" s="102" t="s">
        <v>76</v>
      </c>
      <c r="CL94" s="102" t="s">
        <v>1</v>
      </c>
    </row>
    <row r="95" spans="1:91" s="7" customFormat="1" ht="16.5" customHeight="1">
      <c r="A95" s="7"/>
      <c r="B95" s="104"/>
      <c r="C95" s="105"/>
      <c r="D95" s="106" t="s">
        <v>77</v>
      </c>
      <c r="E95" s="106"/>
      <c r="F95" s="106"/>
      <c r="G95" s="106"/>
      <c r="H95" s="106"/>
      <c r="I95" s="107"/>
      <c r="J95" s="106" t="s">
        <v>78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ROUND(SUM(AG96:AG98),2)</f>
        <v>0</v>
      </c>
      <c r="AH95" s="107"/>
      <c r="AI95" s="107"/>
      <c r="AJ95" s="107"/>
      <c r="AK95" s="107"/>
      <c r="AL95" s="107"/>
      <c r="AM95" s="107"/>
      <c r="AN95" s="109">
        <f>SUM(AG95,AT95)</f>
        <v>0</v>
      </c>
      <c r="AO95" s="107"/>
      <c r="AP95" s="107"/>
      <c r="AQ95" s="110" t="s">
        <v>79</v>
      </c>
      <c r="AR95" s="104"/>
      <c r="AS95" s="111">
        <f>ROUND(SUM(AS96:AS98),2)</f>
        <v>0</v>
      </c>
      <c r="AT95" s="112">
        <f>ROUND(SUM(AV95:AW95),2)</f>
        <v>0</v>
      </c>
      <c r="AU95" s="113">
        <f>ROUND(SUM(AU96:AU98),5)</f>
        <v>0</v>
      </c>
      <c r="AV95" s="112">
        <f>ROUND(AZ95*L29,2)</f>
        <v>0</v>
      </c>
      <c r="AW95" s="112">
        <f>ROUND(BA95*L30,2)</f>
        <v>0</v>
      </c>
      <c r="AX95" s="112">
        <f>ROUND(BB95*L29,2)</f>
        <v>0</v>
      </c>
      <c r="AY95" s="112">
        <f>ROUND(BC95*L30,2)</f>
        <v>0</v>
      </c>
      <c r="AZ95" s="112">
        <f>ROUND(SUM(AZ96:AZ98),2)</f>
        <v>0</v>
      </c>
      <c r="BA95" s="112">
        <f>ROUND(SUM(BA96:BA98),2)</f>
        <v>0</v>
      </c>
      <c r="BB95" s="112">
        <f>ROUND(SUM(BB96:BB98),2)</f>
        <v>0</v>
      </c>
      <c r="BC95" s="112">
        <f>ROUND(SUM(BC96:BC98),2)</f>
        <v>0</v>
      </c>
      <c r="BD95" s="114">
        <f>ROUND(SUM(BD96:BD98),2)</f>
        <v>0</v>
      </c>
      <c r="BE95" s="7"/>
      <c r="BS95" s="115" t="s">
        <v>72</v>
      </c>
      <c r="BT95" s="115" t="s">
        <v>80</v>
      </c>
      <c r="BU95" s="115" t="s">
        <v>74</v>
      </c>
      <c r="BV95" s="115" t="s">
        <v>75</v>
      </c>
      <c r="BW95" s="115" t="s">
        <v>81</v>
      </c>
      <c r="BX95" s="115" t="s">
        <v>4</v>
      </c>
      <c r="CL95" s="115" t="s">
        <v>1</v>
      </c>
      <c r="CM95" s="115" t="s">
        <v>82</v>
      </c>
    </row>
    <row r="96" spans="1:90" s="4" customFormat="1" ht="16.5" customHeight="1">
      <c r="A96" s="116" t="s">
        <v>83</v>
      </c>
      <c r="B96" s="64"/>
      <c r="C96" s="10"/>
      <c r="D96" s="10"/>
      <c r="E96" s="117" t="s">
        <v>84</v>
      </c>
      <c r="F96" s="117"/>
      <c r="G96" s="117"/>
      <c r="H96" s="117"/>
      <c r="I96" s="117"/>
      <c r="J96" s="10"/>
      <c r="K96" s="117" t="s">
        <v>85</v>
      </c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8">
        <f>'101.1.01 - D.1.1 - Staveb...'!J32</f>
        <v>0</v>
      </c>
      <c r="AH96" s="10"/>
      <c r="AI96" s="10"/>
      <c r="AJ96" s="10"/>
      <c r="AK96" s="10"/>
      <c r="AL96" s="10"/>
      <c r="AM96" s="10"/>
      <c r="AN96" s="118">
        <f>SUM(AG96,AT96)</f>
        <v>0</v>
      </c>
      <c r="AO96" s="10"/>
      <c r="AP96" s="10"/>
      <c r="AQ96" s="119" t="s">
        <v>86</v>
      </c>
      <c r="AR96" s="64"/>
      <c r="AS96" s="120">
        <v>0</v>
      </c>
      <c r="AT96" s="121">
        <f>ROUND(SUM(AV96:AW96),2)</f>
        <v>0</v>
      </c>
      <c r="AU96" s="122">
        <f>'101.1.01 - D.1.1 - Staveb...'!P140</f>
        <v>0</v>
      </c>
      <c r="AV96" s="121">
        <f>'101.1.01 - D.1.1 - Staveb...'!J35</f>
        <v>0</v>
      </c>
      <c r="AW96" s="121">
        <f>'101.1.01 - D.1.1 - Staveb...'!J36</f>
        <v>0</v>
      </c>
      <c r="AX96" s="121">
        <f>'101.1.01 - D.1.1 - Staveb...'!J37</f>
        <v>0</v>
      </c>
      <c r="AY96" s="121">
        <f>'101.1.01 - D.1.1 - Staveb...'!J38</f>
        <v>0</v>
      </c>
      <c r="AZ96" s="121">
        <f>'101.1.01 - D.1.1 - Staveb...'!F35</f>
        <v>0</v>
      </c>
      <c r="BA96" s="121">
        <f>'101.1.01 - D.1.1 - Staveb...'!F36</f>
        <v>0</v>
      </c>
      <c r="BB96" s="121">
        <f>'101.1.01 - D.1.1 - Staveb...'!F37</f>
        <v>0</v>
      </c>
      <c r="BC96" s="121">
        <f>'101.1.01 - D.1.1 - Staveb...'!F38</f>
        <v>0</v>
      </c>
      <c r="BD96" s="123">
        <f>'101.1.01 - D.1.1 - Staveb...'!F39</f>
        <v>0</v>
      </c>
      <c r="BE96" s="4"/>
      <c r="BT96" s="27" t="s">
        <v>82</v>
      </c>
      <c r="BV96" s="27" t="s">
        <v>75</v>
      </c>
      <c r="BW96" s="27" t="s">
        <v>87</v>
      </c>
      <c r="BX96" s="27" t="s">
        <v>81</v>
      </c>
      <c r="CL96" s="27" t="s">
        <v>1</v>
      </c>
    </row>
    <row r="97" spans="1:90" s="4" customFormat="1" ht="16.5" customHeight="1">
      <c r="A97" s="116" t="s">
        <v>83</v>
      </c>
      <c r="B97" s="64"/>
      <c r="C97" s="10"/>
      <c r="D97" s="10"/>
      <c r="E97" s="117" t="s">
        <v>88</v>
      </c>
      <c r="F97" s="117"/>
      <c r="G97" s="117"/>
      <c r="H97" s="117"/>
      <c r="I97" s="117"/>
      <c r="J97" s="10"/>
      <c r="K97" s="117" t="s">
        <v>89</v>
      </c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8">
        <f>'101.1.02 - D.1.4.1   ZTI'!J32</f>
        <v>0</v>
      </c>
      <c r="AH97" s="10"/>
      <c r="AI97" s="10"/>
      <c r="AJ97" s="10"/>
      <c r="AK97" s="10"/>
      <c r="AL97" s="10"/>
      <c r="AM97" s="10"/>
      <c r="AN97" s="118">
        <f>SUM(AG97,AT97)</f>
        <v>0</v>
      </c>
      <c r="AO97" s="10"/>
      <c r="AP97" s="10"/>
      <c r="AQ97" s="119" t="s">
        <v>86</v>
      </c>
      <c r="AR97" s="64"/>
      <c r="AS97" s="120">
        <v>0</v>
      </c>
      <c r="AT97" s="121">
        <f>ROUND(SUM(AV97:AW97),2)</f>
        <v>0</v>
      </c>
      <c r="AU97" s="122">
        <f>'101.1.02 - D.1.4.1   ZTI'!P126</f>
        <v>0</v>
      </c>
      <c r="AV97" s="121">
        <f>'101.1.02 - D.1.4.1   ZTI'!J35</f>
        <v>0</v>
      </c>
      <c r="AW97" s="121">
        <f>'101.1.02 - D.1.4.1   ZTI'!J36</f>
        <v>0</v>
      </c>
      <c r="AX97" s="121">
        <f>'101.1.02 - D.1.4.1   ZTI'!J37</f>
        <v>0</v>
      </c>
      <c r="AY97" s="121">
        <f>'101.1.02 - D.1.4.1   ZTI'!J38</f>
        <v>0</v>
      </c>
      <c r="AZ97" s="121">
        <f>'101.1.02 - D.1.4.1   ZTI'!F35</f>
        <v>0</v>
      </c>
      <c r="BA97" s="121">
        <f>'101.1.02 - D.1.4.1   ZTI'!F36</f>
        <v>0</v>
      </c>
      <c r="BB97" s="121">
        <f>'101.1.02 - D.1.4.1   ZTI'!F37</f>
        <v>0</v>
      </c>
      <c r="BC97" s="121">
        <f>'101.1.02 - D.1.4.1   ZTI'!F38</f>
        <v>0</v>
      </c>
      <c r="BD97" s="123">
        <f>'101.1.02 - D.1.4.1   ZTI'!F39</f>
        <v>0</v>
      </c>
      <c r="BE97" s="4"/>
      <c r="BT97" s="27" t="s">
        <v>82</v>
      </c>
      <c r="BV97" s="27" t="s">
        <v>75</v>
      </c>
      <c r="BW97" s="27" t="s">
        <v>90</v>
      </c>
      <c r="BX97" s="27" t="s">
        <v>81</v>
      </c>
      <c r="CL97" s="27" t="s">
        <v>1</v>
      </c>
    </row>
    <row r="98" spans="1:90" s="4" customFormat="1" ht="16.5" customHeight="1">
      <c r="A98" s="116" t="s">
        <v>83</v>
      </c>
      <c r="B98" s="64"/>
      <c r="C98" s="10"/>
      <c r="D98" s="10"/>
      <c r="E98" s="117" t="s">
        <v>91</v>
      </c>
      <c r="F98" s="117"/>
      <c r="G98" s="117"/>
      <c r="H98" s="117"/>
      <c r="I98" s="117"/>
      <c r="J98" s="10"/>
      <c r="K98" s="117" t="s">
        <v>92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'101.1.03 - D.1.4.2 Elektr...'!J32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86</v>
      </c>
      <c r="AR98" s="64"/>
      <c r="AS98" s="120">
        <v>0</v>
      </c>
      <c r="AT98" s="121">
        <f>ROUND(SUM(AV98:AW98),2)</f>
        <v>0</v>
      </c>
      <c r="AU98" s="122">
        <f>'101.1.03 - D.1.4.2 Elektr...'!P135</f>
        <v>0</v>
      </c>
      <c r="AV98" s="121">
        <f>'101.1.03 - D.1.4.2 Elektr...'!J35</f>
        <v>0</v>
      </c>
      <c r="AW98" s="121">
        <f>'101.1.03 - D.1.4.2 Elektr...'!J36</f>
        <v>0</v>
      </c>
      <c r="AX98" s="121">
        <f>'101.1.03 - D.1.4.2 Elektr...'!J37</f>
        <v>0</v>
      </c>
      <c r="AY98" s="121">
        <f>'101.1.03 - D.1.4.2 Elektr...'!J38</f>
        <v>0</v>
      </c>
      <c r="AZ98" s="121">
        <f>'101.1.03 - D.1.4.2 Elektr...'!F35</f>
        <v>0</v>
      </c>
      <c r="BA98" s="121">
        <f>'101.1.03 - D.1.4.2 Elektr...'!F36</f>
        <v>0</v>
      </c>
      <c r="BB98" s="121">
        <f>'101.1.03 - D.1.4.2 Elektr...'!F37</f>
        <v>0</v>
      </c>
      <c r="BC98" s="121">
        <f>'101.1.03 - D.1.4.2 Elektr...'!F38</f>
        <v>0</v>
      </c>
      <c r="BD98" s="123">
        <f>'101.1.03 - D.1.4.2 Elektr...'!F39</f>
        <v>0</v>
      </c>
      <c r="BE98" s="4"/>
      <c r="BT98" s="27" t="s">
        <v>82</v>
      </c>
      <c r="BV98" s="27" t="s">
        <v>75</v>
      </c>
      <c r="BW98" s="27" t="s">
        <v>93</v>
      </c>
      <c r="BX98" s="27" t="s">
        <v>81</v>
      </c>
      <c r="CL98" s="27" t="s">
        <v>1</v>
      </c>
    </row>
    <row r="99" spans="1:91" s="7" customFormat="1" ht="16.5" customHeight="1">
      <c r="A99" s="116" t="s">
        <v>83</v>
      </c>
      <c r="B99" s="104"/>
      <c r="C99" s="105"/>
      <c r="D99" s="106" t="s">
        <v>94</v>
      </c>
      <c r="E99" s="106"/>
      <c r="F99" s="106"/>
      <c r="G99" s="106"/>
      <c r="H99" s="106"/>
      <c r="I99" s="107"/>
      <c r="J99" s="106" t="s">
        <v>95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9">
        <f>'202.1 - Přípojka NN'!J30</f>
        <v>0</v>
      </c>
      <c r="AH99" s="107"/>
      <c r="AI99" s="107"/>
      <c r="AJ99" s="107"/>
      <c r="AK99" s="107"/>
      <c r="AL99" s="107"/>
      <c r="AM99" s="107"/>
      <c r="AN99" s="109">
        <f>SUM(AG99,AT99)</f>
        <v>0</v>
      </c>
      <c r="AO99" s="107"/>
      <c r="AP99" s="107"/>
      <c r="AQ99" s="110" t="s">
        <v>79</v>
      </c>
      <c r="AR99" s="104"/>
      <c r="AS99" s="111">
        <v>0</v>
      </c>
      <c r="AT99" s="112">
        <f>ROUND(SUM(AV99:AW99),2)</f>
        <v>0</v>
      </c>
      <c r="AU99" s="113">
        <f>'202.1 - Přípojka NN'!P119</f>
        <v>0</v>
      </c>
      <c r="AV99" s="112">
        <f>'202.1 - Přípojka NN'!J33</f>
        <v>0</v>
      </c>
      <c r="AW99" s="112">
        <f>'202.1 - Přípojka NN'!J34</f>
        <v>0</v>
      </c>
      <c r="AX99" s="112">
        <f>'202.1 - Přípojka NN'!J35</f>
        <v>0</v>
      </c>
      <c r="AY99" s="112">
        <f>'202.1 - Přípojka NN'!J36</f>
        <v>0</v>
      </c>
      <c r="AZ99" s="112">
        <f>'202.1 - Přípojka NN'!F33</f>
        <v>0</v>
      </c>
      <c r="BA99" s="112">
        <f>'202.1 - Přípojka NN'!F34</f>
        <v>0</v>
      </c>
      <c r="BB99" s="112">
        <f>'202.1 - Přípojka NN'!F35</f>
        <v>0</v>
      </c>
      <c r="BC99" s="112">
        <f>'202.1 - Přípojka NN'!F36</f>
        <v>0</v>
      </c>
      <c r="BD99" s="114">
        <f>'202.1 - Přípojka NN'!F37</f>
        <v>0</v>
      </c>
      <c r="BE99" s="7"/>
      <c r="BT99" s="115" t="s">
        <v>80</v>
      </c>
      <c r="BV99" s="115" t="s">
        <v>75</v>
      </c>
      <c r="BW99" s="115" t="s">
        <v>96</v>
      </c>
      <c r="BX99" s="115" t="s">
        <v>4</v>
      </c>
      <c r="CL99" s="115" t="s">
        <v>1</v>
      </c>
      <c r="CM99" s="115" t="s">
        <v>82</v>
      </c>
    </row>
    <row r="100" spans="1:91" s="7" customFormat="1" ht="16.5" customHeight="1">
      <c r="A100" s="116" t="s">
        <v>83</v>
      </c>
      <c r="B100" s="104"/>
      <c r="C100" s="105"/>
      <c r="D100" s="106" t="s">
        <v>97</v>
      </c>
      <c r="E100" s="106"/>
      <c r="F100" s="106"/>
      <c r="G100" s="106"/>
      <c r="H100" s="106"/>
      <c r="I100" s="107"/>
      <c r="J100" s="106" t="s">
        <v>98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9">
        <f>'301.1 - SO301.1  Přeložka...'!J30</f>
        <v>0</v>
      </c>
      <c r="AH100" s="107"/>
      <c r="AI100" s="107"/>
      <c r="AJ100" s="107"/>
      <c r="AK100" s="107"/>
      <c r="AL100" s="107"/>
      <c r="AM100" s="107"/>
      <c r="AN100" s="109">
        <f>SUM(AG100,AT100)</f>
        <v>0</v>
      </c>
      <c r="AO100" s="107"/>
      <c r="AP100" s="107"/>
      <c r="AQ100" s="110" t="s">
        <v>79</v>
      </c>
      <c r="AR100" s="104"/>
      <c r="AS100" s="111">
        <v>0</v>
      </c>
      <c r="AT100" s="112">
        <f>ROUND(SUM(AV100:AW100),2)</f>
        <v>0</v>
      </c>
      <c r="AU100" s="113">
        <f>'301.1 - SO301.1  Přeložka...'!P120</f>
        <v>0</v>
      </c>
      <c r="AV100" s="112">
        <f>'301.1 - SO301.1  Přeložka...'!J33</f>
        <v>0</v>
      </c>
      <c r="AW100" s="112">
        <f>'301.1 - SO301.1  Přeložka...'!J34</f>
        <v>0</v>
      </c>
      <c r="AX100" s="112">
        <f>'301.1 - SO301.1  Přeložka...'!J35</f>
        <v>0</v>
      </c>
      <c r="AY100" s="112">
        <f>'301.1 - SO301.1  Přeložka...'!J36</f>
        <v>0</v>
      </c>
      <c r="AZ100" s="112">
        <f>'301.1 - SO301.1  Přeložka...'!F33</f>
        <v>0</v>
      </c>
      <c r="BA100" s="112">
        <f>'301.1 - SO301.1  Přeložka...'!F34</f>
        <v>0</v>
      </c>
      <c r="BB100" s="112">
        <f>'301.1 - SO301.1  Přeložka...'!F35</f>
        <v>0</v>
      </c>
      <c r="BC100" s="112">
        <f>'301.1 - SO301.1  Přeložka...'!F36</f>
        <v>0</v>
      </c>
      <c r="BD100" s="114">
        <f>'301.1 - SO301.1  Přeložka...'!F37</f>
        <v>0</v>
      </c>
      <c r="BE100" s="7"/>
      <c r="BT100" s="115" t="s">
        <v>80</v>
      </c>
      <c r="BV100" s="115" t="s">
        <v>75</v>
      </c>
      <c r="BW100" s="115" t="s">
        <v>99</v>
      </c>
      <c r="BX100" s="115" t="s">
        <v>4</v>
      </c>
      <c r="CL100" s="115" t="s">
        <v>1</v>
      </c>
      <c r="CM100" s="115" t="s">
        <v>82</v>
      </c>
    </row>
    <row r="101" spans="1:91" s="7" customFormat="1" ht="16.5" customHeight="1">
      <c r="A101" s="116" t="s">
        <v>83</v>
      </c>
      <c r="B101" s="104"/>
      <c r="C101" s="105"/>
      <c r="D101" s="106" t="s">
        <v>100</v>
      </c>
      <c r="E101" s="106"/>
      <c r="F101" s="106"/>
      <c r="G101" s="106"/>
      <c r="H101" s="106"/>
      <c r="I101" s="107"/>
      <c r="J101" s="106" t="s">
        <v>101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9">
        <f>'301.2 - SO301.2   Dešťová...'!J30</f>
        <v>0</v>
      </c>
      <c r="AH101" s="107"/>
      <c r="AI101" s="107"/>
      <c r="AJ101" s="107"/>
      <c r="AK101" s="107"/>
      <c r="AL101" s="107"/>
      <c r="AM101" s="107"/>
      <c r="AN101" s="109">
        <f>SUM(AG101,AT101)</f>
        <v>0</v>
      </c>
      <c r="AO101" s="107"/>
      <c r="AP101" s="107"/>
      <c r="AQ101" s="110" t="s">
        <v>79</v>
      </c>
      <c r="AR101" s="104"/>
      <c r="AS101" s="111">
        <v>0</v>
      </c>
      <c r="AT101" s="112">
        <f>ROUND(SUM(AV101:AW101),2)</f>
        <v>0</v>
      </c>
      <c r="AU101" s="113">
        <f>'301.2 - SO301.2   Dešťová...'!P121</f>
        <v>0</v>
      </c>
      <c r="AV101" s="112">
        <f>'301.2 - SO301.2   Dešťová...'!J33</f>
        <v>0</v>
      </c>
      <c r="AW101" s="112">
        <f>'301.2 - SO301.2   Dešťová...'!J34</f>
        <v>0</v>
      </c>
      <c r="AX101" s="112">
        <f>'301.2 - SO301.2   Dešťová...'!J35</f>
        <v>0</v>
      </c>
      <c r="AY101" s="112">
        <f>'301.2 - SO301.2   Dešťová...'!J36</f>
        <v>0</v>
      </c>
      <c r="AZ101" s="112">
        <f>'301.2 - SO301.2   Dešťová...'!F33</f>
        <v>0</v>
      </c>
      <c r="BA101" s="112">
        <f>'301.2 - SO301.2   Dešťová...'!F34</f>
        <v>0</v>
      </c>
      <c r="BB101" s="112">
        <f>'301.2 - SO301.2   Dešťová...'!F35</f>
        <v>0</v>
      </c>
      <c r="BC101" s="112">
        <f>'301.2 - SO301.2   Dešťová...'!F36</f>
        <v>0</v>
      </c>
      <c r="BD101" s="114">
        <f>'301.2 - SO301.2   Dešťová...'!F37</f>
        <v>0</v>
      </c>
      <c r="BE101" s="7"/>
      <c r="BT101" s="115" t="s">
        <v>80</v>
      </c>
      <c r="BV101" s="115" t="s">
        <v>75</v>
      </c>
      <c r="BW101" s="115" t="s">
        <v>102</v>
      </c>
      <c r="BX101" s="115" t="s">
        <v>4</v>
      </c>
      <c r="CL101" s="115" t="s">
        <v>1</v>
      </c>
      <c r="CM101" s="115" t="s">
        <v>82</v>
      </c>
    </row>
    <row r="102" spans="1:91" s="7" customFormat="1" ht="16.5" customHeight="1">
      <c r="A102" s="116" t="s">
        <v>83</v>
      </c>
      <c r="B102" s="104"/>
      <c r="C102" s="105"/>
      <c r="D102" s="106" t="s">
        <v>103</v>
      </c>
      <c r="E102" s="106"/>
      <c r="F102" s="106"/>
      <c r="G102" s="106"/>
      <c r="H102" s="106"/>
      <c r="I102" s="107"/>
      <c r="J102" s="106" t="s">
        <v>104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9">
        <f>'501.1 - SO501.1 - Komunik...'!J30</f>
        <v>0</v>
      </c>
      <c r="AH102" s="107"/>
      <c r="AI102" s="107"/>
      <c r="AJ102" s="107"/>
      <c r="AK102" s="107"/>
      <c r="AL102" s="107"/>
      <c r="AM102" s="107"/>
      <c r="AN102" s="109">
        <f>SUM(AG102,AT102)</f>
        <v>0</v>
      </c>
      <c r="AO102" s="107"/>
      <c r="AP102" s="107"/>
      <c r="AQ102" s="110" t="s">
        <v>79</v>
      </c>
      <c r="AR102" s="104"/>
      <c r="AS102" s="111">
        <v>0</v>
      </c>
      <c r="AT102" s="112">
        <f>ROUND(SUM(AV102:AW102),2)</f>
        <v>0</v>
      </c>
      <c r="AU102" s="113">
        <f>'501.1 - SO501.1 - Komunik...'!P123</f>
        <v>0</v>
      </c>
      <c r="AV102" s="112">
        <f>'501.1 - SO501.1 - Komunik...'!J33</f>
        <v>0</v>
      </c>
      <c r="AW102" s="112">
        <f>'501.1 - SO501.1 - Komunik...'!J34</f>
        <v>0</v>
      </c>
      <c r="AX102" s="112">
        <f>'501.1 - SO501.1 - Komunik...'!J35</f>
        <v>0</v>
      </c>
      <c r="AY102" s="112">
        <f>'501.1 - SO501.1 - Komunik...'!J36</f>
        <v>0</v>
      </c>
      <c r="AZ102" s="112">
        <f>'501.1 - SO501.1 - Komunik...'!F33</f>
        <v>0</v>
      </c>
      <c r="BA102" s="112">
        <f>'501.1 - SO501.1 - Komunik...'!F34</f>
        <v>0</v>
      </c>
      <c r="BB102" s="112">
        <f>'501.1 - SO501.1 - Komunik...'!F35</f>
        <v>0</v>
      </c>
      <c r="BC102" s="112">
        <f>'501.1 - SO501.1 - Komunik...'!F36</f>
        <v>0</v>
      </c>
      <c r="BD102" s="114">
        <f>'501.1 - SO501.1 - Komunik...'!F37</f>
        <v>0</v>
      </c>
      <c r="BE102" s="7"/>
      <c r="BT102" s="115" t="s">
        <v>80</v>
      </c>
      <c r="BV102" s="115" t="s">
        <v>75</v>
      </c>
      <c r="BW102" s="115" t="s">
        <v>105</v>
      </c>
      <c r="BX102" s="115" t="s">
        <v>4</v>
      </c>
      <c r="CL102" s="115" t="s">
        <v>1</v>
      </c>
      <c r="CM102" s="115" t="s">
        <v>82</v>
      </c>
    </row>
    <row r="103" spans="1:91" s="7" customFormat="1" ht="16.5" customHeight="1">
      <c r="A103" s="116" t="s">
        <v>83</v>
      </c>
      <c r="B103" s="104"/>
      <c r="C103" s="105"/>
      <c r="D103" s="106" t="s">
        <v>106</v>
      </c>
      <c r="E103" s="106"/>
      <c r="F103" s="106"/>
      <c r="G103" s="106"/>
      <c r="H103" s="106"/>
      <c r="I103" s="107"/>
      <c r="J103" s="106" t="s">
        <v>107</v>
      </c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9">
        <f>'502.1 - SO502.1 - Komunik...'!J30</f>
        <v>0</v>
      </c>
      <c r="AH103" s="107"/>
      <c r="AI103" s="107"/>
      <c r="AJ103" s="107"/>
      <c r="AK103" s="107"/>
      <c r="AL103" s="107"/>
      <c r="AM103" s="107"/>
      <c r="AN103" s="109">
        <f>SUM(AG103,AT103)</f>
        <v>0</v>
      </c>
      <c r="AO103" s="107"/>
      <c r="AP103" s="107"/>
      <c r="AQ103" s="110" t="s">
        <v>79</v>
      </c>
      <c r="AR103" s="104"/>
      <c r="AS103" s="111">
        <v>0</v>
      </c>
      <c r="AT103" s="112">
        <f>ROUND(SUM(AV103:AW103),2)</f>
        <v>0</v>
      </c>
      <c r="AU103" s="113">
        <f>'502.1 - SO502.1 - Komunik...'!P122</f>
        <v>0</v>
      </c>
      <c r="AV103" s="112">
        <f>'502.1 - SO502.1 - Komunik...'!J33</f>
        <v>0</v>
      </c>
      <c r="AW103" s="112">
        <f>'502.1 - SO502.1 - Komunik...'!J34</f>
        <v>0</v>
      </c>
      <c r="AX103" s="112">
        <f>'502.1 - SO502.1 - Komunik...'!J35</f>
        <v>0</v>
      </c>
      <c r="AY103" s="112">
        <f>'502.1 - SO502.1 - Komunik...'!J36</f>
        <v>0</v>
      </c>
      <c r="AZ103" s="112">
        <f>'502.1 - SO502.1 - Komunik...'!F33</f>
        <v>0</v>
      </c>
      <c r="BA103" s="112">
        <f>'502.1 - SO502.1 - Komunik...'!F34</f>
        <v>0</v>
      </c>
      <c r="BB103" s="112">
        <f>'502.1 - SO502.1 - Komunik...'!F35</f>
        <v>0</v>
      </c>
      <c r="BC103" s="112">
        <f>'502.1 - SO502.1 - Komunik...'!F36</f>
        <v>0</v>
      </c>
      <c r="BD103" s="114">
        <f>'502.1 - SO502.1 - Komunik...'!F37</f>
        <v>0</v>
      </c>
      <c r="BE103" s="7"/>
      <c r="BT103" s="115" t="s">
        <v>80</v>
      </c>
      <c r="BV103" s="115" t="s">
        <v>75</v>
      </c>
      <c r="BW103" s="115" t="s">
        <v>108</v>
      </c>
      <c r="BX103" s="115" t="s">
        <v>4</v>
      </c>
      <c r="CL103" s="115" t="s">
        <v>1</v>
      </c>
      <c r="CM103" s="115" t="s">
        <v>82</v>
      </c>
    </row>
    <row r="104" spans="1:91" s="7" customFormat="1" ht="16.5" customHeight="1">
      <c r="A104" s="116" t="s">
        <v>83</v>
      </c>
      <c r="B104" s="104"/>
      <c r="C104" s="105"/>
      <c r="D104" s="106" t="s">
        <v>109</v>
      </c>
      <c r="E104" s="106"/>
      <c r="F104" s="106"/>
      <c r="G104" s="106"/>
      <c r="H104" s="106"/>
      <c r="I104" s="107"/>
      <c r="J104" s="106" t="s">
        <v>110</v>
      </c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9">
        <f>'503.2 - SO503.1 - Sadové ...'!J30</f>
        <v>0</v>
      </c>
      <c r="AH104" s="107"/>
      <c r="AI104" s="107"/>
      <c r="AJ104" s="107"/>
      <c r="AK104" s="107"/>
      <c r="AL104" s="107"/>
      <c r="AM104" s="107"/>
      <c r="AN104" s="109">
        <f>SUM(AG104,AT104)</f>
        <v>0</v>
      </c>
      <c r="AO104" s="107"/>
      <c r="AP104" s="107"/>
      <c r="AQ104" s="110" t="s">
        <v>79</v>
      </c>
      <c r="AR104" s="104"/>
      <c r="AS104" s="111">
        <v>0</v>
      </c>
      <c r="AT104" s="112">
        <f>ROUND(SUM(AV104:AW104),2)</f>
        <v>0</v>
      </c>
      <c r="AU104" s="113">
        <f>'503.2 - SO503.1 - Sadové ...'!P121</f>
        <v>0</v>
      </c>
      <c r="AV104" s="112">
        <f>'503.2 - SO503.1 - Sadové ...'!J33</f>
        <v>0</v>
      </c>
      <c r="AW104" s="112">
        <f>'503.2 - SO503.1 - Sadové ...'!J34</f>
        <v>0</v>
      </c>
      <c r="AX104" s="112">
        <f>'503.2 - SO503.1 - Sadové ...'!J35</f>
        <v>0</v>
      </c>
      <c r="AY104" s="112">
        <f>'503.2 - SO503.1 - Sadové ...'!J36</f>
        <v>0</v>
      </c>
      <c r="AZ104" s="112">
        <f>'503.2 - SO503.1 - Sadové ...'!F33</f>
        <v>0</v>
      </c>
      <c r="BA104" s="112">
        <f>'503.2 - SO503.1 - Sadové ...'!F34</f>
        <v>0</v>
      </c>
      <c r="BB104" s="112">
        <f>'503.2 - SO503.1 - Sadové ...'!F35</f>
        <v>0</v>
      </c>
      <c r="BC104" s="112">
        <f>'503.2 - SO503.1 - Sadové ...'!F36</f>
        <v>0</v>
      </c>
      <c r="BD104" s="114">
        <f>'503.2 - SO503.1 - Sadové ...'!F37</f>
        <v>0</v>
      </c>
      <c r="BE104" s="7"/>
      <c r="BT104" s="115" t="s">
        <v>80</v>
      </c>
      <c r="BV104" s="115" t="s">
        <v>75</v>
      </c>
      <c r="BW104" s="115" t="s">
        <v>111</v>
      </c>
      <c r="BX104" s="115" t="s">
        <v>4</v>
      </c>
      <c r="CL104" s="115" t="s">
        <v>1</v>
      </c>
      <c r="CM104" s="115" t="s">
        <v>82</v>
      </c>
    </row>
    <row r="105" spans="1:91" s="7" customFormat="1" ht="16.5" customHeight="1">
      <c r="A105" s="116" t="s">
        <v>83</v>
      </c>
      <c r="B105" s="104"/>
      <c r="C105" s="105"/>
      <c r="D105" s="106" t="s">
        <v>112</v>
      </c>
      <c r="E105" s="106"/>
      <c r="F105" s="106"/>
      <c r="G105" s="106"/>
      <c r="H105" s="106"/>
      <c r="I105" s="107"/>
      <c r="J105" s="106" t="s">
        <v>113</v>
      </c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9">
        <f>'990 - Vedlejší rozpočtové...'!J30</f>
        <v>0</v>
      </c>
      <c r="AH105" s="107"/>
      <c r="AI105" s="107"/>
      <c r="AJ105" s="107"/>
      <c r="AK105" s="107"/>
      <c r="AL105" s="107"/>
      <c r="AM105" s="107"/>
      <c r="AN105" s="109">
        <f>SUM(AG105,AT105)</f>
        <v>0</v>
      </c>
      <c r="AO105" s="107"/>
      <c r="AP105" s="107"/>
      <c r="AQ105" s="110" t="s">
        <v>79</v>
      </c>
      <c r="AR105" s="104"/>
      <c r="AS105" s="111">
        <v>0</v>
      </c>
      <c r="AT105" s="112">
        <f>ROUND(SUM(AV105:AW105),2)</f>
        <v>0</v>
      </c>
      <c r="AU105" s="113">
        <f>'990 - Vedlejší rozpočtové...'!P120</f>
        <v>0</v>
      </c>
      <c r="AV105" s="112">
        <f>'990 - Vedlejší rozpočtové...'!J33</f>
        <v>0</v>
      </c>
      <c r="AW105" s="112">
        <f>'990 - Vedlejší rozpočtové...'!J34</f>
        <v>0</v>
      </c>
      <c r="AX105" s="112">
        <f>'990 - Vedlejší rozpočtové...'!J35</f>
        <v>0</v>
      </c>
      <c r="AY105" s="112">
        <f>'990 - Vedlejší rozpočtové...'!J36</f>
        <v>0</v>
      </c>
      <c r="AZ105" s="112">
        <f>'990 - Vedlejší rozpočtové...'!F33</f>
        <v>0</v>
      </c>
      <c r="BA105" s="112">
        <f>'990 - Vedlejší rozpočtové...'!F34</f>
        <v>0</v>
      </c>
      <c r="BB105" s="112">
        <f>'990 - Vedlejší rozpočtové...'!F35</f>
        <v>0</v>
      </c>
      <c r="BC105" s="112">
        <f>'990 - Vedlejší rozpočtové...'!F36</f>
        <v>0</v>
      </c>
      <c r="BD105" s="114">
        <f>'990 - Vedlejší rozpočtové...'!F37</f>
        <v>0</v>
      </c>
      <c r="BE105" s="7"/>
      <c r="BT105" s="115" t="s">
        <v>80</v>
      </c>
      <c r="BV105" s="115" t="s">
        <v>75</v>
      </c>
      <c r="BW105" s="115" t="s">
        <v>114</v>
      </c>
      <c r="BX105" s="115" t="s">
        <v>4</v>
      </c>
      <c r="CL105" s="115" t="s">
        <v>1</v>
      </c>
      <c r="CM105" s="115" t="s">
        <v>82</v>
      </c>
    </row>
    <row r="106" spans="1:91" s="7" customFormat="1" ht="16.5" customHeight="1">
      <c r="A106" s="116" t="s">
        <v>83</v>
      </c>
      <c r="B106" s="104"/>
      <c r="C106" s="105"/>
      <c r="D106" s="106" t="s">
        <v>115</v>
      </c>
      <c r="E106" s="106"/>
      <c r="F106" s="106"/>
      <c r="G106" s="106"/>
      <c r="H106" s="106"/>
      <c r="I106" s="107"/>
      <c r="J106" s="106" t="s">
        <v>116</v>
      </c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9">
        <f>'991 - Ostatní náklady'!J30</f>
        <v>0</v>
      </c>
      <c r="AH106" s="107"/>
      <c r="AI106" s="107"/>
      <c r="AJ106" s="107"/>
      <c r="AK106" s="107"/>
      <c r="AL106" s="107"/>
      <c r="AM106" s="107"/>
      <c r="AN106" s="109">
        <f>SUM(AG106,AT106)</f>
        <v>0</v>
      </c>
      <c r="AO106" s="107"/>
      <c r="AP106" s="107"/>
      <c r="AQ106" s="110" t="s">
        <v>79</v>
      </c>
      <c r="AR106" s="104"/>
      <c r="AS106" s="124">
        <v>0</v>
      </c>
      <c r="AT106" s="125">
        <f>ROUND(SUM(AV106:AW106),2)</f>
        <v>0</v>
      </c>
      <c r="AU106" s="126">
        <f>'991 - Ostatní náklady'!P117</f>
        <v>0</v>
      </c>
      <c r="AV106" s="125">
        <f>'991 - Ostatní náklady'!J33</f>
        <v>0</v>
      </c>
      <c r="AW106" s="125">
        <f>'991 - Ostatní náklady'!J34</f>
        <v>0</v>
      </c>
      <c r="AX106" s="125">
        <f>'991 - Ostatní náklady'!J35</f>
        <v>0</v>
      </c>
      <c r="AY106" s="125">
        <f>'991 - Ostatní náklady'!J36</f>
        <v>0</v>
      </c>
      <c r="AZ106" s="125">
        <f>'991 - Ostatní náklady'!F33</f>
        <v>0</v>
      </c>
      <c r="BA106" s="125">
        <f>'991 - Ostatní náklady'!F34</f>
        <v>0</v>
      </c>
      <c r="BB106" s="125">
        <f>'991 - Ostatní náklady'!F35</f>
        <v>0</v>
      </c>
      <c r="BC106" s="125">
        <f>'991 - Ostatní náklady'!F36</f>
        <v>0</v>
      </c>
      <c r="BD106" s="127">
        <f>'991 - Ostatní náklady'!F37</f>
        <v>0</v>
      </c>
      <c r="BE106" s="7"/>
      <c r="BT106" s="115" t="s">
        <v>80</v>
      </c>
      <c r="BV106" s="115" t="s">
        <v>75</v>
      </c>
      <c r="BW106" s="115" t="s">
        <v>117</v>
      </c>
      <c r="BX106" s="115" t="s">
        <v>4</v>
      </c>
      <c r="CL106" s="115" t="s">
        <v>1</v>
      </c>
      <c r="CM106" s="115" t="s">
        <v>82</v>
      </c>
    </row>
    <row r="107" spans="1:57" s="2" customFormat="1" ht="30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9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s="2" customFormat="1" ht="6.95" customHeight="1">
      <c r="A108" s="38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39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</sheetData>
  <mergeCells count="86">
    <mergeCell ref="C92:G92"/>
    <mergeCell ref="D99:H99"/>
    <mergeCell ref="D95:H95"/>
    <mergeCell ref="D101:H101"/>
    <mergeCell ref="D102:H102"/>
    <mergeCell ref="D100:H100"/>
    <mergeCell ref="D103:H103"/>
    <mergeCell ref="D104:H104"/>
    <mergeCell ref="E97:I97"/>
    <mergeCell ref="E98:I98"/>
    <mergeCell ref="E96:I96"/>
    <mergeCell ref="I92:AF92"/>
    <mergeCell ref="J102:AF102"/>
    <mergeCell ref="J103:AF103"/>
    <mergeCell ref="J99:AF99"/>
    <mergeCell ref="J101:AF101"/>
    <mergeCell ref="J100:AF100"/>
    <mergeCell ref="J104:AF104"/>
    <mergeCell ref="J95:AF95"/>
    <mergeCell ref="K98:AF98"/>
    <mergeCell ref="K96:AF96"/>
    <mergeCell ref="K97:AF97"/>
    <mergeCell ref="L85:AJ85"/>
    <mergeCell ref="D105:H105"/>
    <mergeCell ref="J105:AF105"/>
    <mergeCell ref="D106:H106"/>
    <mergeCell ref="J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2:AM102"/>
    <mergeCell ref="AG103:AM103"/>
    <mergeCell ref="AG104:AM104"/>
    <mergeCell ref="AG100:AM100"/>
    <mergeCell ref="AG99:AM99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92:AP92"/>
    <mergeCell ref="AN103:AP103"/>
    <mergeCell ref="AN98:AP98"/>
    <mergeCell ref="AN102:AP102"/>
    <mergeCell ref="AN101:AP101"/>
    <mergeCell ref="AN95:AP95"/>
    <mergeCell ref="AN96:AP96"/>
    <mergeCell ref="AN100:AP100"/>
    <mergeCell ref="AN97:AP97"/>
    <mergeCell ref="AN99:AP99"/>
    <mergeCell ref="AN104:AP104"/>
    <mergeCell ref="AS89:AT91"/>
    <mergeCell ref="AN105:AP105"/>
    <mergeCell ref="AG105:AM105"/>
    <mergeCell ref="AN106:AP106"/>
    <mergeCell ref="AG106:AM106"/>
    <mergeCell ref="AG94:AM94"/>
    <mergeCell ref="AN94:AP94"/>
  </mergeCells>
  <hyperlinks>
    <hyperlink ref="A96" location="'101.1.01 - D.1.1 - Staveb...'!C2" display="/"/>
    <hyperlink ref="A97" location="'101.1.02 - D.1.4.1   ZTI'!C2" display="/"/>
    <hyperlink ref="A98" location="'101.1.03 - D.1.4.2 Elektr...'!C2" display="/"/>
    <hyperlink ref="A99" location="'202.1 - Přípojka NN'!C2" display="/"/>
    <hyperlink ref="A100" location="'301.1 - SO301.1  Přeložka...'!C2" display="/"/>
    <hyperlink ref="A101" location="'301.2 - SO301.2   Dešťová...'!C2" display="/"/>
    <hyperlink ref="A102" location="'501.1 - SO501.1 - Komunik...'!C2" display="/"/>
    <hyperlink ref="A103" location="'502.1 - SO502.1 - Komunik...'!C2" display="/"/>
    <hyperlink ref="A104" location="'503.2 - SO503.1 - Sadové ...'!C2" display="/"/>
    <hyperlink ref="A105" location="'990 - Vedlejší rozpočtové...'!C2" display="/"/>
    <hyperlink ref="A106" location="'991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119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2207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6. 4. 2021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33</v>
      </c>
      <c r="E30" s="38"/>
      <c r="F30" s="38"/>
      <c r="G30" s="38"/>
      <c r="H30" s="38"/>
      <c r="I30" s="38"/>
      <c r="J30" s="96">
        <f>ROUND(J121,2)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37</v>
      </c>
      <c r="E33" s="32" t="s">
        <v>38</v>
      </c>
      <c r="F33" s="135">
        <f>ROUND((SUM(BE121:BE166)),2)</f>
        <v>0</v>
      </c>
      <c r="G33" s="38"/>
      <c r="H33" s="38"/>
      <c r="I33" s="136">
        <v>0.21</v>
      </c>
      <c r="J33" s="135">
        <f>ROUND(((SUM(BE121:BE166))*I33),2)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35">
        <f>ROUND((SUM(BF121:BF166)),2)</f>
        <v>0</v>
      </c>
      <c r="G34" s="38"/>
      <c r="H34" s="38"/>
      <c r="I34" s="136">
        <v>0.15</v>
      </c>
      <c r="J34" s="135">
        <f>ROUND(((SUM(BF121:BF166))*I34),2)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35">
        <f>ROUND((SUM(BG121:BG166)),2)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35">
        <f>ROUND((SUM(BH121:BH166)),2)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35">
        <f>ROUND((SUM(BI121:BI166)),2)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43</v>
      </c>
      <c r="E39" s="81"/>
      <c r="F39" s="81"/>
      <c r="G39" s="139" t="s">
        <v>44</v>
      </c>
      <c r="H39" s="140" t="s">
        <v>45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503.2 - SO503.1 - Sadové úpravy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6. 4. 2021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124</v>
      </c>
      <c r="D94" s="137"/>
      <c r="E94" s="137"/>
      <c r="F94" s="137"/>
      <c r="G94" s="137"/>
      <c r="H94" s="137"/>
      <c r="I94" s="137"/>
      <c r="J94" s="146" t="s">
        <v>125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126</v>
      </c>
      <c r="D96" s="38"/>
      <c r="E96" s="38"/>
      <c r="F96" s="38"/>
      <c r="G96" s="38"/>
      <c r="H96" s="38"/>
      <c r="I96" s="38"/>
      <c r="J96" s="96">
        <f>J121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127</v>
      </c>
    </row>
    <row r="97" spans="1:31" s="9" customFormat="1" ht="24.95" customHeight="1">
      <c r="A97" s="9"/>
      <c r="B97" s="148"/>
      <c r="C97" s="9"/>
      <c r="D97" s="149" t="s">
        <v>128</v>
      </c>
      <c r="E97" s="150"/>
      <c r="F97" s="150"/>
      <c r="G97" s="150"/>
      <c r="H97" s="150"/>
      <c r="I97" s="150"/>
      <c r="J97" s="151">
        <f>J122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129</v>
      </c>
      <c r="E98" s="154"/>
      <c r="F98" s="154"/>
      <c r="G98" s="154"/>
      <c r="H98" s="154"/>
      <c r="I98" s="154"/>
      <c r="J98" s="155">
        <f>J123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2208</v>
      </c>
      <c r="E99" s="154"/>
      <c r="F99" s="154"/>
      <c r="G99" s="154"/>
      <c r="H99" s="154"/>
      <c r="I99" s="154"/>
      <c r="J99" s="155">
        <f>J125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2209</v>
      </c>
      <c r="E100" s="154"/>
      <c r="F100" s="154"/>
      <c r="G100" s="154"/>
      <c r="H100" s="154"/>
      <c r="I100" s="154"/>
      <c r="J100" s="155">
        <f>J157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2210</v>
      </c>
      <c r="E101" s="154"/>
      <c r="F101" s="154"/>
      <c r="G101" s="154"/>
      <c r="H101" s="154"/>
      <c r="I101" s="154"/>
      <c r="J101" s="155">
        <f>J159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148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Parkovací dům, Gagarinova, Šumperk-cú2021-revize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E9</f>
        <v>503.2 - SO503.1 - Sadové úpravy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F12</f>
        <v xml:space="preserve"> </v>
      </c>
      <c r="G115" s="38"/>
      <c r="H115" s="38"/>
      <c r="I115" s="32" t="s">
        <v>22</v>
      </c>
      <c r="J115" s="69" t="str">
        <f>IF(J12="","",J12)</f>
        <v>6. 4. 2021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38"/>
      <c r="E117" s="38"/>
      <c r="F117" s="27" t="str">
        <f>E15</f>
        <v xml:space="preserve"> </v>
      </c>
      <c r="G117" s="38"/>
      <c r="H117" s="38"/>
      <c r="I117" s="32" t="s">
        <v>29</v>
      </c>
      <c r="J117" s="36" t="str">
        <f>E21</f>
        <v xml:space="preserve"> 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38"/>
      <c r="E118" s="38"/>
      <c r="F118" s="27" t="str">
        <f>IF(E18="","",E18)</f>
        <v>Vyplň údaj</v>
      </c>
      <c r="G118" s="38"/>
      <c r="H118" s="38"/>
      <c r="I118" s="32" t="s">
        <v>31</v>
      </c>
      <c r="J118" s="36" t="str">
        <f>E24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149</v>
      </c>
      <c r="D120" s="159" t="s">
        <v>58</v>
      </c>
      <c r="E120" s="159" t="s">
        <v>54</v>
      </c>
      <c r="F120" s="159" t="s">
        <v>55</v>
      </c>
      <c r="G120" s="159" t="s">
        <v>150</v>
      </c>
      <c r="H120" s="159" t="s">
        <v>151</v>
      </c>
      <c r="I120" s="159" t="s">
        <v>152</v>
      </c>
      <c r="J120" s="159" t="s">
        <v>125</v>
      </c>
      <c r="K120" s="160" t="s">
        <v>153</v>
      </c>
      <c r="L120" s="161"/>
      <c r="M120" s="86" t="s">
        <v>1</v>
      </c>
      <c r="N120" s="87" t="s">
        <v>37</v>
      </c>
      <c r="O120" s="87" t="s">
        <v>154</v>
      </c>
      <c r="P120" s="87" t="s">
        <v>155</v>
      </c>
      <c r="Q120" s="87" t="s">
        <v>156</v>
      </c>
      <c r="R120" s="87" t="s">
        <v>157</v>
      </c>
      <c r="S120" s="87" t="s">
        <v>158</v>
      </c>
      <c r="T120" s="88" t="s">
        <v>159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160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72</v>
      </c>
      <c r="AU121" s="19" t="s">
        <v>127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72</v>
      </c>
      <c r="E122" s="168" t="s">
        <v>161</v>
      </c>
      <c r="F122" s="168" t="s">
        <v>162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P123+P125+P157+P159</f>
        <v>0</v>
      </c>
      <c r="Q122" s="172"/>
      <c r="R122" s="173">
        <f>R123+R125+R157+R159</f>
        <v>0</v>
      </c>
      <c r="S122" s="172"/>
      <c r="T122" s="174">
        <f>T123+T125+T157+T159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80</v>
      </c>
      <c r="AT122" s="175" t="s">
        <v>72</v>
      </c>
      <c r="AU122" s="175" t="s">
        <v>73</v>
      </c>
      <c r="AY122" s="167" t="s">
        <v>163</v>
      </c>
      <c r="BK122" s="176">
        <f>BK123+BK125+BK157+BK159</f>
        <v>0</v>
      </c>
    </row>
    <row r="123" spans="1:63" s="12" customFormat="1" ht="22.8" customHeight="1">
      <c r="A123" s="12"/>
      <c r="B123" s="166"/>
      <c r="C123" s="12"/>
      <c r="D123" s="167" t="s">
        <v>72</v>
      </c>
      <c r="E123" s="177" t="s">
        <v>80</v>
      </c>
      <c r="F123" s="177" t="s">
        <v>164</v>
      </c>
      <c r="G123" s="12"/>
      <c r="H123" s="12"/>
      <c r="I123" s="169"/>
      <c r="J123" s="178">
        <f>BK123</f>
        <v>0</v>
      </c>
      <c r="K123" s="12"/>
      <c r="L123" s="166"/>
      <c r="M123" s="171"/>
      <c r="N123" s="172"/>
      <c r="O123" s="172"/>
      <c r="P123" s="173">
        <f>P124</f>
        <v>0</v>
      </c>
      <c r="Q123" s="172"/>
      <c r="R123" s="173">
        <f>R124</f>
        <v>0</v>
      </c>
      <c r="S123" s="172"/>
      <c r="T123" s="17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7" t="s">
        <v>80</v>
      </c>
      <c r="AT123" s="175" t="s">
        <v>72</v>
      </c>
      <c r="AU123" s="175" t="s">
        <v>80</v>
      </c>
      <c r="AY123" s="167" t="s">
        <v>163</v>
      </c>
      <c r="BK123" s="176">
        <f>BK124</f>
        <v>0</v>
      </c>
    </row>
    <row r="124" spans="1:65" s="2" customFormat="1" ht="21.75" customHeight="1">
      <c r="A124" s="38"/>
      <c r="B124" s="179"/>
      <c r="C124" s="180" t="s">
        <v>80</v>
      </c>
      <c r="D124" s="180" t="s">
        <v>165</v>
      </c>
      <c r="E124" s="181" t="s">
        <v>2211</v>
      </c>
      <c r="F124" s="182" t="s">
        <v>2212</v>
      </c>
      <c r="G124" s="183" t="s">
        <v>168</v>
      </c>
      <c r="H124" s="184">
        <v>633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38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170</v>
      </c>
      <c r="AT124" s="191" t="s">
        <v>165</v>
      </c>
      <c r="AU124" s="191" t="s">
        <v>82</v>
      </c>
      <c r="AY124" s="19" t="s">
        <v>163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170</v>
      </c>
      <c r="BM124" s="191" t="s">
        <v>82</v>
      </c>
    </row>
    <row r="125" spans="1:63" s="12" customFormat="1" ht="22.8" customHeight="1">
      <c r="A125" s="12"/>
      <c r="B125" s="166"/>
      <c r="C125" s="12"/>
      <c r="D125" s="167" t="s">
        <v>72</v>
      </c>
      <c r="E125" s="177" t="s">
        <v>2213</v>
      </c>
      <c r="F125" s="177" t="s">
        <v>2214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SUM(P126:P156)</f>
        <v>0</v>
      </c>
      <c r="Q125" s="172"/>
      <c r="R125" s="173">
        <f>SUM(R126:R156)</f>
        <v>0</v>
      </c>
      <c r="S125" s="172"/>
      <c r="T125" s="174">
        <f>SUM(T126:T156)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80</v>
      </c>
      <c r="AT125" s="175" t="s">
        <v>72</v>
      </c>
      <c r="AU125" s="175" t="s">
        <v>80</v>
      </c>
      <c r="AY125" s="167" t="s">
        <v>163</v>
      </c>
      <c r="BK125" s="176">
        <f>SUM(BK126:BK156)</f>
        <v>0</v>
      </c>
    </row>
    <row r="126" spans="1:65" s="2" customFormat="1" ht="16.5" customHeight="1">
      <c r="A126" s="38"/>
      <c r="B126" s="179"/>
      <c r="C126" s="180" t="s">
        <v>82</v>
      </c>
      <c r="D126" s="180" t="s">
        <v>165</v>
      </c>
      <c r="E126" s="181" t="s">
        <v>2215</v>
      </c>
      <c r="F126" s="182" t="s">
        <v>2216</v>
      </c>
      <c r="G126" s="183" t="s">
        <v>168</v>
      </c>
      <c r="H126" s="184">
        <v>633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38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170</v>
      </c>
      <c r="AT126" s="191" t="s">
        <v>165</v>
      </c>
      <c r="AU126" s="191" t="s">
        <v>82</v>
      </c>
      <c r="AY126" s="19" t="s">
        <v>163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170</v>
      </c>
      <c r="BM126" s="191" t="s">
        <v>170</v>
      </c>
    </row>
    <row r="127" spans="1:65" s="2" customFormat="1" ht="24.15" customHeight="1">
      <c r="A127" s="38"/>
      <c r="B127" s="179"/>
      <c r="C127" s="180" t="s">
        <v>175</v>
      </c>
      <c r="D127" s="180" t="s">
        <v>165</v>
      </c>
      <c r="E127" s="181" t="s">
        <v>2217</v>
      </c>
      <c r="F127" s="182" t="s">
        <v>2218</v>
      </c>
      <c r="G127" s="183" t="s">
        <v>168</v>
      </c>
      <c r="H127" s="184">
        <v>633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38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170</v>
      </c>
      <c r="AT127" s="191" t="s">
        <v>165</v>
      </c>
      <c r="AU127" s="191" t="s">
        <v>82</v>
      </c>
      <c r="AY127" s="19" t="s">
        <v>163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170</v>
      </c>
      <c r="BM127" s="191" t="s">
        <v>185</v>
      </c>
    </row>
    <row r="128" spans="1:65" s="2" customFormat="1" ht="24.15" customHeight="1">
      <c r="A128" s="38"/>
      <c r="B128" s="179"/>
      <c r="C128" s="180" t="s">
        <v>170</v>
      </c>
      <c r="D128" s="180" t="s">
        <v>165</v>
      </c>
      <c r="E128" s="181" t="s">
        <v>2219</v>
      </c>
      <c r="F128" s="182" t="s">
        <v>2220</v>
      </c>
      <c r="G128" s="183" t="s">
        <v>168</v>
      </c>
      <c r="H128" s="184">
        <v>633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38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170</v>
      </c>
      <c r="AT128" s="191" t="s">
        <v>165</v>
      </c>
      <c r="AU128" s="191" t="s">
        <v>82</v>
      </c>
      <c r="AY128" s="19" t="s">
        <v>163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170</v>
      </c>
      <c r="BM128" s="191" t="s">
        <v>189</v>
      </c>
    </row>
    <row r="129" spans="1:65" s="2" customFormat="1" ht="16.5" customHeight="1">
      <c r="A129" s="38"/>
      <c r="B129" s="179"/>
      <c r="C129" s="180" t="s">
        <v>186</v>
      </c>
      <c r="D129" s="180" t="s">
        <v>165</v>
      </c>
      <c r="E129" s="181" t="s">
        <v>2221</v>
      </c>
      <c r="F129" s="182" t="s">
        <v>2222</v>
      </c>
      <c r="G129" s="183" t="s">
        <v>168</v>
      </c>
      <c r="H129" s="184">
        <v>633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38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170</v>
      </c>
      <c r="AT129" s="191" t="s">
        <v>165</v>
      </c>
      <c r="AU129" s="191" t="s">
        <v>82</v>
      </c>
      <c r="AY129" s="19" t="s">
        <v>163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170</v>
      </c>
      <c r="BM129" s="191" t="s">
        <v>192</v>
      </c>
    </row>
    <row r="130" spans="1:65" s="2" customFormat="1" ht="24.15" customHeight="1">
      <c r="A130" s="38"/>
      <c r="B130" s="179"/>
      <c r="C130" s="180" t="s">
        <v>185</v>
      </c>
      <c r="D130" s="180" t="s">
        <v>165</v>
      </c>
      <c r="E130" s="181" t="s">
        <v>2223</v>
      </c>
      <c r="F130" s="182" t="s">
        <v>2224</v>
      </c>
      <c r="G130" s="183" t="s">
        <v>168</v>
      </c>
      <c r="H130" s="184">
        <v>633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38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170</v>
      </c>
      <c r="AT130" s="191" t="s">
        <v>165</v>
      </c>
      <c r="AU130" s="191" t="s">
        <v>82</v>
      </c>
      <c r="AY130" s="19" t="s">
        <v>163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170</v>
      </c>
      <c r="BM130" s="191" t="s">
        <v>197</v>
      </c>
    </row>
    <row r="131" spans="1:65" s="2" customFormat="1" ht="16.5" customHeight="1">
      <c r="A131" s="38"/>
      <c r="B131" s="179"/>
      <c r="C131" s="180" t="s">
        <v>193</v>
      </c>
      <c r="D131" s="180" t="s">
        <v>165</v>
      </c>
      <c r="E131" s="181" t="s">
        <v>2225</v>
      </c>
      <c r="F131" s="182" t="s">
        <v>2226</v>
      </c>
      <c r="G131" s="183" t="s">
        <v>168</v>
      </c>
      <c r="H131" s="184">
        <v>1266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38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170</v>
      </c>
      <c r="AT131" s="191" t="s">
        <v>165</v>
      </c>
      <c r="AU131" s="191" t="s">
        <v>82</v>
      </c>
      <c r="AY131" s="19" t="s">
        <v>163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170</v>
      </c>
      <c r="BM131" s="191" t="s">
        <v>236</v>
      </c>
    </row>
    <row r="132" spans="1:65" s="2" customFormat="1" ht="21.75" customHeight="1">
      <c r="A132" s="38"/>
      <c r="B132" s="179"/>
      <c r="C132" s="180" t="s">
        <v>189</v>
      </c>
      <c r="D132" s="180" t="s">
        <v>165</v>
      </c>
      <c r="E132" s="181" t="s">
        <v>2227</v>
      </c>
      <c r="F132" s="182" t="s">
        <v>2228</v>
      </c>
      <c r="G132" s="183" t="s">
        <v>313</v>
      </c>
      <c r="H132" s="184">
        <v>49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38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170</v>
      </c>
      <c r="AT132" s="191" t="s">
        <v>165</v>
      </c>
      <c r="AU132" s="191" t="s">
        <v>82</v>
      </c>
      <c r="AY132" s="19" t="s">
        <v>163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170</v>
      </c>
      <c r="BM132" s="191" t="s">
        <v>249</v>
      </c>
    </row>
    <row r="133" spans="1:65" s="2" customFormat="1" ht="21.75" customHeight="1">
      <c r="A133" s="38"/>
      <c r="B133" s="179"/>
      <c r="C133" s="180" t="s">
        <v>201</v>
      </c>
      <c r="D133" s="180" t="s">
        <v>165</v>
      </c>
      <c r="E133" s="181" t="s">
        <v>2229</v>
      </c>
      <c r="F133" s="182" t="s">
        <v>2230</v>
      </c>
      <c r="G133" s="183" t="s">
        <v>313</v>
      </c>
      <c r="H133" s="184">
        <v>8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38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170</v>
      </c>
      <c r="AT133" s="191" t="s">
        <v>165</v>
      </c>
      <c r="AU133" s="191" t="s">
        <v>82</v>
      </c>
      <c r="AY133" s="19" t="s">
        <v>163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170</v>
      </c>
      <c r="BM133" s="191" t="s">
        <v>261</v>
      </c>
    </row>
    <row r="134" spans="1:65" s="2" customFormat="1" ht="16.5" customHeight="1">
      <c r="A134" s="38"/>
      <c r="B134" s="179"/>
      <c r="C134" s="180" t="s">
        <v>192</v>
      </c>
      <c r="D134" s="180" t="s">
        <v>165</v>
      </c>
      <c r="E134" s="181" t="s">
        <v>2231</v>
      </c>
      <c r="F134" s="182" t="s">
        <v>2232</v>
      </c>
      <c r="G134" s="183" t="s">
        <v>313</v>
      </c>
      <c r="H134" s="184">
        <v>49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38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170</v>
      </c>
      <c r="AT134" s="191" t="s">
        <v>165</v>
      </c>
      <c r="AU134" s="191" t="s">
        <v>82</v>
      </c>
      <c r="AY134" s="19" t="s">
        <v>163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170</v>
      </c>
      <c r="BM134" s="191" t="s">
        <v>280</v>
      </c>
    </row>
    <row r="135" spans="1:65" s="2" customFormat="1" ht="16.5" customHeight="1">
      <c r="A135" s="38"/>
      <c r="B135" s="179"/>
      <c r="C135" s="180" t="s">
        <v>219</v>
      </c>
      <c r="D135" s="180" t="s">
        <v>165</v>
      </c>
      <c r="E135" s="181" t="s">
        <v>2233</v>
      </c>
      <c r="F135" s="182" t="s">
        <v>2234</v>
      </c>
      <c r="G135" s="183" t="s">
        <v>313</v>
      </c>
      <c r="H135" s="184">
        <v>8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38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170</v>
      </c>
      <c r="AT135" s="191" t="s">
        <v>165</v>
      </c>
      <c r="AU135" s="191" t="s">
        <v>82</v>
      </c>
      <c r="AY135" s="19" t="s">
        <v>163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170</v>
      </c>
      <c r="BM135" s="191" t="s">
        <v>291</v>
      </c>
    </row>
    <row r="136" spans="1:65" s="2" customFormat="1" ht="16.5" customHeight="1">
      <c r="A136" s="38"/>
      <c r="B136" s="179"/>
      <c r="C136" s="180" t="s">
        <v>197</v>
      </c>
      <c r="D136" s="180" t="s">
        <v>165</v>
      </c>
      <c r="E136" s="181" t="s">
        <v>2235</v>
      </c>
      <c r="F136" s="182" t="s">
        <v>2236</v>
      </c>
      <c r="G136" s="183" t="s">
        <v>168</v>
      </c>
      <c r="H136" s="184">
        <v>4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38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170</v>
      </c>
      <c r="AT136" s="191" t="s">
        <v>165</v>
      </c>
      <c r="AU136" s="191" t="s">
        <v>82</v>
      </c>
      <c r="AY136" s="19" t="s">
        <v>163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170</v>
      </c>
      <c r="BM136" s="191" t="s">
        <v>297</v>
      </c>
    </row>
    <row r="137" spans="1:65" s="2" customFormat="1" ht="24.15" customHeight="1">
      <c r="A137" s="38"/>
      <c r="B137" s="179"/>
      <c r="C137" s="180" t="s">
        <v>231</v>
      </c>
      <c r="D137" s="180" t="s">
        <v>165</v>
      </c>
      <c r="E137" s="181" t="s">
        <v>2237</v>
      </c>
      <c r="F137" s="182" t="s">
        <v>2238</v>
      </c>
      <c r="G137" s="183" t="s">
        <v>313</v>
      </c>
      <c r="H137" s="184">
        <v>8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38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170</v>
      </c>
      <c r="AT137" s="191" t="s">
        <v>165</v>
      </c>
      <c r="AU137" s="191" t="s">
        <v>82</v>
      </c>
      <c r="AY137" s="19" t="s">
        <v>163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170</v>
      </c>
      <c r="BM137" s="191" t="s">
        <v>306</v>
      </c>
    </row>
    <row r="138" spans="1:65" s="2" customFormat="1" ht="21.75" customHeight="1">
      <c r="A138" s="38"/>
      <c r="B138" s="179"/>
      <c r="C138" s="180" t="s">
        <v>236</v>
      </c>
      <c r="D138" s="180" t="s">
        <v>165</v>
      </c>
      <c r="E138" s="181" t="s">
        <v>2239</v>
      </c>
      <c r="F138" s="182" t="s">
        <v>2240</v>
      </c>
      <c r="G138" s="183" t="s">
        <v>313</v>
      </c>
      <c r="H138" s="184">
        <v>49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38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170</v>
      </c>
      <c r="AT138" s="191" t="s">
        <v>165</v>
      </c>
      <c r="AU138" s="191" t="s">
        <v>82</v>
      </c>
      <c r="AY138" s="19" t="s">
        <v>163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170</v>
      </c>
      <c r="BM138" s="191" t="s">
        <v>315</v>
      </c>
    </row>
    <row r="139" spans="1:65" s="2" customFormat="1" ht="16.5" customHeight="1">
      <c r="A139" s="38"/>
      <c r="B139" s="179"/>
      <c r="C139" s="180" t="s">
        <v>8</v>
      </c>
      <c r="D139" s="180" t="s">
        <v>165</v>
      </c>
      <c r="E139" s="181" t="s">
        <v>2241</v>
      </c>
      <c r="F139" s="182" t="s">
        <v>2242</v>
      </c>
      <c r="G139" s="183" t="s">
        <v>168</v>
      </c>
      <c r="H139" s="184">
        <v>9.53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38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170</v>
      </c>
      <c r="AT139" s="191" t="s">
        <v>165</v>
      </c>
      <c r="AU139" s="191" t="s">
        <v>82</v>
      </c>
      <c r="AY139" s="19" t="s">
        <v>163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80</v>
      </c>
      <c r="BK139" s="192">
        <f>ROUND(I139*H139,2)</f>
        <v>0</v>
      </c>
      <c r="BL139" s="19" t="s">
        <v>170</v>
      </c>
      <c r="BM139" s="191" t="s">
        <v>325</v>
      </c>
    </row>
    <row r="140" spans="1:65" s="2" customFormat="1" ht="16.5" customHeight="1">
      <c r="A140" s="38"/>
      <c r="B140" s="179"/>
      <c r="C140" s="180" t="s">
        <v>249</v>
      </c>
      <c r="D140" s="180" t="s">
        <v>165</v>
      </c>
      <c r="E140" s="181" t="s">
        <v>2243</v>
      </c>
      <c r="F140" s="182" t="s">
        <v>2244</v>
      </c>
      <c r="G140" s="183" t="s">
        <v>264</v>
      </c>
      <c r="H140" s="184">
        <v>0.013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38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170</v>
      </c>
      <c r="AT140" s="191" t="s">
        <v>165</v>
      </c>
      <c r="AU140" s="191" t="s">
        <v>82</v>
      </c>
      <c r="AY140" s="19" t="s">
        <v>163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170</v>
      </c>
      <c r="BM140" s="191" t="s">
        <v>337</v>
      </c>
    </row>
    <row r="141" spans="1:65" s="2" customFormat="1" ht="16.5" customHeight="1">
      <c r="A141" s="38"/>
      <c r="B141" s="179"/>
      <c r="C141" s="180" t="s">
        <v>255</v>
      </c>
      <c r="D141" s="180" t="s">
        <v>165</v>
      </c>
      <c r="E141" s="181" t="s">
        <v>2245</v>
      </c>
      <c r="F141" s="182" t="s">
        <v>2246</v>
      </c>
      <c r="G141" s="183" t="s">
        <v>264</v>
      </c>
      <c r="H141" s="184">
        <v>0.001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38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170</v>
      </c>
      <c r="AT141" s="191" t="s">
        <v>165</v>
      </c>
      <c r="AU141" s="191" t="s">
        <v>82</v>
      </c>
      <c r="AY141" s="19" t="s">
        <v>163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170</v>
      </c>
      <c r="BM141" s="191" t="s">
        <v>347</v>
      </c>
    </row>
    <row r="142" spans="1:65" s="2" customFormat="1" ht="16.5" customHeight="1">
      <c r="A142" s="38"/>
      <c r="B142" s="179"/>
      <c r="C142" s="180" t="s">
        <v>261</v>
      </c>
      <c r="D142" s="180" t="s">
        <v>165</v>
      </c>
      <c r="E142" s="181" t="s">
        <v>2247</v>
      </c>
      <c r="F142" s="182" t="s">
        <v>2248</v>
      </c>
      <c r="G142" s="183" t="s">
        <v>204</v>
      </c>
      <c r="H142" s="184">
        <v>0.645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38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170</v>
      </c>
      <c r="AT142" s="191" t="s">
        <v>165</v>
      </c>
      <c r="AU142" s="191" t="s">
        <v>82</v>
      </c>
      <c r="AY142" s="19" t="s">
        <v>163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170</v>
      </c>
      <c r="BM142" s="191" t="s">
        <v>361</v>
      </c>
    </row>
    <row r="143" spans="1:65" s="2" customFormat="1" ht="24.15" customHeight="1">
      <c r="A143" s="38"/>
      <c r="B143" s="179"/>
      <c r="C143" s="180" t="s">
        <v>267</v>
      </c>
      <c r="D143" s="180" t="s">
        <v>165</v>
      </c>
      <c r="E143" s="181" t="s">
        <v>2249</v>
      </c>
      <c r="F143" s="182" t="s">
        <v>2250</v>
      </c>
      <c r="G143" s="183" t="s">
        <v>313</v>
      </c>
      <c r="H143" s="184">
        <v>7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38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170</v>
      </c>
      <c r="AT143" s="191" t="s">
        <v>165</v>
      </c>
      <c r="AU143" s="191" t="s">
        <v>82</v>
      </c>
      <c r="AY143" s="19" t="s">
        <v>163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170</v>
      </c>
      <c r="BM143" s="191" t="s">
        <v>372</v>
      </c>
    </row>
    <row r="144" spans="1:65" s="2" customFormat="1" ht="24.15" customHeight="1">
      <c r="A144" s="38"/>
      <c r="B144" s="179"/>
      <c r="C144" s="180" t="s">
        <v>280</v>
      </c>
      <c r="D144" s="180" t="s">
        <v>165</v>
      </c>
      <c r="E144" s="181" t="s">
        <v>2251</v>
      </c>
      <c r="F144" s="182" t="s">
        <v>2252</v>
      </c>
      <c r="G144" s="183" t="s">
        <v>313</v>
      </c>
      <c r="H144" s="184">
        <v>1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38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170</v>
      </c>
      <c r="AT144" s="191" t="s">
        <v>165</v>
      </c>
      <c r="AU144" s="191" t="s">
        <v>82</v>
      </c>
      <c r="AY144" s="19" t="s">
        <v>163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170</v>
      </c>
      <c r="BM144" s="191" t="s">
        <v>258</v>
      </c>
    </row>
    <row r="145" spans="1:65" s="2" customFormat="1" ht="16.5" customHeight="1">
      <c r="A145" s="38"/>
      <c r="B145" s="179"/>
      <c r="C145" s="180" t="s">
        <v>7</v>
      </c>
      <c r="D145" s="180" t="s">
        <v>165</v>
      </c>
      <c r="E145" s="181" t="s">
        <v>2253</v>
      </c>
      <c r="F145" s="182" t="s">
        <v>2254</v>
      </c>
      <c r="G145" s="183" t="s">
        <v>313</v>
      </c>
      <c r="H145" s="184">
        <v>49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38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170</v>
      </c>
      <c r="AT145" s="191" t="s">
        <v>165</v>
      </c>
      <c r="AU145" s="191" t="s">
        <v>82</v>
      </c>
      <c r="AY145" s="19" t="s">
        <v>163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170</v>
      </c>
      <c r="BM145" s="191" t="s">
        <v>395</v>
      </c>
    </row>
    <row r="146" spans="1:65" s="2" customFormat="1" ht="16.5" customHeight="1">
      <c r="A146" s="38"/>
      <c r="B146" s="179"/>
      <c r="C146" s="180" t="s">
        <v>291</v>
      </c>
      <c r="D146" s="180" t="s">
        <v>165</v>
      </c>
      <c r="E146" s="181" t="s">
        <v>2255</v>
      </c>
      <c r="F146" s="182" t="s">
        <v>2256</v>
      </c>
      <c r="G146" s="183" t="s">
        <v>920</v>
      </c>
      <c r="H146" s="184">
        <v>18.99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38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170</v>
      </c>
      <c r="AT146" s="191" t="s">
        <v>165</v>
      </c>
      <c r="AU146" s="191" t="s">
        <v>82</v>
      </c>
      <c r="AY146" s="19" t="s">
        <v>163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170</v>
      </c>
      <c r="BM146" s="191" t="s">
        <v>270</v>
      </c>
    </row>
    <row r="147" spans="1:65" s="2" customFormat="1" ht="16.5" customHeight="1">
      <c r="A147" s="38"/>
      <c r="B147" s="179"/>
      <c r="C147" s="180" t="s">
        <v>293</v>
      </c>
      <c r="D147" s="180" t="s">
        <v>165</v>
      </c>
      <c r="E147" s="181" t="s">
        <v>2257</v>
      </c>
      <c r="F147" s="182" t="s">
        <v>2258</v>
      </c>
      <c r="G147" s="183" t="s">
        <v>313</v>
      </c>
      <c r="H147" s="184">
        <v>24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38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170</v>
      </c>
      <c r="AT147" s="191" t="s">
        <v>165</v>
      </c>
      <c r="AU147" s="191" t="s">
        <v>82</v>
      </c>
      <c r="AY147" s="19" t="s">
        <v>163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170</v>
      </c>
      <c r="BM147" s="191" t="s">
        <v>411</v>
      </c>
    </row>
    <row r="148" spans="1:65" s="2" customFormat="1" ht="16.5" customHeight="1">
      <c r="A148" s="38"/>
      <c r="B148" s="179"/>
      <c r="C148" s="180" t="s">
        <v>297</v>
      </c>
      <c r="D148" s="180" t="s">
        <v>165</v>
      </c>
      <c r="E148" s="181" t="s">
        <v>2259</v>
      </c>
      <c r="F148" s="182" t="s">
        <v>2260</v>
      </c>
      <c r="G148" s="183" t="s">
        <v>313</v>
      </c>
      <c r="H148" s="184">
        <v>49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38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170</v>
      </c>
      <c r="AT148" s="191" t="s">
        <v>165</v>
      </c>
      <c r="AU148" s="191" t="s">
        <v>82</v>
      </c>
      <c r="AY148" s="19" t="s">
        <v>163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170</v>
      </c>
      <c r="BM148" s="191" t="s">
        <v>421</v>
      </c>
    </row>
    <row r="149" spans="1:65" s="2" customFormat="1" ht="16.5" customHeight="1">
      <c r="A149" s="38"/>
      <c r="B149" s="179"/>
      <c r="C149" s="180" t="s">
        <v>303</v>
      </c>
      <c r="D149" s="180" t="s">
        <v>165</v>
      </c>
      <c r="E149" s="181" t="s">
        <v>2261</v>
      </c>
      <c r="F149" s="182" t="s">
        <v>2262</v>
      </c>
      <c r="G149" s="183" t="s">
        <v>204</v>
      </c>
      <c r="H149" s="184">
        <v>0.65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38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170</v>
      </c>
      <c r="AT149" s="191" t="s">
        <v>165</v>
      </c>
      <c r="AU149" s="191" t="s">
        <v>82</v>
      </c>
      <c r="AY149" s="19" t="s">
        <v>163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170</v>
      </c>
      <c r="BM149" s="191" t="s">
        <v>434</v>
      </c>
    </row>
    <row r="150" spans="1:65" s="2" customFormat="1" ht="16.5" customHeight="1">
      <c r="A150" s="38"/>
      <c r="B150" s="179"/>
      <c r="C150" s="180" t="s">
        <v>306</v>
      </c>
      <c r="D150" s="180" t="s">
        <v>165</v>
      </c>
      <c r="E150" s="181" t="s">
        <v>2263</v>
      </c>
      <c r="F150" s="182" t="s">
        <v>2264</v>
      </c>
      <c r="G150" s="183" t="s">
        <v>196</v>
      </c>
      <c r="H150" s="184">
        <v>12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38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170</v>
      </c>
      <c r="AT150" s="191" t="s">
        <v>165</v>
      </c>
      <c r="AU150" s="191" t="s">
        <v>82</v>
      </c>
      <c r="AY150" s="19" t="s">
        <v>163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170</v>
      </c>
      <c r="BM150" s="191" t="s">
        <v>445</v>
      </c>
    </row>
    <row r="151" spans="1:65" s="2" customFormat="1" ht="16.5" customHeight="1">
      <c r="A151" s="38"/>
      <c r="B151" s="179"/>
      <c r="C151" s="180" t="s">
        <v>310</v>
      </c>
      <c r="D151" s="180" t="s">
        <v>165</v>
      </c>
      <c r="E151" s="181" t="s">
        <v>2265</v>
      </c>
      <c r="F151" s="182" t="s">
        <v>2266</v>
      </c>
      <c r="G151" s="183" t="s">
        <v>168</v>
      </c>
      <c r="H151" s="184">
        <v>4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38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170</v>
      </c>
      <c r="AT151" s="191" t="s">
        <v>165</v>
      </c>
      <c r="AU151" s="191" t="s">
        <v>82</v>
      </c>
      <c r="AY151" s="19" t="s">
        <v>163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170</v>
      </c>
      <c r="BM151" s="191" t="s">
        <v>466</v>
      </c>
    </row>
    <row r="152" spans="1:65" s="2" customFormat="1" ht="16.5" customHeight="1">
      <c r="A152" s="38"/>
      <c r="B152" s="179"/>
      <c r="C152" s="180" t="s">
        <v>315</v>
      </c>
      <c r="D152" s="180" t="s">
        <v>165</v>
      </c>
      <c r="E152" s="181" t="s">
        <v>2267</v>
      </c>
      <c r="F152" s="182" t="s">
        <v>2268</v>
      </c>
      <c r="G152" s="183" t="s">
        <v>313</v>
      </c>
      <c r="H152" s="184">
        <v>24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38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170</v>
      </c>
      <c r="AT152" s="191" t="s">
        <v>165</v>
      </c>
      <c r="AU152" s="191" t="s">
        <v>82</v>
      </c>
      <c r="AY152" s="19" t="s">
        <v>163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170</v>
      </c>
      <c r="BM152" s="191" t="s">
        <v>487</v>
      </c>
    </row>
    <row r="153" spans="1:65" s="2" customFormat="1" ht="16.5" customHeight="1">
      <c r="A153" s="38"/>
      <c r="B153" s="179"/>
      <c r="C153" s="180" t="s">
        <v>320</v>
      </c>
      <c r="D153" s="180" t="s">
        <v>165</v>
      </c>
      <c r="E153" s="181" t="s">
        <v>2269</v>
      </c>
      <c r="F153" s="182" t="s">
        <v>2270</v>
      </c>
      <c r="G153" s="183" t="s">
        <v>204</v>
      </c>
      <c r="H153" s="184">
        <v>1.2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38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170</v>
      </c>
      <c r="AT153" s="191" t="s">
        <v>165</v>
      </c>
      <c r="AU153" s="191" t="s">
        <v>82</v>
      </c>
      <c r="AY153" s="19" t="s">
        <v>163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170</v>
      </c>
      <c r="BM153" s="191" t="s">
        <v>498</v>
      </c>
    </row>
    <row r="154" spans="1:65" s="2" customFormat="1" ht="16.5" customHeight="1">
      <c r="A154" s="38"/>
      <c r="B154" s="179"/>
      <c r="C154" s="180" t="s">
        <v>325</v>
      </c>
      <c r="D154" s="180" t="s">
        <v>165</v>
      </c>
      <c r="E154" s="181" t="s">
        <v>2271</v>
      </c>
      <c r="F154" s="182" t="s">
        <v>2272</v>
      </c>
      <c r="G154" s="183" t="s">
        <v>204</v>
      </c>
      <c r="H154" s="184">
        <v>0.953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38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170</v>
      </c>
      <c r="AT154" s="191" t="s">
        <v>165</v>
      </c>
      <c r="AU154" s="191" t="s">
        <v>82</v>
      </c>
      <c r="AY154" s="19" t="s">
        <v>163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170</v>
      </c>
      <c r="BM154" s="191" t="s">
        <v>510</v>
      </c>
    </row>
    <row r="155" spans="1:65" s="2" customFormat="1" ht="16.5" customHeight="1">
      <c r="A155" s="38"/>
      <c r="B155" s="179"/>
      <c r="C155" s="180" t="s">
        <v>332</v>
      </c>
      <c r="D155" s="180" t="s">
        <v>165</v>
      </c>
      <c r="E155" s="181" t="s">
        <v>2273</v>
      </c>
      <c r="F155" s="182" t="s">
        <v>2274</v>
      </c>
      <c r="G155" s="183" t="s">
        <v>313</v>
      </c>
      <c r="H155" s="184">
        <v>89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38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170</v>
      </c>
      <c r="AT155" s="191" t="s">
        <v>165</v>
      </c>
      <c r="AU155" s="191" t="s">
        <v>82</v>
      </c>
      <c r="AY155" s="19" t="s">
        <v>163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80</v>
      </c>
      <c r="BK155" s="192">
        <f>ROUND(I155*H155,2)</f>
        <v>0</v>
      </c>
      <c r="BL155" s="19" t="s">
        <v>170</v>
      </c>
      <c r="BM155" s="191" t="s">
        <v>314</v>
      </c>
    </row>
    <row r="156" spans="1:65" s="2" customFormat="1" ht="16.5" customHeight="1">
      <c r="A156" s="38"/>
      <c r="B156" s="179"/>
      <c r="C156" s="180" t="s">
        <v>337</v>
      </c>
      <c r="D156" s="180" t="s">
        <v>165</v>
      </c>
      <c r="E156" s="181" t="s">
        <v>2275</v>
      </c>
      <c r="F156" s="182" t="s">
        <v>2276</v>
      </c>
      <c r="G156" s="183" t="s">
        <v>920</v>
      </c>
      <c r="H156" s="184">
        <v>12.66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38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170</v>
      </c>
      <c r="AT156" s="191" t="s">
        <v>165</v>
      </c>
      <c r="AU156" s="191" t="s">
        <v>82</v>
      </c>
      <c r="AY156" s="19" t="s">
        <v>163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170</v>
      </c>
      <c r="BM156" s="191" t="s">
        <v>318</v>
      </c>
    </row>
    <row r="157" spans="1:63" s="12" customFormat="1" ht="22.8" customHeight="1">
      <c r="A157" s="12"/>
      <c r="B157" s="166"/>
      <c r="C157" s="12"/>
      <c r="D157" s="167" t="s">
        <v>72</v>
      </c>
      <c r="E157" s="177" t="s">
        <v>681</v>
      </c>
      <c r="F157" s="177" t="s">
        <v>2277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P158</f>
        <v>0</v>
      </c>
      <c r="Q157" s="172"/>
      <c r="R157" s="173">
        <f>R158</f>
        <v>0</v>
      </c>
      <c r="S157" s="172"/>
      <c r="T157" s="174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80</v>
      </c>
      <c r="AT157" s="175" t="s">
        <v>72</v>
      </c>
      <c r="AU157" s="175" t="s">
        <v>80</v>
      </c>
      <c r="AY157" s="167" t="s">
        <v>163</v>
      </c>
      <c r="BK157" s="176">
        <f>BK158</f>
        <v>0</v>
      </c>
    </row>
    <row r="158" spans="1:65" s="2" customFormat="1" ht="21.75" customHeight="1">
      <c r="A158" s="38"/>
      <c r="B158" s="179"/>
      <c r="C158" s="180" t="s">
        <v>342</v>
      </c>
      <c r="D158" s="180" t="s">
        <v>165</v>
      </c>
      <c r="E158" s="181" t="s">
        <v>2278</v>
      </c>
      <c r="F158" s="182" t="s">
        <v>2279</v>
      </c>
      <c r="G158" s="183" t="s">
        <v>264</v>
      </c>
      <c r="H158" s="184">
        <v>2.657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38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170</v>
      </c>
      <c r="AT158" s="191" t="s">
        <v>165</v>
      </c>
      <c r="AU158" s="191" t="s">
        <v>82</v>
      </c>
      <c r="AY158" s="19" t="s">
        <v>163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170</v>
      </c>
      <c r="BM158" s="191" t="s">
        <v>323</v>
      </c>
    </row>
    <row r="159" spans="1:63" s="12" customFormat="1" ht="22.8" customHeight="1">
      <c r="A159" s="12"/>
      <c r="B159" s="166"/>
      <c r="C159" s="12"/>
      <c r="D159" s="167" t="s">
        <v>72</v>
      </c>
      <c r="E159" s="177" t="s">
        <v>414</v>
      </c>
      <c r="F159" s="177" t="s">
        <v>2280</v>
      </c>
      <c r="G159" s="12"/>
      <c r="H159" s="12"/>
      <c r="I159" s="169"/>
      <c r="J159" s="178">
        <f>BK159</f>
        <v>0</v>
      </c>
      <c r="K159" s="12"/>
      <c r="L159" s="166"/>
      <c r="M159" s="171"/>
      <c r="N159" s="172"/>
      <c r="O159" s="172"/>
      <c r="P159" s="173">
        <f>SUM(P160:P166)</f>
        <v>0</v>
      </c>
      <c r="Q159" s="172"/>
      <c r="R159" s="173">
        <f>SUM(R160:R166)</f>
        <v>0</v>
      </c>
      <c r="S159" s="172"/>
      <c r="T159" s="174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7" t="s">
        <v>80</v>
      </c>
      <c r="AT159" s="175" t="s">
        <v>72</v>
      </c>
      <c r="AU159" s="175" t="s">
        <v>80</v>
      </c>
      <c r="AY159" s="167" t="s">
        <v>163</v>
      </c>
      <c r="BK159" s="176">
        <f>SUM(BK160:BK166)</f>
        <v>0</v>
      </c>
    </row>
    <row r="160" spans="1:65" s="2" customFormat="1" ht="21.75" customHeight="1">
      <c r="A160" s="38"/>
      <c r="B160" s="179"/>
      <c r="C160" s="180" t="s">
        <v>347</v>
      </c>
      <c r="D160" s="180" t="s">
        <v>165</v>
      </c>
      <c r="E160" s="181" t="s">
        <v>2281</v>
      </c>
      <c r="F160" s="182" t="s">
        <v>2282</v>
      </c>
      <c r="G160" s="183" t="s">
        <v>1017</v>
      </c>
      <c r="H160" s="184">
        <v>8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38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170</v>
      </c>
      <c r="AT160" s="191" t="s">
        <v>165</v>
      </c>
      <c r="AU160" s="191" t="s">
        <v>82</v>
      </c>
      <c r="AY160" s="19" t="s">
        <v>163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170</v>
      </c>
      <c r="BM160" s="191" t="s">
        <v>328</v>
      </c>
    </row>
    <row r="161" spans="1:65" s="2" customFormat="1" ht="16.5" customHeight="1">
      <c r="A161" s="38"/>
      <c r="B161" s="179"/>
      <c r="C161" s="180" t="s">
        <v>352</v>
      </c>
      <c r="D161" s="180" t="s">
        <v>165</v>
      </c>
      <c r="E161" s="181" t="s">
        <v>2283</v>
      </c>
      <c r="F161" s="182" t="s">
        <v>2284</v>
      </c>
      <c r="G161" s="183" t="s">
        <v>168</v>
      </c>
      <c r="H161" s="184">
        <v>30.72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38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170</v>
      </c>
      <c r="AT161" s="191" t="s">
        <v>165</v>
      </c>
      <c r="AU161" s="191" t="s">
        <v>82</v>
      </c>
      <c r="AY161" s="19" t="s">
        <v>163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170</v>
      </c>
      <c r="BM161" s="191" t="s">
        <v>335</v>
      </c>
    </row>
    <row r="162" spans="1:65" s="2" customFormat="1" ht="16.5" customHeight="1">
      <c r="A162" s="38"/>
      <c r="B162" s="179"/>
      <c r="C162" s="180" t="s">
        <v>361</v>
      </c>
      <c r="D162" s="180" t="s">
        <v>165</v>
      </c>
      <c r="E162" s="181" t="s">
        <v>2285</v>
      </c>
      <c r="F162" s="182" t="s">
        <v>2286</v>
      </c>
      <c r="G162" s="183" t="s">
        <v>168</v>
      </c>
      <c r="H162" s="184">
        <v>26.46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38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170</v>
      </c>
      <c r="AT162" s="191" t="s">
        <v>165</v>
      </c>
      <c r="AU162" s="191" t="s">
        <v>82</v>
      </c>
      <c r="AY162" s="19" t="s">
        <v>163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170</v>
      </c>
      <c r="BM162" s="191" t="s">
        <v>340</v>
      </c>
    </row>
    <row r="163" spans="1:65" s="2" customFormat="1" ht="16.5" customHeight="1">
      <c r="A163" s="38"/>
      <c r="B163" s="179"/>
      <c r="C163" s="180" t="s">
        <v>367</v>
      </c>
      <c r="D163" s="180" t="s">
        <v>165</v>
      </c>
      <c r="E163" s="181" t="s">
        <v>2287</v>
      </c>
      <c r="F163" s="182" t="s">
        <v>2288</v>
      </c>
      <c r="G163" s="183" t="s">
        <v>204</v>
      </c>
      <c r="H163" s="184">
        <v>15.6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38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170</v>
      </c>
      <c r="AT163" s="191" t="s">
        <v>165</v>
      </c>
      <c r="AU163" s="191" t="s">
        <v>82</v>
      </c>
      <c r="AY163" s="19" t="s">
        <v>163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170</v>
      </c>
      <c r="BM163" s="191" t="s">
        <v>345</v>
      </c>
    </row>
    <row r="164" spans="1:65" s="2" customFormat="1" ht="16.5" customHeight="1">
      <c r="A164" s="38"/>
      <c r="B164" s="179"/>
      <c r="C164" s="180" t="s">
        <v>372</v>
      </c>
      <c r="D164" s="180" t="s">
        <v>165</v>
      </c>
      <c r="E164" s="181" t="s">
        <v>2247</v>
      </c>
      <c r="F164" s="182" t="s">
        <v>2248</v>
      </c>
      <c r="G164" s="183" t="s">
        <v>204</v>
      </c>
      <c r="H164" s="184">
        <v>15.6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38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170</v>
      </c>
      <c r="AT164" s="191" t="s">
        <v>165</v>
      </c>
      <c r="AU164" s="191" t="s">
        <v>82</v>
      </c>
      <c r="AY164" s="19" t="s">
        <v>163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170</v>
      </c>
      <c r="BM164" s="191" t="s">
        <v>350</v>
      </c>
    </row>
    <row r="165" spans="1:65" s="2" customFormat="1" ht="16.5" customHeight="1">
      <c r="A165" s="38"/>
      <c r="B165" s="179"/>
      <c r="C165" s="180" t="s">
        <v>376</v>
      </c>
      <c r="D165" s="180" t="s">
        <v>165</v>
      </c>
      <c r="E165" s="181" t="s">
        <v>2261</v>
      </c>
      <c r="F165" s="182" t="s">
        <v>2262</v>
      </c>
      <c r="G165" s="183" t="s">
        <v>204</v>
      </c>
      <c r="H165" s="184">
        <v>15.6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38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170</v>
      </c>
      <c r="AT165" s="191" t="s">
        <v>165</v>
      </c>
      <c r="AU165" s="191" t="s">
        <v>82</v>
      </c>
      <c r="AY165" s="19" t="s">
        <v>163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170</v>
      </c>
      <c r="BM165" s="191" t="s">
        <v>355</v>
      </c>
    </row>
    <row r="166" spans="1:65" s="2" customFormat="1" ht="16.5" customHeight="1">
      <c r="A166" s="38"/>
      <c r="B166" s="179"/>
      <c r="C166" s="180" t="s">
        <v>258</v>
      </c>
      <c r="D166" s="180" t="s">
        <v>165</v>
      </c>
      <c r="E166" s="181" t="s">
        <v>2289</v>
      </c>
      <c r="F166" s="182" t="s">
        <v>2290</v>
      </c>
      <c r="G166" s="183" t="s">
        <v>1017</v>
      </c>
      <c r="H166" s="184">
        <v>8</v>
      </c>
      <c r="I166" s="185"/>
      <c r="J166" s="186">
        <f>ROUND(I166*H166,2)</f>
        <v>0</v>
      </c>
      <c r="K166" s="182" t="s">
        <v>1</v>
      </c>
      <c r="L166" s="39"/>
      <c r="M166" s="238" t="s">
        <v>1</v>
      </c>
      <c r="N166" s="239" t="s">
        <v>38</v>
      </c>
      <c r="O166" s="240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170</v>
      </c>
      <c r="AT166" s="191" t="s">
        <v>165</v>
      </c>
      <c r="AU166" s="191" t="s">
        <v>82</v>
      </c>
      <c r="AY166" s="19" t="s">
        <v>163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170</v>
      </c>
      <c r="BM166" s="191" t="s">
        <v>364</v>
      </c>
    </row>
    <row r="167" spans="1:31" s="2" customFormat="1" ht="6.95" customHeight="1">
      <c r="A167" s="38"/>
      <c r="B167" s="60"/>
      <c r="C167" s="61"/>
      <c r="D167" s="61"/>
      <c r="E167" s="61"/>
      <c r="F167" s="61"/>
      <c r="G167" s="61"/>
      <c r="H167" s="61"/>
      <c r="I167" s="61"/>
      <c r="J167" s="61"/>
      <c r="K167" s="61"/>
      <c r="L167" s="39"/>
      <c r="M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</sheetData>
  <autoFilter ref="C120:K16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119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2291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6. 4. 2021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33</v>
      </c>
      <c r="E30" s="38"/>
      <c r="F30" s="38"/>
      <c r="G30" s="38"/>
      <c r="H30" s="38"/>
      <c r="I30" s="38"/>
      <c r="J30" s="96">
        <f>ROUND(J120,2)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37</v>
      </c>
      <c r="E33" s="32" t="s">
        <v>38</v>
      </c>
      <c r="F33" s="135">
        <f>ROUND((SUM(BE120:BE129)),2)</f>
        <v>0</v>
      </c>
      <c r="G33" s="38"/>
      <c r="H33" s="38"/>
      <c r="I33" s="136">
        <v>0.21</v>
      </c>
      <c r="J33" s="135">
        <f>ROUND(((SUM(BE120:BE129))*I33),2)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35">
        <f>ROUND((SUM(BF120:BF129)),2)</f>
        <v>0</v>
      </c>
      <c r="G34" s="38"/>
      <c r="H34" s="38"/>
      <c r="I34" s="136">
        <v>0.15</v>
      </c>
      <c r="J34" s="135">
        <f>ROUND(((SUM(BF120:BF129))*I34),2)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35">
        <f>ROUND((SUM(BG120:BG129)),2)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35">
        <f>ROUND((SUM(BH120:BH129)),2)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35">
        <f>ROUND((SUM(BI120:BI129)),2)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43</v>
      </c>
      <c r="E39" s="81"/>
      <c r="F39" s="81"/>
      <c r="G39" s="139" t="s">
        <v>44</v>
      </c>
      <c r="H39" s="140" t="s">
        <v>45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990 - Vedlejší rozpočtové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6. 4. 2021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124</v>
      </c>
      <c r="D94" s="137"/>
      <c r="E94" s="137"/>
      <c r="F94" s="137"/>
      <c r="G94" s="137"/>
      <c r="H94" s="137"/>
      <c r="I94" s="137"/>
      <c r="J94" s="146" t="s">
        <v>125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126</v>
      </c>
      <c r="D96" s="38"/>
      <c r="E96" s="38"/>
      <c r="F96" s="38"/>
      <c r="G96" s="38"/>
      <c r="H96" s="38"/>
      <c r="I96" s="38"/>
      <c r="J96" s="96">
        <f>J120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127</v>
      </c>
    </row>
    <row r="97" spans="1:31" s="9" customFormat="1" ht="24.95" customHeight="1">
      <c r="A97" s="9"/>
      <c r="B97" s="148"/>
      <c r="C97" s="9"/>
      <c r="D97" s="149" t="s">
        <v>2292</v>
      </c>
      <c r="E97" s="150"/>
      <c r="F97" s="150"/>
      <c r="G97" s="150"/>
      <c r="H97" s="150"/>
      <c r="I97" s="150"/>
      <c r="J97" s="151">
        <f>J121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2293</v>
      </c>
      <c r="E98" s="154"/>
      <c r="F98" s="154"/>
      <c r="G98" s="154"/>
      <c r="H98" s="154"/>
      <c r="I98" s="154"/>
      <c r="J98" s="155">
        <f>J122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2294</v>
      </c>
      <c r="E99" s="154"/>
      <c r="F99" s="154"/>
      <c r="G99" s="154"/>
      <c r="H99" s="154"/>
      <c r="I99" s="154"/>
      <c r="J99" s="155">
        <f>J126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2295</v>
      </c>
      <c r="E100" s="154"/>
      <c r="F100" s="154"/>
      <c r="G100" s="154"/>
      <c r="H100" s="154"/>
      <c r="I100" s="154"/>
      <c r="J100" s="155">
        <f>J128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148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29" t="str">
        <f>E7</f>
        <v>Parkovací dům, Gagarinova, Šumperk-cú2021-revize</v>
      </c>
      <c r="F110" s="32"/>
      <c r="G110" s="32"/>
      <c r="H110" s="32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119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67" t="str">
        <f>E9</f>
        <v>990 - Vedlejší rozpočtové náklady</v>
      </c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38"/>
      <c r="E114" s="38"/>
      <c r="F114" s="27" t="str">
        <f>F12</f>
        <v xml:space="preserve"> </v>
      </c>
      <c r="G114" s="38"/>
      <c r="H114" s="38"/>
      <c r="I114" s="32" t="s">
        <v>22</v>
      </c>
      <c r="J114" s="69" t="str">
        <f>IF(J12="","",J12)</f>
        <v>6. 4. 2021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38"/>
      <c r="E116" s="38"/>
      <c r="F116" s="27" t="str">
        <f>E15</f>
        <v xml:space="preserve"> </v>
      </c>
      <c r="G116" s="38"/>
      <c r="H116" s="38"/>
      <c r="I116" s="32" t="s">
        <v>29</v>
      </c>
      <c r="J116" s="36" t="str">
        <f>E21</f>
        <v xml:space="preserve"> 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38"/>
      <c r="E117" s="38"/>
      <c r="F117" s="27" t="str">
        <f>IF(E18="","",E18)</f>
        <v>Vyplň údaj</v>
      </c>
      <c r="G117" s="38"/>
      <c r="H117" s="38"/>
      <c r="I117" s="32" t="s">
        <v>31</v>
      </c>
      <c r="J117" s="36" t="str">
        <f>E24</f>
        <v xml:space="preserve"> 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56"/>
      <c r="B119" s="157"/>
      <c r="C119" s="158" t="s">
        <v>149</v>
      </c>
      <c r="D119" s="159" t="s">
        <v>58</v>
      </c>
      <c r="E119" s="159" t="s">
        <v>54</v>
      </c>
      <c r="F119" s="159" t="s">
        <v>55</v>
      </c>
      <c r="G119" s="159" t="s">
        <v>150</v>
      </c>
      <c r="H119" s="159" t="s">
        <v>151</v>
      </c>
      <c r="I119" s="159" t="s">
        <v>152</v>
      </c>
      <c r="J119" s="159" t="s">
        <v>125</v>
      </c>
      <c r="K119" s="160" t="s">
        <v>153</v>
      </c>
      <c r="L119" s="161"/>
      <c r="M119" s="86" t="s">
        <v>1</v>
      </c>
      <c r="N119" s="87" t="s">
        <v>37</v>
      </c>
      <c r="O119" s="87" t="s">
        <v>154</v>
      </c>
      <c r="P119" s="87" t="s">
        <v>155</v>
      </c>
      <c r="Q119" s="87" t="s">
        <v>156</v>
      </c>
      <c r="R119" s="87" t="s">
        <v>157</v>
      </c>
      <c r="S119" s="87" t="s">
        <v>158</v>
      </c>
      <c r="T119" s="88" t="s">
        <v>159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8" customHeight="1">
      <c r="A120" s="38"/>
      <c r="B120" s="39"/>
      <c r="C120" s="93" t="s">
        <v>160</v>
      </c>
      <c r="D120" s="38"/>
      <c r="E120" s="38"/>
      <c r="F120" s="38"/>
      <c r="G120" s="38"/>
      <c r="H120" s="38"/>
      <c r="I120" s="38"/>
      <c r="J120" s="162">
        <f>BK120</f>
        <v>0</v>
      </c>
      <c r="K120" s="38"/>
      <c r="L120" s="39"/>
      <c r="M120" s="89"/>
      <c r="N120" s="73"/>
      <c r="O120" s="90"/>
      <c r="P120" s="163">
        <f>P121</f>
        <v>0</v>
      </c>
      <c r="Q120" s="90"/>
      <c r="R120" s="163">
        <f>R121</f>
        <v>0</v>
      </c>
      <c r="S120" s="90"/>
      <c r="T120" s="164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72</v>
      </c>
      <c r="AU120" s="19" t="s">
        <v>127</v>
      </c>
      <c r="BK120" s="165">
        <f>BK121</f>
        <v>0</v>
      </c>
    </row>
    <row r="121" spans="1:63" s="12" customFormat="1" ht="25.9" customHeight="1">
      <c r="A121" s="12"/>
      <c r="B121" s="166"/>
      <c r="C121" s="12"/>
      <c r="D121" s="167" t="s">
        <v>72</v>
      </c>
      <c r="E121" s="168" t="s">
        <v>2296</v>
      </c>
      <c r="F121" s="168" t="s">
        <v>113</v>
      </c>
      <c r="G121" s="12"/>
      <c r="H121" s="12"/>
      <c r="I121" s="169"/>
      <c r="J121" s="170">
        <f>BK121</f>
        <v>0</v>
      </c>
      <c r="K121" s="12"/>
      <c r="L121" s="166"/>
      <c r="M121" s="171"/>
      <c r="N121" s="172"/>
      <c r="O121" s="172"/>
      <c r="P121" s="173">
        <f>P122+P126+P128</f>
        <v>0</v>
      </c>
      <c r="Q121" s="172"/>
      <c r="R121" s="173">
        <f>R122+R126+R128</f>
        <v>0</v>
      </c>
      <c r="S121" s="172"/>
      <c r="T121" s="174">
        <f>T122+T126+T128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186</v>
      </c>
      <c r="AT121" s="175" t="s">
        <v>72</v>
      </c>
      <c r="AU121" s="175" t="s">
        <v>73</v>
      </c>
      <c r="AY121" s="167" t="s">
        <v>163</v>
      </c>
      <c r="BK121" s="176">
        <f>BK122+BK126+BK128</f>
        <v>0</v>
      </c>
    </row>
    <row r="122" spans="1:63" s="12" customFormat="1" ht="22.8" customHeight="1">
      <c r="A122" s="12"/>
      <c r="B122" s="166"/>
      <c r="C122" s="12"/>
      <c r="D122" s="167" t="s">
        <v>72</v>
      </c>
      <c r="E122" s="177" t="s">
        <v>2297</v>
      </c>
      <c r="F122" s="177" t="s">
        <v>2298</v>
      </c>
      <c r="G122" s="12"/>
      <c r="H122" s="12"/>
      <c r="I122" s="169"/>
      <c r="J122" s="178">
        <f>BK122</f>
        <v>0</v>
      </c>
      <c r="K122" s="12"/>
      <c r="L122" s="166"/>
      <c r="M122" s="171"/>
      <c r="N122" s="172"/>
      <c r="O122" s="172"/>
      <c r="P122" s="173">
        <f>SUM(P123:P125)</f>
        <v>0</v>
      </c>
      <c r="Q122" s="172"/>
      <c r="R122" s="173">
        <f>SUM(R123:R125)</f>
        <v>0</v>
      </c>
      <c r="S122" s="172"/>
      <c r="T122" s="174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186</v>
      </c>
      <c r="AT122" s="175" t="s">
        <v>72</v>
      </c>
      <c r="AU122" s="175" t="s">
        <v>80</v>
      </c>
      <c r="AY122" s="167" t="s">
        <v>163</v>
      </c>
      <c r="BK122" s="176">
        <f>SUM(BK123:BK125)</f>
        <v>0</v>
      </c>
    </row>
    <row r="123" spans="1:65" s="2" customFormat="1" ht="16.5" customHeight="1">
      <c r="A123" s="38"/>
      <c r="B123" s="179"/>
      <c r="C123" s="180" t="s">
        <v>80</v>
      </c>
      <c r="D123" s="180" t="s">
        <v>165</v>
      </c>
      <c r="E123" s="181" t="s">
        <v>2299</v>
      </c>
      <c r="F123" s="182" t="s">
        <v>2300</v>
      </c>
      <c r="G123" s="183" t="s">
        <v>746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38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2301</v>
      </c>
      <c r="AT123" s="191" t="s">
        <v>165</v>
      </c>
      <c r="AU123" s="191" t="s">
        <v>82</v>
      </c>
      <c r="AY123" s="19" t="s">
        <v>163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2301</v>
      </c>
      <c r="BM123" s="191" t="s">
        <v>82</v>
      </c>
    </row>
    <row r="124" spans="1:65" s="2" customFormat="1" ht="16.5" customHeight="1">
      <c r="A124" s="38"/>
      <c r="B124" s="179"/>
      <c r="C124" s="180" t="s">
        <v>82</v>
      </c>
      <c r="D124" s="180" t="s">
        <v>165</v>
      </c>
      <c r="E124" s="181" t="s">
        <v>2302</v>
      </c>
      <c r="F124" s="182" t="s">
        <v>2303</v>
      </c>
      <c r="G124" s="183" t="s">
        <v>746</v>
      </c>
      <c r="H124" s="184">
        <v>1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38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2301</v>
      </c>
      <c r="AT124" s="191" t="s">
        <v>165</v>
      </c>
      <c r="AU124" s="191" t="s">
        <v>82</v>
      </c>
      <c r="AY124" s="19" t="s">
        <v>163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2301</v>
      </c>
      <c r="BM124" s="191" t="s">
        <v>170</v>
      </c>
    </row>
    <row r="125" spans="1:65" s="2" customFormat="1" ht="16.5" customHeight="1">
      <c r="A125" s="38"/>
      <c r="B125" s="179"/>
      <c r="C125" s="180" t="s">
        <v>175</v>
      </c>
      <c r="D125" s="180" t="s">
        <v>165</v>
      </c>
      <c r="E125" s="181" t="s">
        <v>2304</v>
      </c>
      <c r="F125" s="182" t="s">
        <v>2305</v>
      </c>
      <c r="G125" s="183" t="s">
        <v>746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38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2301</v>
      </c>
      <c r="AT125" s="191" t="s">
        <v>165</v>
      </c>
      <c r="AU125" s="191" t="s">
        <v>82</v>
      </c>
      <c r="AY125" s="19" t="s">
        <v>163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2301</v>
      </c>
      <c r="BM125" s="191" t="s">
        <v>185</v>
      </c>
    </row>
    <row r="126" spans="1:63" s="12" customFormat="1" ht="22.8" customHeight="1">
      <c r="A126" s="12"/>
      <c r="B126" s="166"/>
      <c r="C126" s="12"/>
      <c r="D126" s="167" t="s">
        <v>72</v>
      </c>
      <c r="E126" s="177" t="s">
        <v>2306</v>
      </c>
      <c r="F126" s="177" t="s">
        <v>2307</v>
      </c>
      <c r="G126" s="12"/>
      <c r="H126" s="12"/>
      <c r="I126" s="169"/>
      <c r="J126" s="178">
        <f>BK126</f>
        <v>0</v>
      </c>
      <c r="K126" s="12"/>
      <c r="L126" s="166"/>
      <c r="M126" s="171"/>
      <c r="N126" s="172"/>
      <c r="O126" s="172"/>
      <c r="P126" s="173">
        <f>P127</f>
        <v>0</v>
      </c>
      <c r="Q126" s="172"/>
      <c r="R126" s="173">
        <f>R127</f>
        <v>0</v>
      </c>
      <c r="S126" s="172"/>
      <c r="T126" s="174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186</v>
      </c>
      <c r="AT126" s="175" t="s">
        <v>72</v>
      </c>
      <c r="AU126" s="175" t="s">
        <v>80</v>
      </c>
      <c r="AY126" s="167" t="s">
        <v>163</v>
      </c>
      <c r="BK126" s="176">
        <f>BK127</f>
        <v>0</v>
      </c>
    </row>
    <row r="127" spans="1:65" s="2" customFormat="1" ht="16.5" customHeight="1">
      <c r="A127" s="38"/>
      <c r="B127" s="179"/>
      <c r="C127" s="180" t="s">
        <v>170</v>
      </c>
      <c r="D127" s="180" t="s">
        <v>165</v>
      </c>
      <c r="E127" s="181" t="s">
        <v>2308</v>
      </c>
      <c r="F127" s="182" t="s">
        <v>2307</v>
      </c>
      <c r="G127" s="183" t="s">
        <v>746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38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2301</v>
      </c>
      <c r="AT127" s="191" t="s">
        <v>165</v>
      </c>
      <c r="AU127" s="191" t="s">
        <v>82</v>
      </c>
      <c r="AY127" s="19" t="s">
        <v>163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2301</v>
      </c>
      <c r="BM127" s="191" t="s">
        <v>189</v>
      </c>
    </row>
    <row r="128" spans="1:63" s="12" customFormat="1" ht="22.8" customHeight="1">
      <c r="A128" s="12"/>
      <c r="B128" s="166"/>
      <c r="C128" s="12"/>
      <c r="D128" s="167" t="s">
        <v>72</v>
      </c>
      <c r="E128" s="177" t="s">
        <v>2309</v>
      </c>
      <c r="F128" s="177" t="s">
        <v>2310</v>
      </c>
      <c r="G128" s="12"/>
      <c r="H128" s="12"/>
      <c r="I128" s="169"/>
      <c r="J128" s="178">
        <f>BK128</f>
        <v>0</v>
      </c>
      <c r="K128" s="12"/>
      <c r="L128" s="166"/>
      <c r="M128" s="171"/>
      <c r="N128" s="172"/>
      <c r="O128" s="172"/>
      <c r="P128" s="173">
        <f>P129</f>
        <v>0</v>
      </c>
      <c r="Q128" s="172"/>
      <c r="R128" s="173">
        <f>R129</f>
        <v>0</v>
      </c>
      <c r="S128" s="172"/>
      <c r="T128" s="17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186</v>
      </c>
      <c r="AT128" s="175" t="s">
        <v>72</v>
      </c>
      <c r="AU128" s="175" t="s">
        <v>80</v>
      </c>
      <c r="AY128" s="167" t="s">
        <v>163</v>
      </c>
      <c r="BK128" s="176">
        <f>BK129</f>
        <v>0</v>
      </c>
    </row>
    <row r="129" spans="1:65" s="2" customFormat="1" ht="16.5" customHeight="1">
      <c r="A129" s="38"/>
      <c r="B129" s="179"/>
      <c r="C129" s="180" t="s">
        <v>186</v>
      </c>
      <c r="D129" s="180" t="s">
        <v>165</v>
      </c>
      <c r="E129" s="181" t="s">
        <v>2311</v>
      </c>
      <c r="F129" s="182" t="s">
        <v>2312</v>
      </c>
      <c r="G129" s="183" t="s">
        <v>746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238" t="s">
        <v>1</v>
      </c>
      <c r="N129" s="239" t="s">
        <v>38</v>
      </c>
      <c r="O129" s="240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2301</v>
      </c>
      <c r="AT129" s="191" t="s">
        <v>165</v>
      </c>
      <c r="AU129" s="191" t="s">
        <v>82</v>
      </c>
      <c r="AY129" s="19" t="s">
        <v>163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2301</v>
      </c>
      <c r="BM129" s="191" t="s">
        <v>192</v>
      </c>
    </row>
    <row r="130" spans="1:31" s="2" customFormat="1" ht="6.95" customHeight="1">
      <c r="A130" s="38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39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autoFilter ref="C119:K12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119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2313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6. 4. 2021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33</v>
      </c>
      <c r="E30" s="38"/>
      <c r="F30" s="38"/>
      <c r="G30" s="38"/>
      <c r="H30" s="38"/>
      <c r="I30" s="38"/>
      <c r="J30" s="96">
        <f>ROUND(J117,2)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37</v>
      </c>
      <c r="E33" s="32" t="s">
        <v>38</v>
      </c>
      <c r="F33" s="135">
        <f>ROUND((SUM(BE117:BE119)),2)</f>
        <v>0</v>
      </c>
      <c r="G33" s="38"/>
      <c r="H33" s="38"/>
      <c r="I33" s="136">
        <v>0.21</v>
      </c>
      <c r="J33" s="135">
        <f>ROUND(((SUM(BE117:BE119))*I33),2)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35">
        <f>ROUND((SUM(BF117:BF119)),2)</f>
        <v>0</v>
      </c>
      <c r="G34" s="38"/>
      <c r="H34" s="38"/>
      <c r="I34" s="136">
        <v>0.15</v>
      </c>
      <c r="J34" s="135">
        <f>ROUND(((SUM(BF117:BF119))*I34),2)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35">
        <f>ROUND((SUM(BG117:BG119)),2)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35">
        <f>ROUND((SUM(BH117:BH119)),2)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35">
        <f>ROUND((SUM(BI117:BI119)),2)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43</v>
      </c>
      <c r="E39" s="81"/>
      <c r="F39" s="81"/>
      <c r="G39" s="139" t="s">
        <v>44</v>
      </c>
      <c r="H39" s="140" t="s">
        <v>45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991 - Ostatní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6. 4. 2021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124</v>
      </c>
      <c r="D94" s="137"/>
      <c r="E94" s="137"/>
      <c r="F94" s="137"/>
      <c r="G94" s="137"/>
      <c r="H94" s="137"/>
      <c r="I94" s="137"/>
      <c r="J94" s="146" t="s">
        <v>125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126</v>
      </c>
      <c r="D96" s="38"/>
      <c r="E96" s="38"/>
      <c r="F96" s="38"/>
      <c r="G96" s="38"/>
      <c r="H96" s="38"/>
      <c r="I96" s="38"/>
      <c r="J96" s="96">
        <f>J117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127</v>
      </c>
    </row>
    <row r="97" spans="1:31" s="9" customFormat="1" ht="24.95" customHeight="1">
      <c r="A97" s="9"/>
      <c r="B97" s="148"/>
      <c r="C97" s="9"/>
      <c r="D97" s="149" t="s">
        <v>2314</v>
      </c>
      <c r="E97" s="150"/>
      <c r="F97" s="150"/>
      <c r="G97" s="150"/>
      <c r="H97" s="150"/>
      <c r="I97" s="150"/>
      <c r="J97" s="151">
        <f>J118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38"/>
      <c r="D98" s="38"/>
      <c r="E98" s="38"/>
      <c r="F98" s="38"/>
      <c r="G98" s="38"/>
      <c r="H98" s="38"/>
      <c r="I98" s="38"/>
      <c r="J98" s="38"/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55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148</v>
      </c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38"/>
      <c r="D107" s="38"/>
      <c r="E107" s="129" t="str">
        <f>E7</f>
        <v>Parkovací dům, Gagarinova, Šumperk-cú2021-revize</v>
      </c>
      <c r="F107" s="32"/>
      <c r="G107" s="32"/>
      <c r="H107" s="32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119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67" t="str">
        <f>E9</f>
        <v>991 - Ostatní náklady</v>
      </c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38"/>
      <c r="E111" s="38"/>
      <c r="F111" s="27" t="str">
        <f>F12</f>
        <v xml:space="preserve"> </v>
      </c>
      <c r="G111" s="38"/>
      <c r="H111" s="38"/>
      <c r="I111" s="32" t="s">
        <v>22</v>
      </c>
      <c r="J111" s="69" t="str">
        <f>IF(J12="","",J12)</f>
        <v>6. 4. 2021</v>
      </c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38"/>
      <c r="E113" s="38"/>
      <c r="F113" s="27" t="str">
        <f>E15</f>
        <v xml:space="preserve"> </v>
      </c>
      <c r="G113" s="38"/>
      <c r="H113" s="38"/>
      <c r="I113" s="32" t="s">
        <v>29</v>
      </c>
      <c r="J113" s="36" t="str">
        <f>E21</f>
        <v xml:space="preserve"> 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27</v>
      </c>
      <c r="D114" s="38"/>
      <c r="E114" s="38"/>
      <c r="F114" s="27" t="str">
        <f>IF(E18="","",E18)</f>
        <v>Vyplň údaj</v>
      </c>
      <c r="G114" s="38"/>
      <c r="H114" s="38"/>
      <c r="I114" s="32" t="s">
        <v>31</v>
      </c>
      <c r="J114" s="36" t="str">
        <f>E24</f>
        <v xml:space="preserve"> 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56"/>
      <c r="B116" s="157"/>
      <c r="C116" s="158" t="s">
        <v>149</v>
      </c>
      <c r="D116" s="159" t="s">
        <v>58</v>
      </c>
      <c r="E116" s="159" t="s">
        <v>54</v>
      </c>
      <c r="F116" s="159" t="s">
        <v>55</v>
      </c>
      <c r="G116" s="159" t="s">
        <v>150</v>
      </c>
      <c r="H116" s="159" t="s">
        <v>151</v>
      </c>
      <c r="I116" s="159" t="s">
        <v>152</v>
      </c>
      <c r="J116" s="159" t="s">
        <v>125</v>
      </c>
      <c r="K116" s="160" t="s">
        <v>153</v>
      </c>
      <c r="L116" s="161"/>
      <c r="M116" s="86" t="s">
        <v>1</v>
      </c>
      <c r="N116" s="87" t="s">
        <v>37</v>
      </c>
      <c r="O116" s="87" t="s">
        <v>154</v>
      </c>
      <c r="P116" s="87" t="s">
        <v>155</v>
      </c>
      <c r="Q116" s="87" t="s">
        <v>156</v>
      </c>
      <c r="R116" s="87" t="s">
        <v>157</v>
      </c>
      <c r="S116" s="87" t="s">
        <v>158</v>
      </c>
      <c r="T116" s="88" t="s">
        <v>159</v>
      </c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63" s="2" customFormat="1" ht="22.8" customHeight="1">
      <c r="A117" s="38"/>
      <c r="B117" s="39"/>
      <c r="C117" s="93" t="s">
        <v>160</v>
      </c>
      <c r="D117" s="38"/>
      <c r="E117" s="38"/>
      <c r="F117" s="38"/>
      <c r="G117" s="38"/>
      <c r="H117" s="38"/>
      <c r="I117" s="38"/>
      <c r="J117" s="162">
        <f>BK117</f>
        <v>0</v>
      </c>
      <c r="K117" s="38"/>
      <c r="L117" s="39"/>
      <c r="M117" s="89"/>
      <c r="N117" s="73"/>
      <c r="O117" s="90"/>
      <c r="P117" s="163">
        <f>P118</f>
        <v>0</v>
      </c>
      <c r="Q117" s="90"/>
      <c r="R117" s="163">
        <f>R118</f>
        <v>0</v>
      </c>
      <c r="S117" s="90"/>
      <c r="T117" s="164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72</v>
      </c>
      <c r="AU117" s="19" t="s">
        <v>127</v>
      </c>
      <c r="BK117" s="165">
        <f>BK118</f>
        <v>0</v>
      </c>
    </row>
    <row r="118" spans="1:63" s="12" customFormat="1" ht="25.9" customHeight="1">
      <c r="A118" s="12"/>
      <c r="B118" s="166"/>
      <c r="C118" s="12"/>
      <c r="D118" s="167" t="s">
        <v>72</v>
      </c>
      <c r="E118" s="168" t="s">
        <v>2315</v>
      </c>
      <c r="F118" s="168" t="s">
        <v>2316</v>
      </c>
      <c r="G118" s="12"/>
      <c r="H118" s="12"/>
      <c r="I118" s="169"/>
      <c r="J118" s="170">
        <f>BK118</f>
        <v>0</v>
      </c>
      <c r="K118" s="12"/>
      <c r="L118" s="166"/>
      <c r="M118" s="171"/>
      <c r="N118" s="172"/>
      <c r="O118" s="172"/>
      <c r="P118" s="173">
        <f>P119</f>
        <v>0</v>
      </c>
      <c r="Q118" s="172"/>
      <c r="R118" s="173">
        <f>R119</f>
        <v>0</v>
      </c>
      <c r="S118" s="172"/>
      <c r="T118" s="174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67" t="s">
        <v>170</v>
      </c>
      <c r="AT118" s="175" t="s">
        <v>72</v>
      </c>
      <c r="AU118" s="175" t="s">
        <v>73</v>
      </c>
      <c r="AY118" s="167" t="s">
        <v>163</v>
      </c>
      <c r="BK118" s="176">
        <f>BK119</f>
        <v>0</v>
      </c>
    </row>
    <row r="119" spans="1:65" s="2" customFormat="1" ht="16.5" customHeight="1">
      <c r="A119" s="38"/>
      <c r="B119" s="179"/>
      <c r="C119" s="180" t="s">
        <v>80</v>
      </c>
      <c r="D119" s="180" t="s">
        <v>165</v>
      </c>
      <c r="E119" s="181" t="s">
        <v>2317</v>
      </c>
      <c r="F119" s="182" t="s">
        <v>116</v>
      </c>
      <c r="G119" s="183" t="s">
        <v>1579</v>
      </c>
      <c r="H119" s="184">
        <v>1</v>
      </c>
      <c r="I119" s="185"/>
      <c r="J119" s="186">
        <f>ROUND(I119*H119,2)</f>
        <v>0</v>
      </c>
      <c r="K119" s="182" t="s">
        <v>1</v>
      </c>
      <c r="L119" s="39"/>
      <c r="M119" s="238" t="s">
        <v>1</v>
      </c>
      <c r="N119" s="239" t="s">
        <v>38</v>
      </c>
      <c r="O119" s="240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1" t="s">
        <v>1725</v>
      </c>
      <c r="AT119" s="191" t="s">
        <v>165</v>
      </c>
      <c r="AU119" s="191" t="s">
        <v>80</v>
      </c>
      <c r="AY119" s="19" t="s">
        <v>163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80</v>
      </c>
      <c r="BK119" s="192">
        <f>ROUND(I119*H119,2)</f>
        <v>0</v>
      </c>
      <c r="BL119" s="19" t="s">
        <v>1725</v>
      </c>
      <c r="BM119" s="191" t="s">
        <v>2318</v>
      </c>
    </row>
    <row r="120" spans="1:31" s="2" customFormat="1" ht="6.95" customHeight="1">
      <c r="A120" s="38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39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2:12" s="1" customFormat="1" ht="12" customHeight="1">
      <c r="B8" s="22"/>
      <c r="D8" s="32" t="s">
        <v>119</v>
      </c>
      <c r="L8" s="22"/>
    </row>
    <row r="9" spans="1:31" s="2" customFormat="1" ht="16.5" customHeight="1">
      <c r="A9" s="38"/>
      <c r="B9" s="39"/>
      <c r="C9" s="38"/>
      <c r="D9" s="38"/>
      <c r="E9" s="129" t="s">
        <v>120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121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122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6. 4. 2021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 xml:space="preserve"> </v>
      </c>
      <c r="F17" s="38"/>
      <c r="G17" s="38"/>
      <c r="H17" s="38"/>
      <c r="I17" s="32" t="s">
        <v>26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27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26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29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 xml:space="preserve"> </v>
      </c>
      <c r="F23" s="38"/>
      <c r="G23" s="38"/>
      <c r="H23" s="38"/>
      <c r="I23" s="32" t="s">
        <v>26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31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26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32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33</v>
      </c>
      <c r="E32" s="38"/>
      <c r="F32" s="38"/>
      <c r="G32" s="38"/>
      <c r="H32" s="38"/>
      <c r="I32" s="38"/>
      <c r="J32" s="96">
        <f>ROUND(J140,2)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35</v>
      </c>
      <c r="G34" s="38"/>
      <c r="H34" s="38"/>
      <c r="I34" s="43" t="s">
        <v>34</v>
      </c>
      <c r="J34" s="43" t="s">
        <v>36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37</v>
      </c>
      <c r="E35" s="32" t="s">
        <v>38</v>
      </c>
      <c r="F35" s="135">
        <f>ROUND((SUM(BE140:BE683)),2)</f>
        <v>0</v>
      </c>
      <c r="G35" s="38"/>
      <c r="H35" s="38"/>
      <c r="I35" s="136">
        <v>0.21</v>
      </c>
      <c r="J35" s="135">
        <f>ROUND(((SUM(BE140:BE683))*I35),2)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39</v>
      </c>
      <c r="F36" s="135">
        <f>ROUND((SUM(BF140:BF683)),2)</f>
        <v>0</v>
      </c>
      <c r="G36" s="38"/>
      <c r="H36" s="38"/>
      <c r="I36" s="136">
        <v>0.15</v>
      </c>
      <c r="J36" s="135">
        <f>ROUND(((SUM(BF140:BF683))*I36),2)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40</v>
      </c>
      <c r="F37" s="135">
        <f>ROUND((SUM(BG140:BG683)),2)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41</v>
      </c>
      <c r="F38" s="135">
        <f>ROUND((SUM(BH140:BH683)),2)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42</v>
      </c>
      <c r="F39" s="135">
        <f>ROUND((SUM(BI140:BI683)),2)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43</v>
      </c>
      <c r="E41" s="81"/>
      <c r="F41" s="81"/>
      <c r="G41" s="139" t="s">
        <v>44</v>
      </c>
      <c r="H41" s="140" t="s">
        <v>45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119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120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101.1.01 - D.1.1 - Stavební část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6. 4. 2021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38"/>
      <c r="E93" s="38"/>
      <c r="F93" s="27" t="str">
        <f>E17</f>
        <v xml:space="preserve"> </v>
      </c>
      <c r="G93" s="38"/>
      <c r="H93" s="38"/>
      <c r="I93" s="32" t="s">
        <v>29</v>
      </c>
      <c r="J93" s="36" t="str">
        <f>E23</f>
        <v xml:space="preserve"> 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38"/>
      <c r="E94" s="38"/>
      <c r="F94" s="27" t="str">
        <f>IF(E20="","",E20)</f>
        <v>Vyplň údaj</v>
      </c>
      <c r="G94" s="38"/>
      <c r="H94" s="38"/>
      <c r="I94" s="32" t="s">
        <v>31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124</v>
      </c>
      <c r="D96" s="137"/>
      <c r="E96" s="137"/>
      <c r="F96" s="137"/>
      <c r="G96" s="137"/>
      <c r="H96" s="137"/>
      <c r="I96" s="137"/>
      <c r="J96" s="146" t="s">
        <v>125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126</v>
      </c>
      <c r="D98" s="38"/>
      <c r="E98" s="38"/>
      <c r="F98" s="38"/>
      <c r="G98" s="38"/>
      <c r="H98" s="38"/>
      <c r="I98" s="38"/>
      <c r="J98" s="96">
        <f>J140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127</v>
      </c>
    </row>
    <row r="99" spans="1:31" s="9" customFormat="1" ht="24.95" customHeight="1">
      <c r="A99" s="9"/>
      <c r="B99" s="148"/>
      <c r="C99" s="9"/>
      <c r="D99" s="149" t="s">
        <v>128</v>
      </c>
      <c r="E99" s="150"/>
      <c r="F99" s="150"/>
      <c r="G99" s="150"/>
      <c r="H99" s="150"/>
      <c r="I99" s="150"/>
      <c r="J99" s="151">
        <f>J141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129</v>
      </c>
      <c r="E100" s="154"/>
      <c r="F100" s="154"/>
      <c r="G100" s="154"/>
      <c r="H100" s="154"/>
      <c r="I100" s="154"/>
      <c r="J100" s="155">
        <f>J142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130</v>
      </c>
      <c r="E101" s="154"/>
      <c r="F101" s="154"/>
      <c r="G101" s="154"/>
      <c r="H101" s="154"/>
      <c r="I101" s="154"/>
      <c r="J101" s="155">
        <f>J215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131</v>
      </c>
      <c r="E102" s="154"/>
      <c r="F102" s="154"/>
      <c r="G102" s="154"/>
      <c r="H102" s="154"/>
      <c r="I102" s="154"/>
      <c r="J102" s="155">
        <f>J233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132</v>
      </c>
      <c r="E103" s="154"/>
      <c r="F103" s="154"/>
      <c r="G103" s="154"/>
      <c r="H103" s="154"/>
      <c r="I103" s="154"/>
      <c r="J103" s="155">
        <f>J319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133</v>
      </c>
      <c r="E104" s="154"/>
      <c r="F104" s="154"/>
      <c r="G104" s="154"/>
      <c r="H104" s="154"/>
      <c r="I104" s="154"/>
      <c r="J104" s="155">
        <f>J372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134</v>
      </c>
      <c r="E105" s="154"/>
      <c r="F105" s="154"/>
      <c r="G105" s="154"/>
      <c r="H105" s="154"/>
      <c r="I105" s="154"/>
      <c r="J105" s="155">
        <f>J424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135</v>
      </c>
      <c r="E106" s="154"/>
      <c r="F106" s="154"/>
      <c r="G106" s="154"/>
      <c r="H106" s="154"/>
      <c r="I106" s="154"/>
      <c r="J106" s="155">
        <f>J446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136</v>
      </c>
      <c r="E107" s="154"/>
      <c r="F107" s="154"/>
      <c r="G107" s="154"/>
      <c r="H107" s="154"/>
      <c r="I107" s="154"/>
      <c r="J107" s="155">
        <f>J467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137</v>
      </c>
      <c r="E108" s="154"/>
      <c r="F108" s="154"/>
      <c r="G108" s="154"/>
      <c r="H108" s="154"/>
      <c r="I108" s="154"/>
      <c r="J108" s="155">
        <f>J489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138</v>
      </c>
      <c r="E109" s="154"/>
      <c r="F109" s="154"/>
      <c r="G109" s="154"/>
      <c r="H109" s="154"/>
      <c r="I109" s="154"/>
      <c r="J109" s="155">
        <f>J502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2"/>
      <c r="C110" s="10"/>
      <c r="D110" s="153" t="s">
        <v>139</v>
      </c>
      <c r="E110" s="154"/>
      <c r="F110" s="154"/>
      <c r="G110" s="154"/>
      <c r="H110" s="154"/>
      <c r="I110" s="154"/>
      <c r="J110" s="155">
        <f>J520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48"/>
      <c r="C111" s="9"/>
      <c r="D111" s="149" t="s">
        <v>140</v>
      </c>
      <c r="E111" s="150"/>
      <c r="F111" s="150"/>
      <c r="G111" s="150"/>
      <c r="H111" s="150"/>
      <c r="I111" s="150"/>
      <c r="J111" s="151">
        <f>J522</f>
        <v>0</v>
      </c>
      <c r="K111" s="9"/>
      <c r="L111" s="14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52"/>
      <c r="C112" s="10"/>
      <c r="D112" s="153" t="s">
        <v>141</v>
      </c>
      <c r="E112" s="154"/>
      <c r="F112" s="154"/>
      <c r="G112" s="154"/>
      <c r="H112" s="154"/>
      <c r="I112" s="154"/>
      <c r="J112" s="155">
        <f>J523</f>
        <v>0</v>
      </c>
      <c r="K112" s="10"/>
      <c r="L112" s="15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2"/>
      <c r="C113" s="10"/>
      <c r="D113" s="153" t="s">
        <v>142</v>
      </c>
      <c r="E113" s="154"/>
      <c r="F113" s="154"/>
      <c r="G113" s="154"/>
      <c r="H113" s="154"/>
      <c r="I113" s="154"/>
      <c r="J113" s="155">
        <f>J600</f>
        <v>0</v>
      </c>
      <c r="K113" s="10"/>
      <c r="L113" s="15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52"/>
      <c r="C114" s="10"/>
      <c r="D114" s="153" t="s">
        <v>143</v>
      </c>
      <c r="E114" s="154"/>
      <c r="F114" s="154"/>
      <c r="G114" s="154"/>
      <c r="H114" s="154"/>
      <c r="I114" s="154"/>
      <c r="J114" s="155">
        <f>J609</f>
        <v>0</v>
      </c>
      <c r="K114" s="10"/>
      <c r="L114" s="15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52"/>
      <c r="C115" s="10"/>
      <c r="D115" s="153" t="s">
        <v>144</v>
      </c>
      <c r="E115" s="154"/>
      <c r="F115" s="154"/>
      <c r="G115" s="154"/>
      <c r="H115" s="154"/>
      <c r="I115" s="154"/>
      <c r="J115" s="155">
        <f>J627</f>
        <v>0</v>
      </c>
      <c r="K115" s="10"/>
      <c r="L115" s="15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52"/>
      <c r="C116" s="10"/>
      <c r="D116" s="153" t="s">
        <v>145</v>
      </c>
      <c r="E116" s="154"/>
      <c r="F116" s="154"/>
      <c r="G116" s="154"/>
      <c r="H116" s="154"/>
      <c r="I116" s="154"/>
      <c r="J116" s="155">
        <f>J636</f>
        <v>0</v>
      </c>
      <c r="K116" s="10"/>
      <c r="L116" s="15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52"/>
      <c r="C117" s="10"/>
      <c r="D117" s="153" t="s">
        <v>146</v>
      </c>
      <c r="E117" s="154"/>
      <c r="F117" s="154"/>
      <c r="G117" s="154"/>
      <c r="H117" s="154"/>
      <c r="I117" s="154"/>
      <c r="J117" s="155">
        <f>J648</f>
        <v>0</v>
      </c>
      <c r="K117" s="10"/>
      <c r="L117" s="15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52"/>
      <c r="C118" s="10"/>
      <c r="D118" s="153" t="s">
        <v>147</v>
      </c>
      <c r="E118" s="154"/>
      <c r="F118" s="154"/>
      <c r="G118" s="154"/>
      <c r="H118" s="154"/>
      <c r="I118" s="154"/>
      <c r="J118" s="155">
        <f>J659</f>
        <v>0</v>
      </c>
      <c r="K118" s="10"/>
      <c r="L118" s="152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2"/>
      <c r="C124" s="63"/>
      <c r="D124" s="63"/>
      <c r="E124" s="63"/>
      <c r="F124" s="63"/>
      <c r="G124" s="63"/>
      <c r="H124" s="63"/>
      <c r="I124" s="63"/>
      <c r="J124" s="63"/>
      <c r="K124" s="63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148</v>
      </c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38"/>
      <c r="D128" s="38"/>
      <c r="E128" s="129" t="str">
        <f>E7</f>
        <v>Parkovací dům, Gagarinova, Šumperk-cú2021-revize</v>
      </c>
      <c r="F128" s="32"/>
      <c r="G128" s="32"/>
      <c r="H128" s="32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2:12" s="1" customFormat="1" ht="12" customHeight="1">
      <c r="B129" s="22"/>
      <c r="C129" s="32" t="s">
        <v>119</v>
      </c>
      <c r="L129" s="22"/>
    </row>
    <row r="130" spans="1:31" s="2" customFormat="1" ht="16.5" customHeight="1">
      <c r="A130" s="38"/>
      <c r="B130" s="39"/>
      <c r="C130" s="38"/>
      <c r="D130" s="38"/>
      <c r="E130" s="129" t="s">
        <v>120</v>
      </c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121</v>
      </c>
      <c r="D131" s="38"/>
      <c r="E131" s="38"/>
      <c r="F131" s="38"/>
      <c r="G131" s="38"/>
      <c r="H131" s="38"/>
      <c r="I131" s="38"/>
      <c r="J131" s="38"/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6.5" customHeight="1">
      <c r="A132" s="38"/>
      <c r="B132" s="39"/>
      <c r="C132" s="38"/>
      <c r="D132" s="38"/>
      <c r="E132" s="67" t="str">
        <f>E11</f>
        <v>101.1.01 - D.1.1 - Stavební část</v>
      </c>
      <c r="F132" s="38"/>
      <c r="G132" s="38"/>
      <c r="H132" s="38"/>
      <c r="I132" s="38"/>
      <c r="J132" s="38"/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38"/>
      <c r="D133" s="38"/>
      <c r="E133" s="38"/>
      <c r="F133" s="38"/>
      <c r="G133" s="38"/>
      <c r="H133" s="38"/>
      <c r="I133" s="38"/>
      <c r="J133" s="38"/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2" customHeight="1">
      <c r="A134" s="38"/>
      <c r="B134" s="39"/>
      <c r="C134" s="32" t="s">
        <v>20</v>
      </c>
      <c r="D134" s="38"/>
      <c r="E134" s="38"/>
      <c r="F134" s="27" t="str">
        <f>F14</f>
        <v xml:space="preserve"> </v>
      </c>
      <c r="G134" s="38"/>
      <c r="H134" s="38"/>
      <c r="I134" s="32" t="s">
        <v>22</v>
      </c>
      <c r="J134" s="69" t="str">
        <f>IF(J14="","",J14)</f>
        <v>6. 4. 2021</v>
      </c>
      <c r="K134" s="38"/>
      <c r="L134" s="55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6.95" customHeight="1">
      <c r="A135" s="38"/>
      <c r="B135" s="39"/>
      <c r="C135" s="38"/>
      <c r="D135" s="38"/>
      <c r="E135" s="38"/>
      <c r="F135" s="38"/>
      <c r="G135" s="38"/>
      <c r="H135" s="38"/>
      <c r="I135" s="38"/>
      <c r="J135" s="38"/>
      <c r="K135" s="38"/>
      <c r="L135" s="55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5.15" customHeight="1">
      <c r="A136" s="38"/>
      <c r="B136" s="39"/>
      <c r="C136" s="32" t="s">
        <v>24</v>
      </c>
      <c r="D136" s="38"/>
      <c r="E136" s="38"/>
      <c r="F136" s="27" t="str">
        <f>E17</f>
        <v xml:space="preserve"> </v>
      </c>
      <c r="G136" s="38"/>
      <c r="H136" s="38"/>
      <c r="I136" s="32" t="s">
        <v>29</v>
      </c>
      <c r="J136" s="36" t="str">
        <f>E23</f>
        <v xml:space="preserve"> </v>
      </c>
      <c r="K136" s="38"/>
      <c r="L136" s="55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27</v>
      </c>
      <c r="D137" s="38"/>
      <c r="E137" s="38"/>
      <c r="F137" s="27" t="str">
        <f>IF(E20="","",E20)</f>
        <v>Vyplň údaj</v>
      </c>
      <c r="G137" s="38"/>
      <c r="H137" s="38"/>
      <c r="I137" s="32" t="s">
        <v>31</v>
      </c>
      <c r="J137" s="36" t="str">
        <f>E26</f>
        <v xml:space="preserve"> </v>
      </c>
      <c r="K137" s="38"/>
      <c r="L137" s="55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0.3" customHeight="1">
      <c r="A138" s="38"/>
      <c r="B138" s="39"/>
      <c r="C138" s="38"/>
      <c r="D138" s="38"/>
      <c r="E138" s="38"/>
      <c r="F138" s="38"/>
      <c r="G138" s="38"/>
      <c r="H138" s="38"/>
      <c r="I138" s="38"/>
      <c r="J138" s="38"/>
      <c r="K138" s="38"/>
      <c r="L138" s="55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11" customFormat="1" ht="29.25" customHeight="1">
      <c r="A139" s="156"/>
      <c r="B139" s="157"/>
      <c r="C139" s="158" t="s">
        <v>149</v>
      </c>
      <c r="D139" s="159" t="s">
        <v>58</v>
      </c>
      <c r="E139" s="159" t="s">
        <v>54</v>
      </c>
      <c r="F139" s="159" t="s">
        <v>55</v>
      </c>
      <c r="G139" s="159" t="s">
        <v>150</v>
      </c>
      <c r="H139" s="159" t="s">
        <v>151</v>
      </c>
      <c r="I139" s="159" t="s">
        <v>152</v>
      </c>
      <c r="J139" s="159" t="s">
        <v>125</v>
      </c>
      <c r="K139" s="160" t="s">
        <v>153</v>
      </c>
      <c r="L139" s="161"/>
      <c r="M139" s="86" t="s">
        <v>1</v>
      </c>
      <c r="N139" s="87" t="s">
        <v>37</v>
      </c>
      <c r="O139" s="87" t="s">
        <v>154</v>
      </c>
      <c r="P139" s="87" t="s">
        <v>155</v>
      </c>
      <c r="Q139" s="87" t="s">
        <v>156</v>
      </c>
      <c r="R139" s="87" t="s">
        <v>157</v>
      </c>
      <c r="S139" s="87" t="s">
        <v>158</v>
      </c>
      <c r="T139" s="88" t="s">
        <v>159</v>
      </c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</row>
    <row r="140" spans="1:63" s="2" customFormat="1" ht="22.8" customHeight="1">
      <c r="A140" s="38"/>
      <c r="B140" s="39"/>
      <c r="C140" s="93" t="s">
        <v>160</v>
      </c>
      <c r="D140" s="38"/>
      <c r="E140" s="38"/>
      <c r="F140" s="38"/>
      <c r="G140" s="38"/>
      <c r="H140" s="38"/>
      <c r="I140" s="38"/>
      <c r="J140" s="162">
        <f>BK140</f>
        <v>0</v>
      </c>
      <c r="K140" s="38"/>
      <c r="L140" s="39"/>
      <c r="M140" s="89"/>
      <c r="N140" s="73"/>
      <c r="O140" s="90"/>
      <c r="P140" s="163">
        <f>P141+P522</f>
        <v>0</v>
      </c>
      <c r="Q140" s="90"/>
      <c r="R140" s="163">
        <f>R141+R522</f>
        <v>2772.9607208800003</v>
      </c>
      <c r="S140" s="90"/>
      <c r="T140" s="164">
        <f>T141+T522</f>
        <v>637.3439999999999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72</v>
      </c>
      <c r="AU140" s="19" t="s">
        <v>127</v>
      </c>
      <c r="BK140" s="165">
        <f>BK141+BK522</f>
        <v>0</v>
      </c>
    </row>
    <row r="141" spans="1:63" s="12" customFormat="1" ht="25.9" customHeight="1">
      <c r="A141" s="12"/>
      <c r="B141" s="166"/>
      <c r="C141" s="12"/>
      <c r="D141" s="167" t="s">
        <v>72</v>
      </c>
      <c r="E141" s="168" t="s">
        <v>161</v>
      </c>
      <c r="F141" s="168" t="s">
        <v>162</v>
      </c>
      <c r="G141" s="12"/>
      <c r="H141" s="12"/>
      <c r="I141" s="169"/>
      <c r="J141" s="170">
        <f>BK141</f>
        <v>0</v>
      </c>
      <c r="K141" s="12"/>
      <c r="L141" s="166"/>
      <c r="M141" s="171"/>
      <c r="N141" s="172"/>
      <c r="O141" s="172"/>
      <c r="P141" s="173">
        <f>P142+P215+P233+P319+P372+P424+P446+P467+P489+P502+P520</f>
        <v>0</v>
      </c>
      <c r="Q141" s="172"/>
      <c r="R141" s="173">
        <f>R142+R215+R233+R319+R372+R424+R446+R467+R489+R502+R520</f>
        <v>2767.2802893800003</v>
      </c>
      <c r="S141" s="172"/>
      <c r="T141" s="174">
        <f>T142+T215+T233+T319+T372+T424+T446+T467+T489+T502+T520</f>
        <v>637.3439999999999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7" t="s">
        <v>80</v>
      </c>
      <c r="AT141" s="175" t="s">
        <v>72</v>
      </c>
      <c r="AU141" s="175" t="s">
        <v>73</v>
      </c>
      <c r="AY141" s="167" t="s">
        <v>163</v>
      </c>
      <c r="BK141" s="176">
        <f>BK142+BK215+BK233+BK319+BK372+BK424+BK446+BK467+BK489+BK502+BK520</f>
        <v>0</v>
      </c>
    </row>
    <row r="142" spans="1:63" s="12" customFormat="1" ht="22.8" customHeight="1">
      <c r="A142" s="12"/>
      <c r="B142" s="166"/>
      <c r="C142" s="12"/>
      <c r="D142" s="167" t="s">
        <v>72</v>
      </c>
      <c r="E142" s="177" t="s">
        <v>80</v>
      </c>
      <c r="F142" s="177" t="s">
        <v>164</v>
      </c>
      <c r="G142" s="12"/>
      <c r="H142" s="12"/>
      <c r="I142" s="169"/>
      <c r="J142" s="178">
        <f>BK142</f>
        <v>0</v>
      </c>
      <c r="K142" s="12"/>
      <c r="L142" s="166"/>
      <c r="M142" s="171"/>
      <c r="N142" s="172"/>
      <c r="O142" s="172"/>
      <c r="P142" s="173">
        <f>SUM(P143:P214)</f>
        <v>0</v>
      </c>
      <c r="Q142" s="172"/>
      <c r="R142" s="173">
        <f>SUM(R143:R214)</f>
        <v>0</v>
      </c>
      <c r="S142" s="172"/>
      <c r="T142" s="174">
        <f>SUM(T143:T214)</f>
        <v>441.59999999999997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7" t="s">
        <v>80</v>
      </c>
      <c r="AT142" s="175" t="s">
        <v>72</v>
      </c>
      <c r="AU142" s="175" t="s">
        <v>80</v>
      </c>
      <c r="AY142" s="167" t="s">
        <v>163</v>
      </c>
      <c r="BK142" s="176">
        <f>SUM(BK143:BK214)</f>
        <v>0</v>
      </c>
    </row>
    <row r="143" spans="1:65" s="2" customFormat="1" ht="21.75" customHeight="1">
      <c r="A143" s="38"/>
      <c r="B143" s="179"/>
      <c r="C143" s="180" t="s">
        <v>80</v>
      </c>
      <c r="D143" s="180" t="s">
        <v>165</v>
      </c>
      <c r="E143" s="181" t="s">
        <v>166</v>
      </c>
      <c r="F143" s="182" t="s">
        <v>167</v>
      </c>
      <c r="G143" s="183" t="s">
        <v>168</v>
      </c>
      <c r="H143" s="184">
        <v>1635</v>
      </c>
      <c r="I143" s="185"/>
      <c r="J143" s="186">
        <f>ROUND(I143*H143,2)</f>
        <v>0</v>
      </c>
      <c r="K143" s="182" t="s">
        <v>169</v>
      </c>
      <c r="L143" s="39"/>
      <c r="M143" s="187" t="s">
        <v>1</v>
      </c>
      <c r="N143" s="188" t="s">
        <v>38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170</v>
      </c>
      <c r="AT143" s="191" t="s">
        <v>165</v>
      </c>
      <c r="AU143" s="191" t="s">
        <v>82</v>
      </c>
      <c r="AY143" s="19" t="s">
        <v>163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170</v>
      </c>
      <c r="BM143" s="191" t="s">
        <v>171</v>
      </c>
    </row>
    <row r="144" spans="1:65" s="2" customFormat="1" ht="16.5" customHeight="1">
      <c r="A144" s="38"/>
      <c r="B144" s="179"/>
      <c r="C144" s="180" t="s">
        <v>82</v>
      </c>
      <c r="D144" s="180" t="s">
        <v>165</v>
      </c>
      <c r="E144" s="181" t="s">
        <v>172</v>
      </c>
      <c r="F144" s="182" t="s">
        <v>173</v>
      </c>
      <c r="G144" s="183" t="s">
        <v>168</v>
      </c>
      <c r="H144" s="184">
        <v>1635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38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170</v>
      </c>
      <c r="AT144" s="191" t="s">
        <v>165</v>
      </c>
      <c r="AU144" s="191" t="s">
        <v>82</v>
      </c>
      <c r="AY144" s="19" t="s">
        <v>163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170</v>
      </c>
      <c r="BM144" s="191" t="s">
        <v>174</v>
      </c>
    </row>
    <row r="145" spans="1:65" s="2" customFormat="1" ht="24.15" customHeight="1">
      <c r="A145" s="38"/>
      <c r="B145" s="179"/>
      <c r="C145" s="180" t="s">
        <v>175</v>
      </c>
      <c r="D145" s="180" t="s">
        <v>165</v>
      </c>
      <c r="E145" s="181" t="s">
        <v>176</v>
      </c>
      <c r="F145" s="182" t="s">
        <v>177</v>
      </c>
      <c r="G145" s="183" t="s">
        <v>168</v>
      </c>
      <c r="H145" s="184">
        <v>817.5</v>
      </c>
      <c r="I145" s="185"/>
      <c r="J145" s="186">
        <f>ROUND(I145*H145,2)</f>
        <v>0</v>
      </c>
      <c r="K145" s="182" t="s">
        <v>178</v>
      </c>
      <c r="L145" s="39"/>
      <c r="M145" s="187" t="s">
        <v>1</v>
      </c>
      <c r="N145" s="188" t="s">
        <v>38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0.3</v>
      </c>
      <c r="T145" s="190">
        <f>S145*H145</f>
        <v>245.25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170</v>
      </c>
      <c r="AT145" s="191" t="s">
        <v>165</v>
      </c>
      <c r="AU145" s="191" t="s">
        <v>82</v>
      </c>
      <c r="AY145" s="19" t="s">
        <v>163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170</v>
      </c>
      <c r="BM145" s="191" t="s">
        <v>179</v>
      </c>
    </row>
    <row r="146" spans="1:51" s="13" customFormat="1" ht="12">
      <c r="A146" s="13"/>
      <c r="B146" s="193"/>
      <c r="C146" s="13"/>
      <c r="D146" s="194" t="s">
        <v>180</v>
      </c>
      <c r="E146" s="195" t="s">
        <v>1</v>
      </c>
      <c r="F146" s="196" t="s">
        <v>181</v>
      </c>
      <c r="G146" s="13"/>
      <c r="H146" s="195" t="s">
        <v>1</v>
      </c>
      <c r="I146" s="197"/>
      <c r="J146" s="13"/>
      <c r="K146" s="13"/>
      <c r="L146" s="193"/>
      <c r="M146" s="198"/>
      <c r="N146" s="199"/>
      <c r="O146" s="199"/>
      <c r="P146" s="199"/>
      <c r="Q146" s="199"/>
      <c r="R146" s="199"/>
      <c r="S146" s="199"/>
      <c r="T146" s="20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180</v>
      </c>
      <c r="AU146" s="195" t="s">
        <v>82</v>
      </c>
      <c r="AV146" s="13" t="s">
        <v>80</v>
      </c>
      <c r="AW146" s="13" t="s">
        <v>30</v>
      </c>
      <c r="AX146" s="13" t="s">
        <v>73</v>
      </c>
      <c r="AY146" s="195" t="s">
        <v>163</v>
      </c>
    </row>
    <row r="147" spans="1:51" s="14" customFormat="1" ht="12">
      <c r="A147" s="14"/>
      <c r="B147" s="201"/>
      <c r="C147" s="14"/>
      <c r="D147" s="194" t="s">
        <v>180</v>
      </c>
      <c r="E147" s="202" t="s">
        <v>1</v>
      </c>
      <c r="F147" s="203" t="s">
        <v>182</v>
      </c>
      <c r="G147" s="14"/>
      <c r="H147" s="204">
        <v>817.5</v>
      </c>
      <c r="I147" s="205"/>
      <c r="J147" s="14"/>
      <c r="K147" s="14"/>
      <c r="L147" s="201"/>
      <c r="M147" s="206"/>
      <c r="N147" s="207"/>
      <c r="O147" s="207"/>
      <c r="P147" s="207"/>
      <c r="Q147" s="207"/>
      <c r="R147" s="207"/>
      <c r="S147" s="207"/>
      <c r="T147" s="20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2" t="s">
        <v>180</v>
      </c>
      <c r="AU147" s="202" t="s">
        <v>82</v>
      </c>
      <c r="AV147" s="14" t="s">
        <v>82</v>
      </c>
      <c r="AW147" s="14" t="s">
        <v>30</v>
      </c>
      <c r="AX147" s="14" t="s">
        <v>80</v>
      </c>
      <c r="AY147" s="202" t="s">
        <v>163</v>
      </c>
    </row>
    <row r="148" spans="1:65" s="2" customFormat="1" ht="24.15" customHeight="1">
      <c r="A148" s="38"/>
      <c r="B148" s="179"/>
      <c r="C148" s="180" t="s">
        <v>170</v>
      </c>
      <c r="D148" s="180" t="s">
        <v>165</v>
      </c>
      <c r="E148" s="181" t="s">
        <v>183</v>
      </c>
      <c r="F148" s="182" t="s">
        <v>184</v>
      </c>
      <c r="G148" s="183" t="s">
        <v>168</v>
      </c>
      <c r="H148" s="184">
        <v>407.5</v>
      </c>
      <c r="I148" s="185"/>
      <c r="J148" s="186">
        <f>ROUND(I148*H148,2)</f>
        <v>0</v>
      </c>
      <c r="K148" s="182" t="s">
        <v>169</v>
      </c>
      <c r="L148" s="39"/>
      <c r="M148" s="187" t="s">
        <v>1</v>
      </c>
      <c r="N148" s="188" t="s">
        <v>38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0.44</v>
      </c>
      <c r="T148" s="190">
        <f>S148*H148</f>
        <v>179.3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170</v>
      </c>
      <c r="AT148" s="191" t="s">
        <v>165</v>
      </c>
      <c r="AU148" s="191" t="s">
        <v>82</v>
      </c>
      <c r="AY148" s="19" t="s">
        <v>163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170</v>
      </c>
      <c r="BM148" s="191" t="s">
        <v>185</v>
      </c>
    </row>
    <row r="149" spans="1:65" s="2" customFormat="1" ht="24.15" customHeight="1">
      <c r="A149" s="38"/>
      <c r="B149" s="179"/>
      <c r="C149" s="180" t="s">
        <v>186</v>
      </c>
      <c r="D149" s="180" t="s">
        <v>165</v>
      </c>
      <c r="E149" s="181" t="s">
        <v>187</v>
      </c>
      <c r="F149" s="182" t="s">
        <v>188</v>
      </c>
      <c r="G149" s="183" t="s">
        <v>168</v>
      </c>
      <c r="H149" s="184">
        <v>20</v>
      </c>
      <c r="I149" s="185"/>
      <c r="J149" s="186">
        <f>ROUND(I149*H149,2)</f>
        <v>0</v>
      </c>
      <c r="K149" s="182" t="s">
        <v>169</v>
      </c>
      <c r="L149" s="39"/>
      <c r="M149" s="187" t="s">
        <v>1</v>
      </c>
      <c r="N149" s="188" t="s">
        <v>38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0.325</v>
      </c>
      <c r="T149" s="190">
        <f>S149*H149</f>
        <v>6.5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170</v>
      </c>
      <c r="AT149" s="191" t="s">
        <v>165</v>
      </c>
      <c r="AU149" s="191" t="s">
        <v>82</v>
      </c>
      <c r="AY149" s="19" t="s">
        <v>163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170</v>
      </c>
      <c r="BM149" s="191" t="s">
        <v>189</v>
      </c>
    </row>
    <row r="150" spans="1:65" s="2" customFormat="1" ht="24.15" customHeight="1">
      <c r="A150" s="38"/>
      <c r="B150" s="179"/>
      <c r="C150" s="180" t="s">
        <v>185</v>
      </c>
      <c r="D150" s="180" t="s">
        <v>165</v>
      </c>
      <c r="E150" s="181" t="s">
        <v>190</v>
      </c>
      <c r="F150" s="182" t="s">
        <v>191</v>
      </c>
      <c r="G150" s="183" t="s">
        <v>168</v>
      </c>
      <c r="H150" s="184">
        <v>20</v>
      </c>
      <c r="I150" s="185"/>
      <c r="J150" s="186">
        <f>ROUND(I150*H150,2)</f>
        <v>0</v>
      </c>
      <c r="K150" s="182" t="s">
        <v>169</v>
      </c>
      <c r="L150" s="39"/>
      <c r="M150" s="187" t="s">
        <v>1</v>
      </c>
      <c r="N150" s="188" t="s">
        <v>38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0.22</v>
      </c>
      <c r="T150" s="190">
        <f>S150*H150</f>
        <v>4.4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170</v>
      </c>
      <c r="AT150" s="191" t="s">
        <v>165</v>
      </c>
      <c r="AU150" s="191" t="s">
        <v>82</v>
      </c>
      <c r="AY150" s="19" t="s">
        <v>163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170</v>
      </c>
      <c r="BM150" s="191" t="s">
        <v>192</v>
      </c>
    </row>
    <row r="151" spans="1:65" s="2" customFormat="1" ht="16.5" customHeight="1">
      <c r="A151" s="38"/>
      <c r="B151" s="179"/>
      <c r="C151" s="180" t="s">
        <v>193</v>
      </c>
      <c r="D151" s="180" t="s">
        <v>165</v>
      </c>
      <c r="E151" s="181" t="s">
        <v>194</v>
      </c>
      <c r="F151" s="182" t="s">
        <v>195</v>
      </c>
      <c r="G151" s="183" t="s">
        <v>196</v>
      </c>
      <c r="H151" s="184">
        <v>30</v>
      </c>
      <c r="I151" s="185"/>
      <c r="J151" s="186">
        <f>ROUND(I151*H151,2)</f>
        <v>0</v>
      </c>
      <c r="K151" s="182" t="s">
        <v>169</v>
      </c>
      <c r="L151" s="39"/>
      <c r="M151" s="187" t="s">
        <v>1</v>
      </c>
      <c r="N151" s="188" t="s">
        <v>38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0.205</v>
      </c>
      <c r="T151" s="190">
        <f>S151*H151</f>
        <v>6.1499999999999995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170</v>
      </c>
      <c r="AT151" s="191" t="s">
        <v>165</v>
      </c>
      <c r="AU151" s="191" t="s">
        <v>82</v>
      </c>
      <c r="AY151" s="19" t="s">
        <v>163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170</v>
      </c>
      <c r="BM151" s="191" t="s">
        <v>197</v>
      </c>
    </row>
    <row r="152" spans="1:65" s="2" customFormat="1" ht="24.15" customHeight="1">
      <c r="A152" s="38"/>
      <c r="B152" s="179"/>
      <c r="C152" s="180" t="s">
        <v>189</v>
      </c>
      <c r="D152" s="180" t="s">
        <v>165</v>
      </c>
      <c r="E152" s="181" t="s">
        <v>198</v>
      </c>
      <c r="F152" s="182" t="s">
        <v>199</v>
      </c>
      <c r="G152" s="183" t="s">
        <v>168</v>
      </c>
      <c r="H152" s="184">
        <v>817.5</v>
      </c>
      <c r="I152" s="185"/>
      <c r="J152" s="186">
        <f>ROUND(I152*H152,2)</f>
        <v>0</v>
      </c>
      <c r="K152" s="182" t="s">
        <v>169</v>
      </c>
      <c r="L152" s="39"/>
      <c r="M152" s="187" t="s">
        <v>1</v>
      </c>
      <c r="N152" s="188" t="s">
        <v>38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170</v>
      </c>
      <c r="AT152" s="191" t="s">
        <v>165</v>
      </c>
      <c r="AU152" s="191" t="s">
        <v>82</v>
      </c>
      <c r="AY152" s="19" t="s">
        <v>163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170</v>
      </c>
      <c r="BM152" s="191" t="s">
        <v>200</v>
      </c>
    </row>
    <row r="153" spans="1:51" s="13" customFormat="1" ht="12">
      <c r="A153" s="13"/>
      <c r="B153" s="193"/>
      <c r="C153" s="13"/>
      <c r="D153" s="194" t="s">
        <v>180</v>
      </c>
      <c r="E153" s="195" t="s">
        <v>1</v>
      </c>
      <c r="F153" s="196" t="s">
        <v>181</v>
      </c>
      <c r="G153" s="13"/>
      <c r="H153" s="195" t="s">
        <v>1</v>
      </c>
      <c r="I153" s="197"/>
      <c r="J153" s="13"/>
      <c r="K153" s="13"/>
      <c r="L153" s="193"/>
      <c r="M153" s="198"/>
      <c r="N153" s="199"/>
      <c r="O153" s="199"/>
      <c r="P153" s="199"/>
      <c r="Q153" s="199"/>
      <c r="R153" s="199"/>
      <c r="S153" s="199"/>
      <c r="T153" s="20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180</v>
      </c>
      <c r="AU153" s="195" t="s">
        <v>82</v>
      </c>
      <c r="AV153" s="13" t="s">
        <v>80</v>
      </c>
      <c r="AW153" s="13" t="s">
        <v>30</v>
      </c>
      <c r="AX153" s="13" t="s">
        <v>73</v>
      </c>
      <c r="AY153" s="195" t="s">
        <v>163</v>
      </c>
    </row>
    <row r="154" spans="1:51" s="14" customFormat="1" ht="12">
      <c r="A154" s="14"/>
      <c r="B154" s="201"/>
      <c r="C154" s="14"/>
      <c r="D154" s="194" t="s">
        <v>180</v>
      </c>
      <c r="E154" s="202" t="s">
        <v>1</v>
      </c>
      <c r="F154" s="203" t="s">
        <v>182</v>
      </c>
      <c r="G154" s="14"/>
      <c r="H154" s="204">
        <v>817.5</v>
      </c>
      <c r="I154" s="205"/>
      <c r="J154" s="14"/>
      <c r="K154" s="14"/>
      <c r="L154" s="201"/>
      <c r="M154" s="206"/>
      <c r="N154" s="207"/>
      <c r="O154" s="207"/>
      <c r="P154" s="207"/>
      <c r="Q154" s="207"/>
      <c r="R154" s="207"/>
      <c r="S154" s="207"/>
      <c r="T154" s="20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02" t="s">
        <v>180</v>
      </c>
      <c r="AU154" s="202" t="s">
        <v>82</v>
      </c>
      <c r="AV154" s="14" t="s">
        <v>82</v>
      </c>
      <c r="AW154" s="14" t="s">
        <v>30</v>
      </c>
      <c r="AX154" s="14" t="s">
        <v>80</v>
      </c>
      <c r="AY154" s="202" t="s">
        <v>163</v>
      </c>
    </row>
    <row r="155" spans="1:65" s="2" customFormat="1" ht="33" customHeight="1">
      <c r="A155" s="38"/>
      <c r="B155" s="179"/>
      <c r="C155" s="180" t="s">
        <v>201</v>
      </c>
      <c r="D155" s="180" t="s">
        <v>165</v>
      </c>
      <c r="E155" s="181" t="s">
        <v>202</v>
      </c>
      <c r="F155" s="182" t="s">
        <v>203</v>
      </c>
      <c r="G155" s="183" t="s">
        <v>204</v>
      </c>
      <c r="H155" s="184">
        <v>940</v>
      </c>
      <c r="I155" s="185"/>
      <c r="J155" s="186">
        <f>ROUND(I155*H155,2)</f>
        <v>0</v>
      </c>
      <c r="K155" s="182" t="s">
        <v>169</v>
      </c>
      <c r="L155" s="39"/>
      <c r="M155" s="187" t="s">
        <v>1</v>
      </c>
      <c r="N155" s="188" t="s">
        <v>38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170</v>
      </c>
      <c r="AT155" s="191" t="s">
        <v>165</v>
      </c>
      <c r="AU155" s="191" t="s">
        <v>82</v>
      </c>
      <c r="AY155" s="19" t="s">
        <v>163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80</v>
      </c>
      <c r="BK155" s="192">
        <f>ROUND(I155*H155,2)</f>
        <v>0</v>
      </c>
      <c r="BL155" s="19" t="s">
        <v>170</v>
      </c>
      <c r="BM155" s="191" t="s">
        <v>205</v>
      </c>
    </row>
    <row r="156" spans="1:65" s="2" customFormat="1" ht="33" customHeight="1">
      <c r="A156" s="38"/>
      <c r="B156" s="179"/>
      <c r="C156" s="180" t="s">
        <v>192</v>
      </c>
      <c r="D156" s="180" t="s">
        <v>165</v>
      </c>
      <c r="E156" s="181" t="s">
        <v>206</v>
      </c>
      <c r="F156" s="182" t="s">
        <v>207</v>
      </c>
      <c r="G156" s="183" t="s">
        <v>204</v>
      </c>
      <c r="H156" s="184">
        <v>366.683</v>
      </c>
      <c r="I156" s="185"/>
      <c r="J156" s="186">
        <f>ROUND(I156*H156,2)</f>
        <v>0</v>
      </c>
      <c r="K156" s="182" t="s">
        <v>169</v>
      </c>
      <c r="L156" s="39"/>
      <c r="M156" s="187" t="s">
        <v>1</v>
      </c>
      <c r="N156" s="188" t="s">
        <v>38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170</v>
      </c>
      <c r="AT156" s="191" t="s">
        <v>165</v>
      </c>
      <c r="AU156" s="191" t="s">
        <v>82</v>
      </c>
      <c r="AY156" s="19" t="s">
        <v>163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170</v>
      </c>
      <c r="BM156" s="191" t="s">
        <v>208</v>
      </c>
    </row>
    <row r="157" spans="1:51" s="13" customFormat="1" ht="12">
      <c r="A157" s="13"/>
      <c r="B157" s="193"/>
      <c r="C157" s="13"/>
      <c r="D157" s="194" t="s">
        <v>180</v>
      </c>
      <c r="E157" s="195" t="s">
        <v>1</v>
      </c>
      <c r="F157" s="196" t="s">
        <v>209</v>
      </c>
      <c r="G157" s="13"/>
      <c r="H157" s="195" t="s">
        <v>1</v>
      </c>
      <c r="I157" s="197"/>
      <c r="J157" s="13"/>
      <c r="K157" s="13"/>
      <c r="L157" s="193"/>
      <c r="M157" s="198"/>
      <c r="N157" s="199"/>
      <c r="O157" s="199"/>
      <c r="P157" s="199"/>
      <c r="Q157" s="199"/>
      <c r="R157" s="199"/>
      <c r="S157" s="199"/>
      <c r="T157" s="20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180</v>
      </c>
      <c r="AU157" s="195" t="s">
        <v>82</v>
      </c>
      <c r="AV157" s="13" t="s">
        <v>80</v>
      </c>
      <c r="AW157" s="13" t="s">
        <v>30</v>
      </c>
      <c r="AX157" s="13" t="s">
        <v>73</v>
      </c>
      <c r="AY157" s="195" t="s">
        <v>163</v>
      </c>
    </row>
    <row r="158" spans="1:51" s="14" customFormat="1" ht="12">
      <c r="A158" s="14"/>
      <c r="B158" s="201"/>
      <c r="C158" s="14"/>
      <c r="D158" s="194" t="s">
        <v>180</v>
      </c>
      <c r="E158" s="202" t="s">
        <v>1</v>
      </c>
      <c r="F158" s="203" t="s">
        <v>210</v>
      </c>
      <c r="G158" s="14"/>
      <c r="H158" s="204">
        <v>189.084</v>
      </c>
      <c r="I158" s="205"/>
      <c r="J158" s="14"/>
      <c r="K158" s="14"/>
      <c r="L158" s="201"/>
      <c r="M158" s="206"/>
      <c r="N158" s="207"/>
      <c r="O158" s="207"/>
      <c r="P158" s="207"/>
      <c r="Q158" s="207"/>
      <c r="R158" s="207"/>
      <c r="S158" s="207"/>
      <c r="T158" s="20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2" t="s">
        <v>180</v>
      </c>
      <c r="AU158" s="202" t="s">
        <v>82</v>
      </c>
      <c r="AV158" s="14" t="s">
        <v>82</v>
      </c>
      <c r="AW158" s="14" t="s">
        <v>30</v>
      </c>
      <c r="AX158" s="14" t="s">
        <v>73</v>
      </c>
      <c r="AY158" s="202" t="s">
        <v>163</v>
      </c>
    </row>
    <row r="159" spans="1:51" s="14" customFormat="1" ht="12">
      <c r="A159" s="14"/>
      <c r="B159" s="201"/>
      <c r="C159" s="14"/>
      <c r="D159" s="194" t="s">
        <v>180</v>
      </c>
      <c r="E159" s="202" t="s">
        <v>1</v>
      </c>
      <c r="F159" s="203" t="s">
        <v>211</v>
      </c>
      <c r="G159" s="14"/>
      <c r="H159" s="204">
        <v>81.004</v>
      </c>
      <c r="I159" s="205"/>
      <c r="J159" s="14"/>
      <c r="K159" s="14"/>
      <c r="L159" s="201"/>
      <c r="M159" s="206"/>
      <c r="N159" s="207"/>
      <c r="O159" s="207"/>
      <c r="P159" s="207"/>
      <c r="Q159" s="207"/>
      <c r="R159" s="207"/>
      <c r="S159" s="207"/>
      <c r="T159" s="20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2" t="s">
        <v>180</v>
      </c>
      <c r="AU159" s="202" t="s">
        <v>82</v>
      </c>
      <c r="AV159" s="14" t="s">
        <v>82</v>
      </c>
      <c r="AW159" s="14" t="s">
        <v>30</v>
      </c>
      <c r="AX159" s="14" t="s">
        <v>73</v>
      </c>
      <c r="AY159" s="202" t="s">
        <v>163</v>
      </c>
    </row>
    <row r="160" spans="1:51" s="14" customFormat="1" ht="12">
      <c r="A160" s="14"/>
      <c r="B160" s="201"/>
      <c r="C160" s="14"/>
      <c r="D160" s="194" t="s">
        <v>180</v>
      </c>
      <c r="E160" s="202" t="s">
        <v>1</v>
      </c>
      <c r="F160" s="203" t="s">
        <v>212</v>
      </c>
      <c r="G160" s="14"/>
      <c r="H160" s="204">
        <v>1.248</v>
      </c>
      <c r="I160" s="205"/>
      <c r="J160" s="14"/>
      <c r="K160" s="14"/>
      <c r="L160" s="201"/>
      <c r="M160" s="206"/>
      <c r="N160" s="207"/>
      <c r="O160" s="207"/>
      <c r="P160" s="207"/>
      <c r="Q160" s="207"/>
      <c r="R160" s="207"/>
      <c r="S160" s="207"/>
      <c r="T160" s="20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02" t="s">
        <v>180</v>
      </c>
      <c r="AU160" s="202" t="s">
        <v>82</v>
      </c>
      <c r="AV160" s="14" t="s">
        <v>82</v>
      </c>
      <c r="AW160" s="14" t="s">
        <v>30</v>
      </c>
      <c r="AX160" s="14" t="s">
        <v>73</v>
      </c>
      <c r="AY160" s="202" t="s">
        <v>163</v>
      </c>
    </row>
    <row r="161" spans="1:51" s="14" customFormat="1" ht="12">
      <c r="A161" s="14"/>
      <c r="B161" s="201"/>
      <c r="C161" s="14"/>
      <c r="D161" s="194" t="s">
        <v>180</v>
      </c>
      <c r="E161" s="202" t="s">
        <v>1</v>
      </c>
      <c r="F161" s="203" t="s">
        <v>213</v>
      </c>
      <c r="G161" s="14"/>
      <c r="H161" s="204">
        <v>16.908</v>
      </c>
      <c r="I161" s="205"/>
      <c r="J161" s="14"/>
      <c r="K161" s="14"/>
      <c r="L161" s="201"/>
      <c r="M161" s="206"/>
      <c r="N161" s="207"/>
      <c r="O161" s="207"/>
      <c r="P161" s="207"/>
      <c r="Q161" s="207"/>
      <c r="R161" s="207"/>
      <c r="S161" s="207"/>
      <c r="T161" s="20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2" t="s">
        <v>180</v>
      </c>
      <c r="AU161" s="202" t="s">
        <v>82</v>
      </c>
      <c r="AV161" s="14" t="s">
        <v>82</v>
      </c>
      <c r="AW161" s="14" t="s">
        <v>30</v>
      </c>
      <c r="AX161" s="14" t="s">
        <v>73</v>
      </c>
      <c r="AY161" s="202" t="s">
        <v>163</v>
      </c>
    </row>
    <row r="162" spans="1:51" s="14" customFormat="1" ht="12">
      <c r="A162" s="14"/>
      <c r="B162" s="201"/>
      <c r="C162" s="14"/>
      <c r="D162" s="194" t="s">
        <v>180</v>
      </c>
      <c r="E162" s="202" t="s">
        <v>1</v>
      </c>
      <c r="F162" s="203" t="s">
        <v>214</v>
      </c>
      <c r="G162" s="14"/>
      <c r="H162" s="204">
        <v>24.654</v>
      </c>
      <c r="I162" s="205"/>
      <c r="J162" s="14"/>
      <c r="K162" s="14"/>
      <c r="L162" s="201"/>
      <c r="M162" s="206"/>
      <c r="N162" s="207"/>
      <c r="O162" s="207"/>
      <c r="P162" s="207"/>
      <c r="Q162" s="207"/>
      <c r="R162" s="207"/>
      <c r="S162" s="207"/>
      <c r="T162" s="20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2" t="s">
        <v>180</v>
      </c>
      <c r="AU162" s="202" t="s">
        <v>82</v>
      </c>
      <c r="AV162" s="14" t="s">
        <v>82</v>
      </c>
      <c r="AW162" s="14" t="s">
        <v>30</v>
      </c>
      <c r="AX162" s="14" t="s">
        <v>73</v>
      </c>
      <c r="AY162" s="202" t="s">
        <v>163</v>
      </c>
    </row>
    <row r="163" spans="1:51" s="14" customFormat="1" ht="12">
      <c r="A163" s="14"/>
      <c r="B163" s="201"/>
      <c r="C163" s="14"/>
      <c r="D163" s="194" t="s">
        <v>180</v>
      </c>
      <c r="E163" s="202" t="s">
        <v>1</v>
      </c>
      <c r="F163" s="203" t="s">
        <v>215</v>
      </c>
      <c r="G163" s="14"/>
      <c r="H163" s="204">
        <v>78.329</v>
      </c>
      <c r="I163" s="205"/>
      <c r="J163" s="14"/>
      <c r="K163" s="14"/>
      <c r="L163" s="201"/>
      <c r="M163" s="206"/>
      <c r="N163" s="207"/>
      <c r="O163" s="207"/>
      <c r="P163" s="207"/>
      <c r="Q163" s="207"/>
      <c r="R163" s="207"/>
      <c r="S163" s="207"/>
      <c r="T163" s="20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02" t="s">
        <v>180</v>
      </c>
      <c r="AU163" s="202" t="s">
        <v>82</v>
      </c>
      <c r="AV163" s="14" t="s">
        <v>82</v>
      </c>
      <c r="AW163" s="14" t="s">
        <v>30</v>
      </c>
      <c r="AX163" s="14" t="s">
        <v>73</v>
      </c>
      <c r="AY163" s="202" t="s">
        <v>163</v>
      </c>
    </row>
    <row r="164" spans="1:51" s="14" customFormat="1" ht="12">
      <c r="A164" s="14"/>
      <c r="B164" s="201"/>
      <c r="C164" s="14"/>
      <c r="D164" s="194" t="s">
        <v>180</v>
      </c>
      <c r="E164" s="202" t="s">
        <v>1</v>
      </c>
      <c r="F164" s="203" t="s">
        <v>216</v>
      </c>
      <c r="G164" s="14"/>
      <c r="H164" s="204">
        <v>60.456</v>
      </c>
      <c r="I164" s="205"/>
      <c r="J164" s="14"/>
      <c r="K164" s="14"/>
      <c r="L164" s="201"/>
      <c r="M164" s="206"/>
      <c r="N164" s="207"/>
      <c r="O164" s="207"/>
      <c r="P164" s="207"/>
      <c r="Q164" s="207"/>
      <c r="R164" s="207"/>
      <c r="S164" s="207"/>
      <c r="T164" s="20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02" t="s">
        <v>180</v>
      </c>
      <c r="AU164" s="202" t="s">
        <v>82</v>
      </c>
      <c r="AV164" s="14" t="s">
        <v>82</v>
      </c>
      <c r="AW164" s="14" t="s">
        <v>30</v>
      </c>
      <c r="AX164" s="14" t="s">
        <v>73</v>
      </c>
      <c r="AY164" s="202" t="s">
        <v>163</v>
      </c>
    </row>
    <row r="165" spans="1:51" s="14" customFormat="1" ht="12">
      <c r="A165" s="14"/>
      <c r="B165" s="201"/>
      <c r="C165" s="14"/>
      <c r="D165" s="194" t="s">
        <v>180</v>
      </c>
      <c r="E165" s="202" t="s">
        <v>1</v>
      </c>
      <c r="F165" s="203" t="s">
        <v>217</v>
      </c>
      <c r="G165" s="14"/>
      <c r="H165" s="204">
        <v>-85</v>
      </c>
      <c r="I165" s="205"/>
      <c r="J165" s="14"/>
      <c r="K165" s="14"/>
      <c r="L165" s="201"/>
      <c r="M165" s="206"/>
      <c r="N165" s="207"/>
      <c r="O165" s="207"/>
      <c r="P165" s="207"/>
      <c r="Q165" s="207"/>
      <c r="R165" s="207"/>
      <c r="S165" s="207"/>
      <c r="T165" s="20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2" t="s">
        <v>180</v>
      </c>
      <c r="AU165" s="202" t="s">
        <v>82</v>
      </c>
      <c r="AV165" s="14" t="s">
        <v>82</v>
      </c>
      <c r="AW165" s="14" t="s">
        <v>30</v>
      </c>
      <c r="AX165" s="14" t="s">
        <v>73</v>
      </c>
      <c r="AY165" s="202" t="s">
        <v>163</v>
      </c>
    </row>
    <row r="166" spans="1:51" s="15" customFormat="1" ht="12">
      <c r="A166" s="15"/>
      <c r="B166" s="209"/>
      <c r="C166" s="15"/>
      <c r="D166" s="194" t="s">
        <v>180</v>
      </c>
      <c r="E166" s="210" t="s">
        <v>1</v>
      </c>
      <c r="F166" s="211" t="s">
        <v>218</v>
      </c>
      <c r="G166" s="15"/>
      <c r="H166" s="212">
        <v>366.683</v>
      </c>
      <c r="I166" s="213"/>
      <c r="J166" s="15"/>
      <c r="K166" s="15"/>
      <c r="L166" s="209"/>
      <c r="M166" s="214"/>
      <c r="N166" s="215"/>
      <c r="O166" s="215"/>
      <c r="P166" s="215"/>
      <c r="Q166" s="215"/>
      <c r="R166" s="215"/>
      <c r="S166" s="215"/>
      <c r="T166" s="21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10" t="s">
        <v>180</v>
      </c>
      <c r="AU166" s="210" t="s">
        <v>82</v>
      </c>
      <c r="AV166" s="15" t="s">
        <v>170</v>
      </c>
      <c r="AW166" s="15" t="s">
        <v>30</v>
      </c>
      <c r="AX166" s="15" t="s">
        <v>80</v>
      </c>
      <c r="AY166" s="210" t="s">
        <v>163</v>
      </c>
    </row>
    <row r="167" spans="1:65" s="2" customFormat="1" ht="33" customHeight="1">
      <c r="A167" s="38"/>
      <c r="B167" s="179"/>
      <c r="C167" s="180" t="s">
        <v>219</v>
      </c>
      <c r="D167" s="180" t="s">
        <v>165</v>
      </c>
      <c r="E167" s="181" t="s">
        <v>220</v>
      </c>
      <c r="F167" s="182" t="s">
        <v>221</v>
      </c>
      <c r="G167" s="183" t="s">
        <v>204</v>
      </c>
      <c r="H167" s="184">
        <v>12.763</v>
      </c>
      <c r="I167" s="185"/>
      <c r="J167" s="186">
        <f>ROUND(I167*H167,2)</f>
        <v>0</v>
      </c>
      <c r="K167" s="182" t="s">
        <v>169</v>
      </c>
      <c r="L167" s="39"/>
      <c r="M167" s="187" t="s">
        <v>1</v>
      </c>
      <c r="N167" s="188" t="s">
        <v>38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170</v>
      </c>
      <c r="AT167" s="191" t="s">
        <v>165</v>
      </c>
      <c r="AU167" s="191" t="s">
        <v>82</v>
      </c>
      <c r="AY167" s="19" t="s">
        <v>163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170</v>
      </c>
      <c r="BM167" s="191" t="s">
        <v>222</v>
      </c>
    </row>
    <row r="168" spans="1:51" s="14" customFormat="1" ht="12">
      <c r="A168" s="14"/>
      <c r="B168" s="201"/>
      <c r="C168" s="14"/>
      <c r="D168" s="194" t="s">
        <v>180</v>
      </c>
      <c r="E168" s="202" t="s">
        <v>1</v>
      </c>
      <c r="F168" s="203" t="s">
        <v>223</v>
      </c>
      <c r="G168" s="14"/>
      <c r="H168" s="204">
        <v>12.763</v>
      </c>
      <c r="I168" s="205"/>
      <c r="J168" s="14"/>
      <c r="K168" s="14"/>
      <c r="L168" s="201"/>
      <c r="M168" s="206"/>
      <c r="N168" s="207"/>
      <c r="O168" s="207"/>
      <c r="P168" s="207"/>
      <c r="Q168" s="207"/>
      <c r="R168" s="207"/>
      <c r="S168" s="207"/>
      <c r="T168" s="20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2" t="s">
        <v>180</v>
      </c>
      <c r="AU168" s="202" t="s">
        <v>82</v>
      </c>
      <c r="AV168" s="14" t="s">
        <v>82</v>
      </c>
      <c r="AW168" s="14" t="s">
        <v>30</v>
      </c>
      <c r="AX168" s="14" t="s">
        <v>73</v>
      </c>
      <c r="AY168" s="202" t="s">
        <v>163</v>
      </c>
    </row>
    <row r="169" spans="1:51" s="15" customFormat="1" ht="12">
      <c r="A169" s="15"/>
      <c r="B169" s="209"/>
      <c r="C169" s="15"/>
      <c r="D169" s="194" t="s">
        <v>180</v>
      </c>
      <c r="E169" s="210" t="s">
        <v>1</v>
      </c>
      <c r="F169" s="211" t="s">
        <v>218</v>
      </c>
      <c r="G169" s="15"/>
      <c r="H169" s="212">
        <v>12.763</v>
      </c>
      <c r="I169" s="213"/>
      <c r="J169" s="15"/>
      <c r="K169" s="15"/>
      <c r="L169" s="209"/>
      <c r="M169" s="214"/>
      <c r="N169" s="215"/>
      <c r="O169" s="215"/>
      <c r="P169" s="215"/>
      <c r="Q169" s="215"/>
      <c r="R169" s="215"/>
      <c r="S169" s="215"/>
      <c r="T169" s="21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10" t="s">
        <v>180</v>
      </c>
      <c r="AU169" s="210" t="s">
        <v>82</v>
      </c>
      <c r="AV169" s="15" t="s">
        <v>170</v>
      </c>
      <c r="AW169" s="15" t="s">
        <v>30</v>
      </c>
      <c r="AX169" s="15" t="s">
        <v>80</v>
      </c>
      <c r="AY169" s="210" t="s">
        <v>163</v>
      </c>
    </row>
    <row r="170" spans="1:65" s="2" customFormat="1" ht="33" customHeight="1">
      <c r="A170" s="38"/>
      <c r="B170" s="179"/>
      <c r="C170" s="180" t="s">
        <v>197</v>
      </c>
      <c r="D170" s="180" t="s">
        <v>165</v>
      </c>
      <c r="E170" s="181" t="s">
        <v>224</v>
      </c>
      <c r="F170" s="182" t="s">
        <v>225</v>
      </c>
      <c r="G170" s="183" t="s">
        <v>204</v>
      </c>
      <c r="H170" s="184">
        <v>104.573</v>
      </c>
      <c r="I170" s="185"/>
      <c r="J170" s="186">
        <f>ROUND(I170*H170,2)</f>
        <v>0</v>
      </c>
      <c r="K170" s="182" t="s">
        <v>169</v>
      </c>
      <c r="L170" s="39"/>
      <c r="M170" s="187" t="s">
        <v>1</v>
      </c>
      <c r="N170" s="188" t="s">
        <v>38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170</v>
      </c>
      <c r="AT170" s="191" t="s">
        <v>165</v>
      </c>
      <c r="AU170" s="191" t="s">
        <v>82</v>
      </c>
      <c r="AY170" s="19" t="s">
        <v>163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170</v>
      </c>
      <c r="BM170" s="191" t="s">
        <v>226</v>
      </c>
    </row>
    <row r="171" spans="1:51" s="14" customFormat="1" ht="12">
      <c r="A171" s="14"/>
      <c r="B171" s="201"/>
      <c r="C171" s="14"/>
      <c r="D171" s="194" t="s">
        <v>180</v>
      </c>
      <c r="E171" s="202" t="s">
        <v>1</v>
      </c>
      <c r="F171" s="203" t="s">
        <v>227</v>
      </c>
      <c r="G171" s="14"/>
      <c r="H171" s="204">
        <v>23.012</v>
      </c>
      <c r="I171" s="205"/>
      <c r="J171" s="14"/>
      <c r="K171" s="14"/>
      <c r="L171" s="201"/>
      <c r="M171" s="206"/>
      <c r="N171" s="207"/>
      <c r="O171" s="207"/>
      <c r="P171" s="207"/>
      <c r="Q171" s="207"/>
      <c r="R171" s="207"/>
      <c r="S171" s="207"/>
      <c r="T171" s="20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02" t="s">
        <v>180</v>
      </c>
      <c r="AU171" s="202" t="s">
        <v>82</v>
      </c>
      <c r="AV171" s="14" t="s">
        <v>82</v>
      </c>
      <c r="AW171" s="14" t="s">
        <v>30</v>
      </c>
      <c r="AX171" s="14" t="s">
        <v>73</v>
      </c>
      <c r="AY171" s="202" t="s">
        <v>163</v>
      </c>
    </row>
    <row r="172" spans="1:51" s="14" customFormat="1" ht="12">
      <c r="A172" s="14"/>
      <c r="B172" s="201"/>
      <c r="C172" s="14"/>
      <c r="D172" s="194" t="s">
        <v>180</v>
      </c>
      <c r="E172" s="202" t="s">
        <v>1</v>
      </c>
      <c r="F172" s="203" t="s">
        <v>228</v>
      </c>
      <c r="G172" s="14"/>
      <c r="H172" s="204">
        <v>8.915</v>
      </c>
      <c r="I172" s="205"/>
      <c r="J172" s="14"/>
      <c r="K172" s="14"/>
      <c r="L172" s="201"/>
      <c r="M172" s="206"/>
      <c r="N172" s="207"/>
      <c r="O172" s="207"/>
      <c r="P172" s="207"/>
      <c r="Q172" s="207"/>
      <c r="R172" s="207"/>
      <c r="S172" s="207"/>
      <c r="T172" s="20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2" t="s">
        <v>180</v>
      </c>
      <c r="AU172" s="202" t="s">
        <v>82</v>
      </c>
      <c r="AV172" s="14" t="s">
        <v>82</v>
      </c>
      <c r="AW172" s="14" t="s">
        <v>30</v>
      </c>
      <c r="AX172" s="14" t="s">
        <v>73</v>
      </c>
      <c r="AY172" s="202" t="s">
        <v>163</v>
      </c>
    </row>
    <row r="173" spans="1:51" s="14" customFormat="1" ht="12">
      <c r="A173" s="14"/>
      <c r="B173" s="201"/>
      <c r="C173" s="14"/>
      <c r="D173" s="194" t="s">
        <v>180</v>
      </c>
      <c r="E173" s="202" t="s">
        <v>1</v>
      </c>
      <c r="F173" s="203" t="s">
        <v>229</v>
      </c>
      <c r="G173" s="14"/>
      <c r="H173" s="204">
        <v>46.785</v>
      </c>
      <c r="I173" s="205"/>
      <c r="J173" s="14"/>
      <c r="K173" s="14"/>
      <c r="L173" s="201"/>
      <c r="M173" s="206"/>
      <c r="N173" s="207"/>
      <c r="O173" s="207"/>
      <c r="P173" s="207"/>
      <c r="Q173" s="207"/>
      <c r="R173" s="207"/>
      <c r="S173" s="207"/>
      <c r="T173" s="20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2" t="s">
        <v>180</v>
      </c>
      <c r="AU173" s="202" t="s">
        <v>82</v>
      </c>
      <c r="AV173" s="14" t="s">
        <v>82</v>
      </c>
      <c r="AW173" s="14" t="s">
        <v>30</v>
      </c>
      <c r="AX173" s="14" t="s">
        <v>73</v>
      </c>
      <c r="AY173" s="202" t="s">
        <v>163</v>
      </c>
    </row>
    <row r="174" spans="1:51" s="14" customFormat="1" ht="12">
      <c r="A174" s="14"/>
      <c r="B174" s="201"/>
      <c r="C174" s="14"/>
      <c r="D174" s="194" t="s">
        <v>180</v>
      </c>
      <c r="E174" s="202" t="s">
        <v>1</v>
      </c>
      <c r="F174" s="203" t="s">
        <v>230</v>
      </c>
      <c r="G174" s="14"/>
      <c r="H174" s="204">
        <v>25.861</v>
      </c>
      <c r="I174" s="205"/>
      <c r="J174" s="14"/>
      <c r="K174" s="14"/>
      <c r="L174" s="201"/>
      <c r="M174" s="206"/>
      <c r="N174" s="207"/>
      <c r="O174" s="207"/>
      <c r="P174" s="207"/>
      <c r="Q174" s="207"/>
      <c r="R174" s="207"/>
      <c r="S174" s="207"/>
      <c r="T174" s="20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02" t="s">
        <v>180</v>
      </c>
      <c r="AU174" s="202" t="s">
        <v>82</v>
      </c>
      <c r="AV174" s="14" t="s">
        <v>82</v>
      </c>
      <c r="AW174" s="14" t="s">
        <v>30</v>
      </c>
      <c r="AX174" s="14" t="s">
        <v>73</v>
      </c>
      <c r="AY174" s="202" t="s">
        <v>163</v>
      </c>
    </row>
    <row r="175" spans="1:51" s="15" customFormat="1" ht="12">
      <c r="A175" s="15"/>
      <c r="B175" s="209"/>
      <c r="C175" s="15"/>
      <c r="D175" s="194" t="s">
        <v>180</v>
      </c>
      <c r="E175" s="210" t="s">
        <v>1</v>
      </c>
      <c r="F175" s="211" t="s">
        <v>218</v>
      </c>
      <c r="G175" s="15"/>
      <c r="H175" s="212">
        <v>104.573</v>
      </c>
      <c r="I175" s="213"/>
      <c r="J175" s="15"/>
      <c r="K175" s="15"/>
      <c r="L175" s="209"/>
      <c r="M175" s="214"/>
      <c r="N175" s="215"/>
      <c r="O175" s="215"/>
      <c r="P175" s="215"/>
      <c r="Q175" s="215"/>
      <c r="R175" s="215"/>
      <c r="S175" s="215"/>
      <c r="T175" s="21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10" t="s">
        <v>180</v>
      </c>
      <c r="AU175" s="210" t="s">
        <v>82</v>
      </c>
      <c r="AV175" s="15" t="s">
        <v>170</v>
      </c>
      <c r="AW175" s="15" t="s">
        <v>30</v>
      </c>
      <c r="AX175" s="15" t="s">
        <v>80</v>
      </c>
      <c r="AY175" s="210" t="s">
        <v>163</v>
      </c>
    </row>
    <row r="176" spans="1:65" s="2" customFormat="1" ht="37.8" customHeight="1">
      <c r="A176" s="38"/>
      <c r="B176" s="179"/>
      <c r="C176" s="180" t="s">
        <v>231</v>
      </c>
      <c r="D176" s="180" t="s">
        <v>165</v>
      </c>
      <c r="E176" s="181" t="s">
        <v>232</v>
      </c>
      <c r="F176" s="182" t="s">
        <v>233</v>
      </c>
      <c r="G176" s="183" t="s">
        <v>204</v>
      </c>
      <c r="H176" s="184">
        <v>245.25</v>
      </c>
      <c r="I176" s="185"/>
      <c r="J176" s="186">
        <f>ROUND(I176*H176,2)</f>
        <v>0</v>
      </c>
      <c r="K176" s="182" t="s">
        <v>169</v>
      </c>
      <c r="L176" s="39"/>
      <c r="M176" s="187" t="s">
        <v>1</v>
      </c>
      <c r="N176" s="188" t="s">
        <v>38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170</v>
      </c>
      <c r="AT176" s="191" t="s">
        <v>165</v>
      </c>
      <c r="AU176" s="191" t="s">
        <v>82</v>
      </c>
      <c r="AY176" s="19" t="s">
        <v>163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80</v>
      </c>
      <c r="BK176" s="192">
        <f>ROUND(I176*H176,2)</f>
        <v>0</v>
      </c>
      <c r="BL176" s="19" t="s">
        <v>170</v>
      </c>
      <c r="BM176" s="191" t="s">
        <v>234</v>
      </c>
    </row>
    <row r="177" spans="1:51" s="14" customFormat="1" ht="12">
      <c r="A177" s="14"/>
      <c r="B177" s="201"/>
      <c r="C177" s="14"/>
      <c r="D177" s="194" t="s">
        <v>180</v>
      </c>
      <c r="E177" s="202" t="s">
        <v>1</v>
      </c>
      <c r="F177" s="203" t="s">
        <v>235</v>
      </c>
      <c r="G177" s="14"/>
      <c r="H177" s="204">
        <v>245.25</v>
      </c>
      <c r="I177" s="205"/>
      <c r="J177" s="14"/>
      <c r="K177" s="14"/>
      <c r="L177" s="201"/>
      <c r="M177" s="206"/>
      <c r="N177" s="207"/>
      <c r="O177" s="207"/>
      <c r="P177" s="207"/>
      <c r="Q177" s="207"/>
      <c r="R177" s="207"/>
      <c r="S177" s="207"/>
      <c r="T177" s="20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02" t="s">
        <v>180</v>
      </c>
      <c r="AU177" s="202" t="s">
        <v>82</v>
      </c>
      <c r="AV177" s="14" t="s">
        <v>82</v>
      </c>
      <c r="AW177" s="14" t="s">
        <v>30</v>
      </c>
      <c r="AX177" s="14" t="s">
        <v>73</v>
      </c>
      <c r="AY177" s="202" t="s">
        <v>163</v>
      </c>
    </row>
    <row r="178" spans="1:51" s="15" customFormat="1" ht="12">
      <c r="A178" s="15"/>
      <c r="B178" s="209"/>
      <c r="C178" s="15"/>
      <c r="D178" s="194" t="s">
        <v>180</v>
      </c>
      <c r="E178" s="210" t="s">
        <v>1</v>
      </c>
      <c r="F178" s="211" t="s">
        <v>218</v>
      </c>
      <c r="G178" s="15"/>
      <c r="H178" s="212">
        <v>245.25</v>
      </c>
      <c r="I178" s="213"/>
      <c r="J178" s="15"/>
      <c r="K178" s="15"/>
      <c r="L178" s="209"/>
      <c r="M178" s="214"/>
      <c r="N178" s="215"/>
      <c r="O178" s="215"/>
      <c r="P178" s="215"/>
      <c r="Q178" s="215"/>
      <c r="R178" s="215"/>
      <c r="S178" s="215"/>
      <c r="T178" s="21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10" t="s">
        <v>180</v>
      </c>
      <c r="AU178" s="210" t="s">
        <v>82</v>
      </c>
      <c r="AV178" s="15" t="s">
        <v>170</v>
      </c>
      <c r="AW178" s="15" t="s">
        <v>30</v>
      </c>
      <c r="AX178" s="15" t="s">
        <v>80</v>
      </c>
      <c r="AY178" s="210" t="s">
        <v>163</v>
      </c>
    </row>
    <row r="179" spans="1:65" s="2" customFormat="1" ht="37.8" customHeight="1">
      <c r="A179" s="38"/>
      <c r="B179" s="179"/>
      <c r="C179" s="180" t="s">
        <v>236</v>
      </c>
      <c r="D179" s="180" t="s">
        <v>165</v>
      </c>
      <c r="E179" s="181" t="s">
        <v>237</v>
      </c>
      <c r="F179" s="182" t="s">
        <v>238</v>
      </c>
      <c r="G179" s="183" t="s">
        <v>204</v>
      </c>
      <c r="H179" s="184">
        <v>2164.527</v>
      </c>
      <c r="I179" s="185"/>
      <c r="J179" s="186">
        <f>ROUND(I179*H179,2)</f>
        <v>0</v>
      </c>
      <c r="K179" s="182" t="s">
        <v>169</v>
      </c>
      <c r="L179" s="39"/>
      <c r="M179" s="187" t="s">
        <v>1</v>
      </c>
      <c r="N179" s="188" t="s">
        <v>38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170</v>
      </c>
      <c r="AT179" s="191" t="s">
        <v>165</v>
      </c>
      <c r="AU179" s="191" t="s">
        <v>82</v>
      </c>
      <c r="AY179" s="19" t="s">
        <v>163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80</v>
      </c>
      <c r="BK179" s="192">
        <f>ROUND(I179*H179,2)</f>
        <v>0</v>
      </c>
      <c r="BL179" s="19" t="s">
        <v>170</v>
      </c>
      <c r="BM179" s="191" t="s">
        <v>239</v>
      </c>
    </row>
    <row r="180" spans="1:51" s="14" customFormat="1" ht="12">
      <c r="A180" s="14"/>
      <c r="B180" s="201"/>
      <c r="C180" s="14"/>
      <c r="D180" s="194" t="s">
        <v>180</v>
      </c>
      <c r="E180" s="202" t="s">
        <v>1</v>
      </c>
      <c r="F180" s="203" t="s">
        <v>240</v>
      </c>
      <c r="G180" s="14"/>
      <c r="H180" s="204">
        <v>740.508</v>
      </c>
      <c r="I180" s="205"/>
      <c r="J180" s="14"/>
      <c r="K180" s="14"/>
      <c r="L180" s="201"/>
      <c r="M180" s="206"/>
      <c r="N180" s="207"/>
      <c r="O180" s="207"/>
      <c r="P180" s="207"/>
      <c r="Q180" s="207"/>
      <c r="R180" s="207"/>
      <c r="S180" s="207"/>
      <c r="T180" s="20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02" t="s">
        <v>180</v>
      </c>
      <c r="AU180" s="202" t="s">
        <v>82</v>
      </c>
      <c r="AV180" s="14" t="s">
        <v>82</v>
      </c>
      <c r="AW180" s="14" t="s">
        <v>30</v>
      </c>
      <c r="AX180" s="14" t="s">
        <v>73</v>
      </c>
      <c r="AY180" s="202" t="s">
        <v>163</v>
      </c>
    </row>
    <row r="181" spans="1:51" s="14" customFormat="1" ht="12">
      <c r="A181" s="14"/>
      <c r="B181" s="201"/>
      <c r="C181" s="14"/>
      <c r="D181" s="194" t="s">
        <v>180</v>
      </c>
      <c r="E181" s="202" t="s">
        <v>1</v>
      </c>
      <c r="F181" s="203" t="s">
        <v>241</v>
      </c>
      <c r="G181" s="14"/>
      <c r="H181" s="204">
        <v>371</v>
      </c>
      <c r="I181" s="205"/>
      <c r="J181" s="14"/>
      <c r="K181" s="14"/>
      <c r="L181" s="201"/>
      <c r="M181" s="206"/>
      <c r="N181" s="207"/>
      <c r="O181" s="207"/>
      <c r="P181" s="207"/>
      <c r="Q181" s="207"/>
      <c r="R181" s="207"/>
      <c r="S181" s="207"/>
      <c r="T181" s="20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2" t="s">
        <v>180</v>
      </c>
      <c r="AU181" s="202" t="s">
        <v>82</v>
      </c>
      <c r="AV181" s="14" t="s">
        <v>82</v>
      </c>
      <c r="AW181" s="14" t="s">
        <v>30</v>
      </c>
      <c r="AX181" s="14" t="s">
        <v>73</v>
      </c>
      <c r="AY181" s="202" t="s">
        <v>163</v>
      </c>
    </row>
    <row r="182" spans="1:51" s="14" customFormat="1" ht="12">
      <c r="A182" s="14"/>
      <c r="B182" s="201"/>
      <c r="C182" s="14"/>
      <c r="D182" s="194" t="s">
        <v>180</v>
      </c>
      <c r="E182" s="202" t="s">
        <v>1</v>
      </c>
      <c r="F182" s="203" t="s">
        <v>242</v>
      </c>
      <c r="G182" s="14"/>
      <c r="H182" s="204">
        <v>369.508</v>
      </c>
      <c r="I182" s="205"/>
      <c r="J182" s="14"/>
      <c r="K182" s="14"/>
      <c r="L182" s="201"/>
      <c r="M182" s="206"/>
      <c r="N182" s="207"/>
      <c r="O182" s="207"/>
      <c r="P182" s="207"/>
      <c r="Q182" s="207"/>
      <c r="R182" s="207"/>
      <c r="S182" s="207"/>
      <c r="T182" s="20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2" t="s">
        <v>180</v>
      </c>
      <c r="AU182" s="202" t="s">
        <v>82</v>
      </c>
      <c r="AV182" s="14" t="s">
        <v>82</v>
      </c>
      <c r="AW182" s="14" t="s">
        <v>30</v>
      </c>
      <c r="AX182" s="14" t="s">
        <v>73</v>
      </c>
      <c r="AY182" s="202" t="s">
        <v>163</v>
      </c>
    </row>
    <row r="183" spans="1:51" s="14" customFormat="1" ht="12">
      <c r="A183" s="14"/>
      <c r="B183" s="201"/>
      <c r="C183" s="14"/>
      <c r="D183" s="194" t="s">
        <v>180</v>
      </c>
      <c r="E183" s="202" t="s">
        <v>1</v>
      </c>
      <c r="F183" s="203" t="s">
        <v>243</v>
      </c>
      <c r="G183" s="14"/>
      <c r="H183" s="204">
        <v>683.511</v>
      </c>
      <c r="I183" s="205"/>
      <c r="J183" s="14"/>
      <c r="K183" s="14"/>
      <c r="L183" s="201"/>
      <c r="M183" s="206"/>
      <c r="N183" s="207"/>
      <c r="O183" s="207"/>
      <c r="P183" s="207"/>
      <c r="Q183" s="207"/>
      <c r="R183" s="207"/>
      <c r="S183" s="207"/>
      <c r="T183" s="20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02" t="s">
        <v>180</v>
      </c>
      <c r="AU183" s="202" t="s">
        <v>82</v>
      </c>
      <c r="AV183" s="14" t="s">
        <v>82</v>
      </c>
      <c r="AW183" s="14" t="s">
        <v>30</v>
      </c>
      <c r="AX183" s="14" t="s">
        <v>73</v>
      </c>
      <c r="AY183" s="202" t="s">
        <v>163</v>
      </c>
    </row>
    <row r="184" spans="1:51" s="15" customFormat="1" ht="12">
      <c r="A184" s="15"/>
      <c r="B184" s="209"/>
      <c r="C184" s="15"/>
      <c r="D184" s="194" t="s">
        <v>180</v>
      </c>
      <c r="E184" s="210" t="s">
        <v>1</v>
      </c>
      <c r="F184" s="211" t="s">
        <v>218</v>
      </c>
      <c r="G184" s="15"/>
      <c r="H184" s="212">
        <v>2164.527</v>
      </c>
      <c r="I184" s="213"/>
      <c r="J184" s="15"/>
      <c r="K184" s="15"/>
      <c r="L184" s="209"/>
      <c r="M184" s="214"/>
      <c r="N184" s="215"/>
      <c r="O184" s="215"/>
      <c r="P184" s="215"/>
      <c r="Q184" s="215"/>
      <c r="R184" s="215"/>
      <c r="S184" s="215"/>
      <c r="T184" s="21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10" t="s">
        <v>180</v>
      </c>
      <c r="AU184" s="210" t="s">
        <v>82</v>
      </c>
      <c r="AV184" s="15" t="s">
        <v>170</v>
      </c>
      <c r="AW184" s="15" t="s">
        <v>30</v>
      </c>
      <c r="AX184" s="15" t="s">
        <v>80</v>
      </c>
      <c r="AY184" s="210" t="s">
        <v>163</v>
      </c>
    </row>
    <row r="185" spans="1:65" s="2" customFormat="1" ht="24.15" customHeight="1">
      <c r="A185" s="38"/>
      <c r="B185" s="179"/>
      <c r="C185" s="180" t="s">
        <v>8</v>
      </c>
      <c r="D185" s="180" t="s">
        <v>165</v>
      </c>
      <c r="E185" s="181" t="s">
        <v>244</v>
      </c>
      <c r="F185" s="182" t="s">
        <v>245</v>
      </c>
      <c r="G185" s="183" t="s">
        <v>204</v>
      </c>
      <c r="H185" s="184">
        <v>743.508</v>
      </c>
      <c r="I185" s="185"/>
      <c r="J185" s="186">
        <f>ROUND(I185*H185,2)</f>
        <v>0</v>
      </c>
      <c r="K185" s="182" t="s">
        <v>169</v>
      </c>
      <c r="L185" s="39"/>
      <c r="M185" s="187" t="s">
        <v>1</v>
      </c>
      <c r="N185" s="188" t="s">
        <v>38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170</v>
      </c>
      <c r="AT185" s="191" t="s">
        <v>165</v>
      </c>
      <c r="AU185" s="191" t="s">
        <v>82</v>
      </c>
      <c r="AY185" s="19" t="s">
        <v>163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80</v>
      </c>
      <c r="BK185" s="192">
        <f>ROUND(I185*H185,2)</f>
        <v>0</v>
      </c>
      <c r="BL185" s="19" t="s">
        <v>170</v>
      </c>
      <c r="BM185" s="191" t="s">
        <v>246</v>
      </c>
    </row>
    <row r="186" spans="1:51" s="14" customFormat="1" ht="12">
      <c r="A186" s="14"/>
      <c r="B186" s="201"/>
      <c r="C186" s="14"/>
      <c r="D186" s="194" t="s">
        <v>180</v>
      </c>
      <c r="E186" s="202" t="s">
        <v>1</v>
      </c>
      <c r="F186" s="203" t="s">
        <v>247</v>
      </c>
      <c r="G186" s="14"/>
      <c r="H186" s="204">
        <v>371</v>
      </c>
      <c r="I186" s="205"/>
      <c r="J186" s="14"/>
      <c r="K186" s="14"/>
      <c r="L186" s="201"/>
      <c r="M186" s="206"/>
      <c r="N186" s="207"/>
      <c r="O186" s="207"/>
      <c r="P186" s="207"/>
      <c r="Q186" s="207"/>
      <c r="R186" s="207"/>
      <c r="S186" s="207"/>
      <c r="T186" s="20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02" t="s">
        <v>180</v>
      </c>
      <c r="AU186" s="202" t="s">
        <v>82</v>
      </c>
      <c r="AV186" s="14" t="s">
        <v>82</v>
      </c>
      <c r="AW186" s="14" t="s">
        <v>30</v>
      </c>
      <c r="AX186" s="14" t="s">
        <v>73</v>
      </c>
      <c r="AY186" s="202" t="s">
        <v>163</v>
      </c>
    </row>
    <row r="187" spans="1:51" s="14" customFormat="1" ht="12">
      <c r="A187" s="14"/>
      <c r="B187" s="201"/>
      <c r="C187" s="14"/>
      <c r="D187" s="194" t="s">
        <v>180</v>
      </c>
      <c r="E187" s="202" t="s">
        <v>1</v>
      </c>
      <c r="F187" s="203" t="s">
        <v>248</v>
      </c>
      <c r="G187" s="14"/>
      <c r="H187" s="204">
        <v>372.508</v>
      </c>
      <c r="I187" s="205"/>
      <c r="J187" s="14"/>
      <c r="K187" s="14"/>
      <c r="L187" s="201"/>
      <c r="M187" s="206"/>
      <c r="N187" s="207"/>
      <c r="O187" s="207"/>
      <c r="P187" s="207"/>
      <c r="Q187" s="207"/>
      <c r="R187" s="207"/>
      <c r="S187" s="207"/>
      <c r="T187" s="20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02" t="s">
        <v>180</v>
      </c>
      <c r="AU187" s="202" t="s">
        <v>82</v>
      </c>
      <c r="AV187" s="14" t="s">
        <v>82</v>
      </c>
      <c r="AW187" s="14" t="s">
        <v>30</v>
      </c>
      <c r="AX187" s="14" t="s">
        <v>73</v>
      </c>
      <c r="AY187" s="202" t="s">
        <v>163</v>
      </c>
    </row>
    <row r="188" spans="1:51" s="15" customFormat="1" ht="12">
      <c r="A188" s="15"/>
      <c r="B188" s="209"/>
      <c r="C188" s="15"/>
      <c r="D188" s="194" t="s">
        <v>180</v>
      </c>
      <c r="E188" s="210" t="s">
        <v>1</v>
      </c>
      <c r="F188" s="211" t="s">
        <v>218</v>
      </c>
      <c r="G188" s="15"/>
      <c r="H188" s="212">
        <v>743.508</v>
      </c>
      <c r="I188" s="213"/>
      <c r="J188" s="15"/>
      <c r="K188" s="15"/>
      <c r="L188" s="209"/>
      <c r="M188" s="214"/>
      <c r="N188" s="215"/>
      <c r="O188" s="215"/>
      <c r="P188" s="215"/>
      <c r="Q188" s="215"/>
      <c r="R188" s="215"/>
      <c r="S188" s="215"/>
      <c r="T188" s="21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10" t="s">
        <v>180</v>
      </c>
      <c r="AU188" s="210" t="s">
        <v>82</v>
      </c>
      <c r="AV188" s="15" t="s">
        <v>170</v>
      </c>
      <c r="AW188" s="15" t="s">
        <v>30</v>
      </c>
      <c r="AX188" s="15" t="s">
        <v>80</v>
      </c>
      <c r="AY188" s="210" t="s">
        <v>163</v>
      </c>
    </row>
    <row r="189" spans="1:65" s="2" customFormat="1" ht="24.15" customHeight="1">
      <c r="A189" s="38"/>
      <c r="B189" s="179"/>
      <c r="C189" s="180" t="s">
        <v>249</v>
      </c>
      <c r="D189" s="180" t="s">
        <v>165</v>
      </c>
      <c r="E189" s="181" t="s">
        <v>250</v>
      </c>
      <c r="F189" s="182" t="s">
        <v>251</v>
      </c>
      <c r="G189" s="183" t="s">
        <v>204</v>
      </c>
      <c r="H189" s="184">
        <v>371</v>
      </c>
      <c r="I189" s="185"/>
      <c r="J189" s="186">
        <f>ROUND(I189*H189,2)</f>
        <v>0</v>
      </c>
      <c r="K189" s="182" t="s">
        <v>169</v>
      </c>
      <c r="L189" s="39"/>
      <c r="M189" s="187" t="s">
        <v>1</v>
      </c>
      <c r="N189" s="188" t="s">
        <v>38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170</v>
      </c>
      <c r="AT189" s="191" t="s">
        <v>165</v>
      </c>
      <c r="AU189" s="191" t="s">
        <v>82</v>
      </c>
      <c r="AY189" s="19" t="s">
        <v>163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80</v>
      </c>
      <c r="BK189" s="192">
        <f>ROUND(I189*H189,2)</f>
        <v>0</v>
      </c>
      <c r="BL189" s="19" t="s">
        <v>170</v>
      </c>
      <c r="BM189" s="191" t="s">
        <v>252</v>
      </c>
    </row>
    <row r="190" spans="1:51" s="14" customFormat="1" ht="12">
      <c r="A190" s="14"/>
      <c r="B190" s="201"/>
      <c r="C190" s="14"/>
      <c r="D190" s="194" t="s">
        <v>180</v>
      </c>
      <c r="E190" s="202" t="s">
        <v>1</v>
      </c>
      <c r="F190" s="203" t="s">
        <v>253</v>
      </c>
      <c r="G190" s="14"/>
      <c r="H190" s="204">
        <v>264</v>
      </c>
      <c r="I190" s="205"/>
      <c r="J190" s="14"/>
      <c r="K190" s="14"/>
      <c r="L190" s="201"/>
      <c r="M190" s="206"/>
      <c r="N190" s="207"/>
      <c r="O190" s="207"/>
      <c r="P190" s="207"/>
      <c r="Q190" s="207"/>
      <c r="R190" s="207"/>
      <c r="S190" s="207"/>
      <c r="T190" s="20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2" t="s">
        <v>180</v>
      </c>
      <c r="AU190" s="202" t="s">
        <v>82</v>
      </c>
      <c r="AV190" s="14" t="s">
        <v>82</v>
      </c>
      <c r="AW190" s="14" t="s">
        <v>30</v>
      </c>
      <c r="AX190" s="14" t="s">
        <v>73</v>
      </c>
      <c r="AY190" s="202" t="s">
        <v>163</v>
      </c>
    </row>
    <row r="191" spans="1:51" s="14" customFormat="1" ht="12">
      <c r="A191" s="14"/>
      <c r="B191" s="201"/>
      <c r="C191" s="14"/>
      <c r="D191" s="194" t="s">
        <v>180</v>
      </c>
      <c r="E191" s="202" t="s">
        <v>1</v>
      </c>
      <c r="F191" s="203" t="s">
        <v>254</v>
      </c>
      <c r="G191" s="14"/>
      <c r="H191" s="204">
        <v>107</v>
      </c>
      <c r="I191" s="205"/>
      <c r="J191" s="14"/>
      <c r="K191" s="14"/>
      <c r="L191" s="201"/>
      <c r="M191" s="206"/>
      <c r="N191" s="207"/>
      <c r="O191" s="207"/>
      <c r="P191" s="207"/>
      <c r="Q191" s="207"/>
      <c r="R191" s="207"/>
      <c r="S191" s="207"/>
      <c r="T191" s="20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2" t="s">
        <v>180</v>
      </c>
      <c r="AU191" s="202" t="s">
        <v>82</v>
      </c>
      <c r="AV191" s="14" t="s">
        <v>82</v>
      </c>
      <c r="AW191" s="14" t="s">
        <v>30</v>
      </c>
      <c r="AX191" s="14" t="s">
        <v>73</v>
      </c>
      <c r="AY191" s="202" t="s">
        <v>163</v>
      </c>
    </row>
    <row r="192" spans="1:51" s="15" customFormat="1" ht="12">
      <c r="A192" s="15"/>
      <c r="B192" s="209"/>
      <c r="C192" s="15"/>
      <c r="D192" s="194" t="s">
        <v>180</v>
      </c>
      <c r="E192" s="210" t="s">
        <v>1</v>
      </c>
      <c r="F192" s="211" t="s">
        <v>218</v>
      </c>
      <c r="G192" s="15"/>
      <c r="H192" s="212">
        <v>371</v>
      </c>
      <c r="I192" s="213"/>
      <c r="J192" s="15"/>
      <c r="K192" s="15"/>
      <c r="L192" s="209"/>
      <c r="M192" s="214"/>
      <c r="N192" s="215"/>
      <c r="O192" s="215"/>
      <c r="P192" s="215"/>
      <c r="Q192" s="215"/>
      <c r="R192" s="215"/>
      <c r="S192" s="215"/>
      <c r="T192" s="21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10" t="s">
        <v>180</v>
      </c>
      <c r="AU192" s="210" t="s">
        <v>82</v>
      </c>
      <c r="AV192" s="15" t="s">
        <v>170</v>
      </c>
      <c r="AW192" s="15" t="s">
        <v>30</v>
      </c>
      <c r="AX192" s="15" t="s">
        <v>80</v>
      </c>
      <c r="AY192" s="210" t="s">
        <v>163</v>
      </c>
    </row>
    <row r="193" spans="1:65" s="2" customFormat="1" ht="16.5" customHeight="1">
      <c r="A193" s="38"/>
      <c r="B193" s="179"/>
      <c r="C193" s="180" t="s">
        <v>255</v>
      </c>
      <c r="D193" s="180" t="s">
        <v>165</v>
      </c>
      <c r="E193" s="181" t="s">
        <v>256</v>
      </c>
      <c r="F193" s="182" t="s">
        <v>257</v>
      </c>
      <c r="G193" s="183" t="s">
        <v>204</v>
      </c>
      <c r="H193" s="184">
        <v>163.5</v>
      </c>
      <c r="I193" s="185"/>
      <c r="J193" s="186">
        <f>ROUND(I193*H193,2)</f>
        <v>0</v>
      </c>
      <c r="K193" s="182" t="s">
        <v>169</v>
      </c>
      <c r="L193" s="39"/>
      <c r="M193" s="187" t="s">
        <v>1</v>
      </c>
      <c r="N193" s="188" t="s">
        <v>38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170</v>
      </c>
      <c r="AT193" s="191" t="s">
        <v>165</v>
      </c>
      <c r="AU193" s="191" t="s">
        <v>82</v>
      </c>
      <c r="AY193" s="19" t="s">
        <v>163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80</v>
      </c>
      <c r="BK193" s="192">
        <f>ROUND(I193*H193,2)</f>
        <v>0</v>
      </c>
      <c r="BL193" s="19" t="s">
        <v>170</v>
      </c>
      <c r="BM193" s="191" t="s">
        <v>258</v>
      </c>
    </row>
    <row r="194" spans="1:51" s="13" customFormat="1" ht="12">
      <c r="A194" s="13"/>
      <c r="B194" s="193"/>
      <c r="C194" s="13"/>
      <c r="D194" s="194" t="s">
        <v>180</v>
      </c>
      <c r="E194" s="195" t="s">
        <v>1</v>
      </c>
      <c r="F194" s="196" t="s">
        <v>259</v>
      </c>
      <c r="G194" s="13"/>
      <c r="H194" s="195" t="s">
        <v>1</v>
      </c>
      <c r="I194" s="197"/>
      <c r="J194" s="13"/>
      <c r="K194" s="13"/>
      <c r="L194" s="193"/>
      <c r="M194" s="198"/>
      <c r="N194" s="199"/>
      <c r="O194" s="199"/>
      <c r="P194" s="199"/>
      <c r="Q194" s="199"/>
      <c r="R194" s="199"/>
      <c r="S194" s="199"/>
      <c r="T194" s="20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5" t="s">
        <v>180</v>
      </c>
      <c r="AU194" s="195" t="s">
        <v>82</v>
      </c>
      <c r="AV194" s="13" t="s">
        <v>80</v>
      </c>
      <c r="AW194" s="13" t="s">
        <v>30</v>
      </c>
      <c r="AX194" s="13" t="s">
        <v>73</v>
      </c>
      <c r="AY194" s="195" t="s">
        <v>163</v>
      </c>
    </row>
    <row r="195" spans="1:51" s="14" customFormat="1" ht="12">
      <c r="A195" s="14"/>
      <c r="B195" s="201"/>
      <c r="C195" s="14"/>
      <c r="D195" s="194" t="s">
        <v>180</v>
      </c>
      <c r="E195" s="202" t="s">
        <v>1</v>
      </c>
      <c r="F195" s="203" t="s">
        <v>260</v>
      </c>
      <c r="G195" s="14"/>
      <c r="H195" s="204">
        <v>163.5</v>
      </c>
      <c r="I195" s="205"/>
      <c r="J195" s="14"/>
      <c r="K195" s="14"/>
      <c r="L195" s="201"/>
      <c r="M195" s="206"/>
      <c r="N195" s="207"/>
      <c r="O195" s="207"/>
      <c r="P195" s="207"/>
      <c r="Q195" s="207"/>
      <c r="R195" s="207"/>
      <c r="S195" s="207"/>
      <c r="T195" s="20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2" t="s">
        <v>180</v>
      </c>
      <c r="AU195" s="202" t="s">
        <v>82</v>
      </c>
      <c r="AV195" s="14" t="s">
        <v>82</v>
      </c>
      <c r="AW195" s="14" t="s">
        <v>30</v>
      </c>
      <c r="AX195" s="14" t="s">
        <v>73</v>
      </c>
      <c r="AY195" s="202" t="s">
        <v>163</v>
      </c>
    </row>
    <row r="196" spans="1:51" s="15" customFormat="1" ht="12">
      <c r="A196" s="15"/>
      <c r="B196" s="209"/>
      <c r="C196" s="15"/>
      <c r="D196" s="194" t="s">
        <v>180</v>
      </c>
      <c r="E196" s="210" t="s">
        <v>1</v>
      </c>
      <c r="F196" s="211" t="s">
        <v>218</v>
      </c>
      <c r="G196" s="15"/>
      <c r="H196" s="212">
        <v>163.5</v>
      </c>
      <c r="I196" s="213"/>
      <c r="J196" s="15"/>
      <c r="K196" s="15"/>
      <c r="L196" s="209"/>
      <c r="M196" s="214"/>
      <c r="N196" s="215"/>
      <c r="O196" s="215"/>
      <c r="P196" s="215"/>
      <c r="Q196" s="215"/>
      <c r="R196" s="215"/>
      <c r="S196" s="215"/>
      <c r="T196" s="21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10" t="s">
        <v>180</v>
      </c>
      <c r="AU196" s="210" t="s">
        <v>82</v>
      </c>
      <c r="AV196" s="15" t="s">
        <v>170</v>
      </c>
      <c r="AW196" s="15" t="s">
        <v>30</v>
      </c>
      <c r="AX196" s="15" t="s">
        <v>80</v>
      </c>
      <c r="AY196" s="210" t="s">
        <v>163</v>
      </c>
    </row>
    <row r="197" spans="1:65" s="2" customFormat="1" ht="33" customHeight="1">
      <c r="A197" s="38"/>
      <c r="B197" s="179"/>
      <c r="C197" s="180" t="s">
        <v>261</v>
      </c>
      <c r="D197" s="180" t="s">
        <v>165</v>
      </c>
      <c r="E197" s="181" t="s">
        <v>262</v>
      </c>
      <c r="F197" s="182" t="s">
        <v>263</v>
      </c>
      <c r="G197" s="183" t="s">
        <v>264</v>
      </c>
      <c r="H197" s="184">
        <v>1411.22</v>
      </c>
      <c r="I197" s="185"/>
      <c r="J197" s="186">
        <f>ROUND(I197*H197,2)</f>
        <v>0</v>
      </c>
      <c r="K197" s="182" t="s">
        <v>169</v>
      </c>
      <c r="L197" s="39"/>
      <c r="M197" s="187" t="s">
        <v>1</v>
      </c>
      <c r="N197" s="188" t="s">
        <v>38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170</v>
      </c>
      <c r="AT197" s="191" t="s">
        <v>165</v>
      </c>
      <c r="AU197" s="191" t="s">
        <v>82</v>
      </c>
      <c r="AY197" s="19" t="s">
        <v>163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80</v>
      </c>
      <c r="BK197" s="192">
        <f>ROUND(I197*H197,2)</f>
        <v>0</v>
      </c>
      <c r="BL197" s="19" t="s">
        <v>170</v>
      </c>
      <c r="BM197" s="191" t="s">
        <v>265</v>
      </c>
    </row>
    <row r="198" spans="1:51" s="14" customFormat="1" ht="12">
      <c r="A198" s="14"/>
      <c r="B198" s="201"/>
      <c r="C198" s="14"/>
      <c r="D198" s="194" t="s">
        <v>180</v>
      </c>
      <c r="E198" s="202" t="s">
        <v>1</v>
      </c>
      <c r="F198" s="203" t="s">
        <v>266</v>
      </c>
      <c r="G198" s="14"/>
      <c r="H198" s="204">
        <v>1411.22</v>
      </c>
      <c r="I198" s="205"/>
      <c r="J198" s="14"/>
      <c r="K198" s="14"/>
      <c r="L198" s="201"/>
      <c r="M198" s="206"/>
      <c r="N198" s="207"/>
      <c r="O198" s="207"/>
      <c r="P198" s="207"/>
      <c r="Q198" s="207"/>
      <c r="R198" s="207"/>
      <c r="S198" s="207"/>
      <c r="T198" s="20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02" t="s">
        <v>180</v>
      </c>
      <c r="AU198" s="202" t="s">
        <v>82</v>
      </c>
      <c r="AV198" s="14" t="s">
        <v>82</v>
      </c>
      <c r="AW198" s="14" t="s">
        <v>30</v>
      </c>
      <c r="AX198" s="14" t="s">
        <v>73</v>
      </c>
      <c r="AY198" s="202" t="s">
        <v>163</v>
      </c>
    </row>
    <row r="199" spans="1:51" s="15" customFormat="1" ht="12">
      <c r="A199" s="15"/>
      <c r="B199" s="209"/>
      <c r="C199" s="15"/>
      <c r="D199" s="194" t="s">
        <v>180</v>
      </c>
      <c r="E199" s="210" t="s">
        <v>1</v>
      </c>
      <c r="F199" s="211" t="s">
        <v>218</v>
      </c>
      <c r="G199" s="15"/>
      <c r="H199" s="212">
        <v>1411.22</v>
      </c>
      <c r="I199" s="213"/>
      <c r="J199" s="15"/>
      <c r="K199" s="15"/>
      <c r="L199" s="209"/>
      <c r="M199" s="214"/>
      <c r="N199" s="215"/>
      <c r="O199" s="215"/>
      <c r="P199" s="215"/>
      <c r="Q199" s="215"/>
      <c r="R199" s="215"/>
      <c r="S199" s="215"/>
      <c r="T199" s="21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10" t="s">
        <v>180</v>
      </c>
      <c r="AU199" s="210" t="s">
        <v>82</v>
      </c>
      <c r="AV199" s="15" t="s">
        <v>170</v>
      </c>
      <c r="AW199" s="15" t="s">
        <v>30</v>
      </c>
      <c r="AX199" s="15" t="s">
        <v>80</v>
      </c>
      <c r="AY199" s="210" t="s">
        <v>163</v>
      </c>
    </row>
    <row r="200" spans="1:65" s="2" customFormat="1" ht="24.15" customHeight="1">
      <c r="A200" s="38"/>
      <c r="B200" s="179"/>
      <c r="C200" s="180" t="s">
        <v>267</v>
      </c>
      <c r="D200" s="180" t="s">
        <v>165</v>
      </c>
      <c r="E200" s="181" t="s">
        <v>268</v>
      </c>
      <c r="F200" s="182" t="s">
        <v>269</v>
      </c>
      <c r="G200" s="183" t="s">
        <v>204</v>
      </c>
      <c r="H200" s="184">
        <v>396.508</v>
      </c>
      <c r="I200" s="185"/>
      <c r="J200" s="186">
        <f>ROUND(I200*H200,2)</f>
        <v>0</v>
      </c>
      <c r="K200" s="182" t="s">
        <v>169</v>
      </c>
      <c r="L200" s="39"/>
      <c r="M200" s="187" t="s">
        <v>1</v>
      </c>
      <c r="N200" s="188" t="s">
        <v>38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170</v>
      </c>
      <c r="AT200" s="191" t="s">
        <v>165</v>
      </c>
      <c r="AU200" s="191" t="s">
        <v>82</v>
      </c>
      <c r="AY200" s="19" t="s">
        <v>163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80</v>
      </c>
      <c r="BK200" s="192">
        <f>ROUND(I200*H200,2)</f>
        <v>0</v>
      </c>
      <c r="BL200" s="19" t="s">
        <v>170</v>
      </c>
      <c r="BM200" s="191" t="s">
        <v>270</v>
      </c>
    </row>
    <row r="201" spans="1:51" s="14" customFormat="1" ht="12">
      <c r="A201" s="14"/>
      <c r="B201" s="201"/>
      <c r="C201" s="14"/>
      <c r="D201" s="194" t="s">
        <v>180</v>
      </c>
      <c r="E201" s="202" t="s">
        <v>1</v>
      </c>
      <c r="F201" s="203" t="s">
        <v>271</v>
      </c>
      <c r="G201" s="14"/>
      <c r="H201" s="204">
        <v>3</v>
      </c>
      <c r="I201" s="205"/>
      <c r="J201" s="14"/>
      <c r="K201" s="14"/>
      <c r="L201" s="201"/>
      <c r="M201" s="206"/>
      <c r="N201" s="207"/>
      <c r="O201" s="207"/>
      <c r="P201" s="207"/>
      <c r="Q201" s="207"/>
      <c r="R201" s="207"/>
      <c r="S201" s="207"/>
      <c r="T201" s="20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02" t="s">
        <v>180</v>
      </c>
      <c r="AU201" s="202" t="s">
        <v>82</v>
      </c>
      <c r="AV201" s="14" t="s">
        <v>82</v>
      </c>
      <c r="AW201" s="14" t="s">
        <v>30</v>
      </c>
      <c r="AX201" s="14" t="s">
        <v>73</v>
      </c>
      <c r="AY201" s="202" t="s">
        <v>163</v>
      </c>
    </row>
    <row r="202" spans="1:51" s="13" customFormat="1" ht="12">
      <c r="A202" s="13"/>
      <c r="B202" s="193"/>
      <c r="C202" s="13"/>
      <c r="D202" s="194" t="s">
        <v>180</v>
      </c>
      <c r="E202" s="195" t="s">
        <v>1</v>
      </c>
      <c r="F202" s="196" t="s">
        <v>272</v>
      </c>
      <c r="G202" s="13"/>
      <c r="H202" s="195" t="s">
        <v>1</v>
      </c>
      <c r="I202" s="197"/>
      <c r="J202" s="13"/>
      <c r="K202" s="13"/>
      <c r="L202" s="193"/>
      <c r="M202" s="198"/>
      <c r="N202" s="199"/>
      <c r="O202" s="199"/>
      <c r="P202" s="199"/>
      <c r="Q202" s="199"/>
      <c r="R202" s="199"/>
      <c r="S202" s="199"/>
      <c r="T202" s="20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180</v>
      </c>
      <c r="AU202" s="195" t="s">
        <v>82</v>
      </c>
      <c r="AV202" s="13" t="s">
        <v>80</v>
      </c>
      <c r="AW202" s="13" t="s">
        <v>30</v>
      </c>
      <c r="AX202" s="13" t="s">
        <v>73</v>
      </c>
      <c r="AY202" s="195" t="s">
        <v>163</v>
      </c>
    </row>
    <row r="203" spans="1:51" s="14" customFormat="1" ht="12">
      <c r="A203" s="14"/>
      <c r="B203" s="201"/>
      <c r="C203" s="14"/>
      <c r="D203" s="194" t="s">
        <v>180</v>
      </c>
      <c r="E203" s="202" t="s">
        <v>1</v>
      </c>
      <c r="F203" s="203" t="s">
        <v>273</v>
      </c>
      <c r="G203" s="14"/>
      <c r="H203" s="204">
        <v>7.777</v>
      </c>
      <c r="I203" s="205"/>
      <c r="J203" s="14"/>
      <c r="K203" s="14"/>
      <c r="L203" s="201"/>
      <c r="M203" s="206"/>
      <c r="N203" s="207"/>
      <c r="O203" s="207"/>
      <c r="P203" s="207"/>
      <c r="Q203" s="207"/>
      <c r="R203" s="207"/>
      <c r="S203" s="207"/>
      <c r="T203" s="20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02" t="s">
        <v>180</v>
      </c>
      <c r="AU203" s="202" t="s">
        <v>82</v>
      </c>
      <c r="AV203" s="14" t="s">
        <v>82</v>
      </c>
      <c r="AW203" s="14" t="s">
        <v>30</v>
      </c>
      <c r="AX203" s="14" t="s">
        <v>73</v>
      </c>
      <c r="AY203" s="202" t="s">
        <v>163</v>
      </c>
    </row>
    <row r="204" spans="1:51" s="14" customFormat="1" ht="12">
      <c r="A204" s="14"/>
      <c r="B204" s="201"/>
      <c r="C204" s="14"/>
      <c r="D204" s="194" t="s">
        <v>180</v>
      </c>
      <c r="E204" s="202" t="s">
        <v>1</v>
      </c>
      <c r="F204" s="203" t="s">
        <v>274</v>
      </c>
      <c r="G204" s="14"/>
      <c r="H204" s="204">
        <v>6.453</v>
      </c>
      <c r="I204" s="205"/>
      <c r="J204" s="14"/>
      <c r="K204" s="14"/>
      <c r="L204" s="201"/>
      <c r="M204" s="206"/>
      <c r="N204" s="207"/>
      <c r="O204" s="207"/>
      <c r="P204" s="207"/>
      <c r="Q204" s="207"/>
      <c r="R204" s="207"/>
      <c r="S204" s="207"/>
      <c r="T204" s="20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02" t="s">
        <v>180</v>
      </c>
      <c r="AU204" s="202" t="s">
        <v>82</v>
      </c>
      <c r="AV204" s="14" t="s">
        <v>82</v>
      </c>
      <c r="AW204" s="14" t="s">
        <v>30</v>
      </c>
      <c r="AX204" s="14" t="s">
        <v>73</v>
      </c>
      <c r="AY204" s="202" t="s">
        <v>163</v>
      </c>
    </row>
    <row r="205" spans="1:51" s="14" customFormat="1" ht="12">
      <c r="A205" s="14"/>
      <c r="B205" s="201"/>
      <c r="C205" s="14"/>
      <c r="D205" s="194" t="s">
        <v>180</v>
      </c>
      <c r="E205" s="202" t="s">
        <v>1</v>
      </c>
      <c r="F205" s="203" t="s">
        <v>275</v>
      </c>
      <c r="G205" s="14"/>
      <c r="H205" s="204">
        <v>14.061</v>
      </c>
      <c r="I205" s="205"/>
      <c r="J205" s="14"/>
      <c r="K205" s="14"/>
      <c r="L205" s="201"/>
      <c r="M205" s="206"/>
      <c r="N205" s="207"/>
      <c r="O205" s="207"/>
      <c r="P205" s="207"/>
      <c r="Q205" s="207"/>
      <c r="R205" s="207"/>
      <c r="S205" s="207"/>
      <c r="T205" s="20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2" t="s">
        <v>180</v>
      </c>
      <c r="AU205" s="202" t="s">
        <v>82</v>
      </c>
      <c r="AV205" s="14" t="s">
        <v>82</v>
      </c>
      <c r="AW205" s="14" t="s">
        <v>30</v>
      </c>
      <c r="AX205" s="14" t="s">
        <v>73</v>
      </c>
      <c r="AY205" s="202" t="s">
        <v>163</v>
      </c>
    </row>
    <row r="206" spans="1:51" s="14" customFormat="1" ht="12">
      <c r="A206" s="14"/>
      <c r="B206" s="201"/>
      <c r="C206" s="14"/>
      <c r="D206" s="194" t="s">
        <v>180</v>
      </c>
      <c r="E206" s="202" t="s">
        <v>1</v>
      </c>
      <c r="F206" s="203" t="s">
        <v>276</v>
      </c>
      <c r="G206" s="14"/>
      <c r="H206" s="204">
        <v>17.795</v>
      </c>
      <c r="I206" s="205"/>
      <c r="J206" s="14"/>
      <c r="K206" s="14"/>
      <c r="L206" s="201"/>
      <c r="M206" s="206"/>
      <c r="N206" s="207"/>
      <c r="O206" s="207"/>
      <c r="P206" s="207"/>
      <c r="Q206" s="207"/>
      <c r="R206" s="207"/>
      <c r="S206" s="207"/>
      <c r="T206" s="20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2" t="s">
        <v>180</v>
      </c>
      <c r="AU206" s="202" t="s">
        <v>82</v>
      </c>
      <c r="AV206" s="14" t="s">
        <v>82</v>
      </c>
      <c r="AW206" s="14" t="s">
        <v>30</v>
      </c>
      <c r="AX206" s="14" t="s">
        <v>73</v>
      </c>
      <c r="AY206" s="202" t="s">
        <v>163</v>
      </c>
    </row>
    <row r="207" spans="1:51" s="13" customFormat="1" ht="12">
      <c r="A207" s="13"/>
      <c r="B207" s="193"/>
      <c r="C207" s="13"/>
      <c r="D207" s="194" t="s">
        <v>180</v>
      </c>
      <c r="E207" s="195" t="s">
        <v>1</v>
      </c>
      <c r="F207" s="196" t="s">
        <v>277</v>
      </c>
      <c r="G207" s="13"/>
      <c r="H207" s="195" t="s">
        <v>1</v>
      </c>
      <c r="I207" s="197"/>
      <c r="J207" s="13"/>
      <c r="K207" s="13"/>
      <c r="L207" s="193"/>
      <c r="M207" s="198"/>
      <c r="N207" s="199"/>
      <c r="O207" s="199"/>
      <c r="P207" s="199"/>
      <c r="Q207" s="199"/>
      <c r="R207" s="199"/>
      <c r="S207" s="199"/>
      <c r="T207" s="20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180</v>
      </c>
      <c r="AU207" s="195" t="s">
        <v>82</v>
      </c>
      <c r="AV207" s="13" t="s">
        <v>80</v>
      </c>
      <c r="AW207" s="13" t="s">
        <v>30</v>
      </c>
      <c r="AX207" s="13" t="s">
        <v>73</v>
      </c>
      <c r="AY207" s="195" t="s">
        <v>163</v>
      </c>
    </row>
    <row r="208" spans="1:51" s="14" customFormat="1" ht="12">
      <c r="A208" s="14"/>
      <c r="B208" s="201"/>
      <c r="C208" s="14"/>
      <c r="D208" s="194" t="s">
        <v>180</v>
      </c>
      <c r="E208" s="202" t="s">
        <v>1</v>
      </c>
      <c r="F208" s="203" t="s">
        <v>278</v>
      </c>
      <c r="G208" s="14"/>
      <c r="H208" s="204">
        <v>219.922</v>
      </c>
      <c r="I208" s="205"/>
      <c r="J208" s="14"/>
      <c r="K208" s="14"/>
      <c r="L208" s="201"/>
      <c r="M208" s="206"/>
      <c r="N208" s="207"/>
      <c r="O208" s="207"/>
      <c r="P208" s="207"/>
      <c r="Q208" s="207"/>
      <c r="R208" s="207"/>
      <c r="S208" s="207"/>
      <c r="T208" s="20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02" t="s">
        <v>180</v>
      </c>
      <c r="AU208" s="202" t="s">
        <v>82</v>
      </c>
      <c r="AV208" s="14" t="s">
        <v>82</v>
      </c>
      <c r="AW208" s="14" t="s">
        <v>30</v>
      </c>
      <c r="AX208" s="14" t="s">
        <v>73</v>
      </c>
      <c r="AY208" s="202" t="s">
        <v>163</v>
      </c>
    </row>
    <row r="209" spans="1:51" s="14" customFormat="1" ht="12">
      <c r="A209" s="14"/>
      <c r="B209" s="201"/>
      <c r="C209" s="14"/>
      <c r="D209" s="194" t="s">
        <v>180</v>
      </c>
      <c r="E209" s="202" t="s">
        <v>1</v>
      </c>
      <c r="F209" s="203" t="s">
        <v>279</v>
      </c>
      <c r="G209" s="14"/>
      <c r="H209" s="204">
        <v>127.5</v>
      </c>
      <c r="I209" s="205"/>
      <c r="J209" s="14"/>
      <c r="K209" s="14"/>
      <c r="L209" s="201"/>
      <c r="M209" s="206"/>
      <c r="N209" s="207"/>
      <c r="O209" s="207"/>
      <c r="P209" s="207"/>
      <c r="Q209" s="207"/>
      <c r="R209" s="207"/>
      <c r="S209" s="207"/>
      <c r="T209" s="20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2" t="s">
        <v>180</v>
      </c>
      <c r="AU209" s="202" t="s">
        <v>82</v>
      </c>
      <c r="AV209" s="14" t="s">
        <v>82</v>
      </c>
      <c r="AW209" s="14" t="s">
        <v>30</v>
      </c>
      <c r="AX209" s="14" t="s">
        <v>73</v>
      </c>
      <c r="AY209" s="202" t="s">
        <v>163</v>
      </c>
    </row>
    <row r="210" spans="1:51" s="15" customFormat="1" ht="12">
      <c r="A210" s="15"/>
      <c r="B210" s="209"/>
      <c r="C210" s="15"/>
      <c r="D210" s="194" t="s">
        <v>180</v>
      </c>
      <c r="E210" s="210" t="s">
        <v>1</v>
      </c>
      <c r="F210" s="211" t="s">
        <v>218</v>
      </c>
      <c r="G210" s="15"/>
      <c r="H210" s="212">
        <v>396.508</v>
      </c>
      <c r="I210" s="213"/>
      <c r="J210" s="15"/>
      <c r="K210" s="15"/>
      <c r="L210" s="209"/>
      <c r="M210" s="214"/>
      <c r="N210" s="215"/>
      <c r="O210" s="215"/>
      <c r="P210" s="215"/>
      <c r="Q210" s="215"/>
      <c r="R210" s="215"/>
      <c r="S210" s="215"/>
      <c r="T210" s="21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10" t="s">
        <v>180</v>
      </c>
      <c r="AU210" s="210" t="s">
        <v>82</v>
      </c>
      <c r="AV210" s="15" t="s">
        <v>170</v>
      </c>
      <c r="AW210" s="15" t="s">
        <v>30</v>
      </c>
      <c r="AX210" s="15" t="s">
        <v>80</v>
      </c>
      <c r="AY210" s="210" t="s">
        <v>163</v>
      </c>
    </row>
    <row r="211" spans="1:65" s="2" customFormat="1" ht="24.15" customHeight="1">
      <c r="A211" s="38"/>
      <c r="B211" s="179"/>
      <c r="C211" s="180" t="s">
        <v>280</v>
      </c>
      <c r="D211" s="180" t="s">
        <v>165</v>
      </c>
      <c r="E211" s="181" t="s">
        <v>281</v>
      </c>
      <c r="F211" s="182" t="s">
        <v>282</v>
      </c>
      <c r="G211" s="183" t="s">
        <v>168</v>
      </c>
      <c r="H211" s="184">
        <v>1200</v>
      </c>
      <c r="I211" s="185"/>
      <c r="J211" s="186">
        <f>ROUND(I211*H211,2)</f>
        <v>0</v>
      </c>
      <c r="K211" s="182" t="s">
        <v>169</v>
      </c>
      <c r="L211" s="39"/>
      <c r="M211" s="187" t="s">
        <v>1</v>
      </c>
      <c r="N211" s="188" t="s">
        <v>38</v>
      </c>
      <c r="O211" s="77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1" t="s">
        <v>170</v>
      </c>
      <c r="AT211" s="191" t="s">
        <v>165</v>
      </c>
      <c r="AU211" s="191" t="s">
        <v>82</v>
      </c>
      <c r="AY211" s="19" t="s">
        <v>163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80</v>
      </c>
      <c r="BK211" s="192">
        <f>ROUND(I211*H211,2)</f>
        <v>0</v>
      </c>
      <c r="BL211" s="19" t="s">
        <v>170</v>
      </c>
      <c r="BM211" s="191" t="s">
        <v>283</v>
      </c>
    </row>
    <row r="212" spans="1:51" s="13" customFormat="1" ht="12">
      <c r="A212" s="13"/>
      <c r="B212" s="193"/>
      <c r="C212" s="13"/>
      <c r="D212" s="194" t="s">
        <v>180</v>
      </c>
      <c r="E212" s="195" t="s">
        <v>1</v>
      </c>
      <c r="F212" s="196" t="s">
        <v>284</v>
      </c>
      <c r="G212" s="13"/>
      <c r="H212" s="195" t="s">
        <v>1</v>
      </c>
      <c r="I212" s="197"/>
      <c r="J212" s="13"/>
      <c r="K212" s="13"/>
      <c r="L212" s="193"/>
      <c r="M212" s="198"/>
      <c r="N212" s="199"/>
      <c r="O212" s="199"/>
      <c r="P212" s="199"/>
      <c r="Q212" s="199"/>
      <c r="R212" s="199"/>
      <c r="S212" s="199"/>
      <c r="T212" s="20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5" t="s">
        <v>180</v>
      </c>
      <c r="AU212" s="195" t="s">
        <v>82</v>
      </c>
      <c r="AV212" s="13" t="s">
        <v>80</v>
      </c>
      <c r="AW212" s="13" t="s">
        <v>30</v>
      </c>
      <c r="AX212" s="13" t="s">
        <v>73</v>
      </c>
      <c r="AY212" s="195" t="s">
        <v>163</v>
      </c>
    </row>
    <row r="213" spans="1:51" s="14" customFormat="1" ht="12">
      <c r="A213" s="14"/>
      <c r="B213" s="201"/>
      <c r="C213" s="14"/>
      <c r="D213" s="194" t="s">
        <v>180</v>
      </c>
      <c r="E213" s="202" t="s">
        <v>1</v>
      </c>
      <c r="F213" s="203" t="s">
        <v>285</v>
      </c>
      <c r="G213" s="14"/>
      <c r="H213" s="204">
        <v>1200</v>
      </c>
      <c r="I213" s="205"/>
      <c r="J213" s="14"/>
      <c r="K213" s="14"/>
      <c r="L213" s="201"/>
      <c r="M213" s="206"/>
      <c r="N213" s="207"/>
      <c r="O213" s="207"/>
      <c r="P213" s="207"/>
      <c r="Q213" s="207"/>
      <c r="R213" s="207"/>
      <c r="S213" s="207"/>
      <c r="T213" s="20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2" t="s">
        <v>180</v>
      </c>
      <c r="AU213" s="202" t="s">
        <v>82</v>
      </c>
      <c r="AV213" s="14" t="s">
        <v>82</v>
      </c>
      <c r="AW213" s="14" t="s">
        <v>30</v>
      </c>
      <c r="AX213" s="14" t="s">
        <v>73</v>
      </c>
      <c r="AY213" s="202" t="s">
        <v>163</v>
      </c>
    </row>
    <row r="214" spans="1:51" s="15" customFormat="1" ht="12">
      <c r="A214" s="15"/>
      <c r="B214" s="209"/>
      <c r="C214" s="15"/>
      <c r="D214" s="194" t="s">
        <v>180</v>
      </c>
      <c r="E214" s="210" t="s">
        <v>1</v>
      </c>
      <c r="F214" s="211" t="s">
        <v>218</v>
      </c>
      <c r="G214" s="15"/>
      <c r="H214" s="212">
        <v>1200</v>
      </c>
      <c r="I214" s="213"/>
      <c r="J214" s="15"/>
      <c r="K214" s="15"/>
      <c r="L214" s="209"/>
      <c r="M214" s="214"/>
      <c r="N214" s="215"/>
      <c r="O214" s="215"/>
      <c r="P214" s="215"/>
      <c r="Q214" s="215"/>
      <c r="R214" s="215"/>
      <c r="S214" s="215"/>
      <c r="T214" s="21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10" t="s">
        <v>180</v>
      </c>
      <c r="AU214" s="210" t="s">
        <v>82</v>
      </c>
      <c r="AV214" s="15" t="s">
        <v>170</v>
      </c>
      <c r="AW214" s="15" t="s">
        <v>30</v>
      </c>
      <c r="AX214" s="15" t="s">
        <v>80</v>
      </c>
      <c r="AY214" s="210" t="s">
        <v>163</v>
      </c>
    </row>
    <row r="215" spans="1:63" s="12" customFormat="1" ht="22.8" customHeight="1">
      <c r="A215" s="12"/>
      <c r="B215" s="166"/>
      <c r="C215" s="12"/>
      <c r="D215" s="167" t="s">
        <v>72</v>
      </c>
      <c r="E215" s="177" t="s">
        <v>255</v>
      </c>
      <c r="F215" s="177" t="s">
        <v>286</v>
      </c>
      <c r="G215" s="12"/>
      <c r="H215" s="12"/>
      <c r="I215" s="169"/>
      <c r="J215" s="178">
        <f>BK215</f>
        <v>0</v>
      </c>
      <c r="K215" s="12"/>
      <c r="L215" s="166"/>
      <c r="M215" s="171"/>
      <c r="N215" s="172"/>
      <c r="O215" s="172"/>
      <c r="P215" s="173">
        <f>SUM(P216:P232)</f>
        <v>0</v>
      </c>
      <c r="Q215" s="172"/>
      <c r="R215" s="173">
        <f>SUM(R216:R232)</f>
        <v>0</v>
      </c>
      <c r="S215" s="172"/>
      <c r="T215" s="174">
        <f>SUM(T216:T232)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67" t="s">
        <v>80</v>
      </c>
      <c r="AT215" s="175" t="s">
        <v>72</v>
      </c>
      <c r="AU215" s="175" t="s">
        <v>80</v>
      </c>
      <c r="AY215" s="167" t="s">
        <v>163</v>
      </c>
      <c r="BK215" s="176">
        <f>SUM(BK216:BK232)</f>
        <v>0</v>
      </c>
    </row>
    <row r="216" spans="1:65" s="2" customFormat="1" ht="33" customHeight="1">
      <c r="A216" s="38"/>
      <c r="B216" s="179"/>
      <c r="C216" s="180" t="s">
        <v>7</v>
      </c>
      <c r="D216" s="180" t="s">
        <v>165</v>
      </c>
      <c r="E216" s="181" t="s">
        <v>287</v>
      </c>
      <c r="F216" s="182" t="s">
        <v>288</v>
      </c>
      <c r="G216" s="183" t="s">
        <v>204</v>
      </c>
      <c r="H216" s="184">
        <v>420</v>
      </c>
      <c r="I216" s="185"/>
      <c r="J216" s="186">
        <f>ROUND(I216*H216,2)</f>
        <v>0</v>
      </c>
      <c r="K216" s="182" t="s">
        <v>169</v>
      </c>
      <c r="L216" s="39"/>
      <c r="M216" s="187" t="s">
        <v>1</v>
      </c>
      <c r="N216" s="188" t="s">
        <v>38</v>
      </c>
      <c r="O216" s="77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170</v>
      </c>
      <c r="AT216" s="191" t="s">
        <v>165</v>
      </c>
      <c r="AU216" s="191" t="s">
        <v>82</v>
      </c>
      <c r="AY216" s="19" t="s">
        <v>163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80</v>
      </c>
      <c r="BK216" s="192">
        <f>ROUND(I216*H216,2)</f>
        <v>0</v>
      </c>
      <c r="BL216" s="19" t="s">
        <v>170</v>
      </c>
      <c r="BM216" s="191" t="s">
        <v>289</v>
      </c>
    </row>
    <row r="217" spans="1:51" s="14" customFormat="1" ht="12">
      <c r="A217" s="14"/>
      <c r="B217" s="201"/>
      <c r="C217" s="14"/>
      <c r="D217" s="194" t="s">
        <v>180</v>
      </c>
      <c r="E217" s="202" t="s">
        <v>1</v>
      </c>
      <c r="F217" s="203" t="s">
        <v>290</v>
      </c>
      <c r="G217" s="14"/>
      <c r="H217" s="204">
        <v>420</v>
      </c>
      <c r="I217" s="205"/>
      <c r="J217" s="14"/>
      <c r="K217" s="14"/>
      <c r="L217" s="201"/>
      <c r="M217" s="206"/>
      <c r="N217" s="207"/>
      <c r="O217" s="207"/>
      <c r="P217" s="207"/>
      <c r="Q217" s="207"/>
      <c r="R217" s="207"/>
      <c r="S217" s="207"/>
      <c r="T217" s="20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02" t="s">
        <v>180</v>
      </c>
      <c r="AU217" s="202" t="s">
        <v>82</v>
      </c>
      <c r="AV217" s="14" t="s">
        <v>82</v>
      </c>
      <c r="AW217" s="14" t="s">
        <v>30</v>
      </c>
      <c r="AX217" s="14" t="s">
        <v>73</v>
      </c>
      <c r="AY217" s="202" t="s">
        <v>163</v>
      </c>
    </row>
    <row r="218" spans="1:51" s="15" customFormat="1" ht="12">
      <c r="A218" s="15"/>
      <c r="B218" s="209"/>
      <c r="C218" s="15"/>
      <c r="D218" s="194" t="s">
        <v>180</v>
      </c>
      <c r="E218" s="210" t="s">
        <v>1</v>
      </c>
      <c r="F218" s="211" t="s">
        <v>218</v>
      </c>
      <c r="G218" s="15"/>
      <c r="H218" s="212">
        <v>420</v>
      </c>
      <c r="I218" s="213"/>
      <c r="J218" s="15"/>
      <c r="K218" s="15"/>
      <c r="L218" s="209"/>
      <c r="M218" s="214"/>
      <c r="N218" s="215"/>
      <c r="O218" s="215"/>
      <c r="P218" s="215"/>
      <c r="Q218" s="215"/>
      <c r="R218" s="215"/>
      <c r="S218" s="215"/>
      <c r="T218" s="21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10" t="s">
        <v>180</v>
      </c>
      <c r="AU218" s="210" t="s">
        <v>82</v>
      </c>
      <c r="AV218" s="15" t="s">
        <v>170</v>
      </c>
      <c r="AW218" s="15" t="s">
        <v>30</v>
      </c>
      <c r="AX218" s="15" t="s">
        <v>80</v>
      </c>
      <c r="AY218" s="210" t="s">
        <v>163</v>
      </c>
    </row>
    <row r="219" spans="1:65" s="2" customFormat="1" ht="37.8" customHeight="1">
      <c r="A219" s="38"/>
      <c r="B219" s="179"/>
      <c r="C219" s="180" t="s">
        <v>291</v>
      </c>
      <c r="D219" s="180" t="s">
        <v>165</v>
      </c>
      <c r="E219" s="181" t="s">
        <v>237</v>
      </c>
      <c r="F219" s="182" t="s">
        <v>238</v>
      </c>
      <c r="G219" s="183" t="s">
        <v>204</v>
      </c>
      <c r="H219" s="184">
        <v>420</v>
      </c>
      <c r="I219" s="185"/>
      <c r="J219" s="186">
        <f>ROUND(I219*H219,2)</f>
        <v>0</v>
      </c>
      <c r="K219" s="182" t="s">
        <v>169</v>
      </c>
      <c r="L219" s="39"/>
      <c r="M219" s="187" t="s">
        <v>1</v>
      </c>
      <c r="N219" s="188" t="s">
        <v>38</v>
      </c>
      <c r="O219" s="77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1" t="s">
        <v>170</v>
      </c>
      <c r="AT219" s="191" t="s">
        <v>165</v>
      </c>
      <c r="AU219" s="191" t="s">
        <v>82</v>
      </c>
      <c r="AY219" s="19" t="s">
        <v>163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80</v>
      </c>
      <c r="BK219" s="192">
        <f>ROUND(I219*H219,2)</f>
        <v>0</v>
      </c>
      <c r="BL219" s="19" t="s">
        <v>170</v>
      </c>
      <c r="BM219" s="191" t="s">
        <v>292</v>
      </c>
    </row>
    <row r="220" spans="1:65" s="2" customFormat="1" ht="24.15" customHeight="1">
      <c r="A220" s="38"/>
      <c r="B220" s="179"/>
      <c r="C220" s="180" t="s">
        <v>293</v>
      </c>
      <c r="D220" s="180" t="s">
        <v>165</v>
      </c>
      <c r="E220" s="181" t="s">
        <v>294</v>
      </c>
      <c r="F220" s="182" t="s">
        <v>295</v>
      </c>
      <c r="G220" s="183" t="s">
        <v>204</v>
      </c>
      <c r="H220" s="184">
        <v>420</v>
      </c>
      <c r="I220" s="185"/>
      <c r="J220" s="186">
        <f>ROUND(I220*H220,2)</f>
        <v>0</v>
      </c>
      <c r="K220" s="182" t="s">
        <v>169</v>
      </c>
      <c r="L220" s="39"/>
      <c r="M220" s="187" t="s">
        <v>1</v>
      </c>
      <c r="N220" s="188" t="s">
        <v>38</v>
      </c>
      <c r="O220" s="77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170</v>
      </c>
      <c r="AT220" s="191" t="s">
        <v>165</v>
      </c>
      <c r="AU220" s="191" t="s">
        <v>82</v>
      </c>
      <c r="AY220" s="19" t="s">
        <v>163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80</v>
      </c>
      <c r="BK220" s="192">
        <f>ROUND(I220*H220,2)</f>
        <v>0</v>
      </c>
      <c r="BL220" s="19" t="s">
        <v>170</v>
      </c>
      <c r="BM220" s="191" t="s">
        <v>296</v>
      </c>
    </row>
    <row r="221" spans="1:51" s="14" customFormat="1" ht="12">
      <c r="A221" s="14"/>
      <c r="B221" s="201"/>
      <c r="C221" s="14"/>
      <c r="D221" s="194" t="s">
        <v>180</v>
      </c>
      <c r="E221" s="202" t="s">
        <v>1</v>
      </c>
      <c r="F221" s="203" t="s">
        <v>290</v>
      </c>
      <c r="G221" s="14"/>
      <c r="H221" s="204">
        <v>420</v>
      </c>
      <c r="I221" s="205"/>
      <c r="J221" s="14"/>
      <c r="K221" s="14"/>
      <c r="L221" s="201"/>
      <c r="M221" s="206"/>
      <c r="N221" s="207"/>
      <c r="O221" s="207"/>
      <c r="P221" s="207"/>
      <c r="Q221" s="207"/>
      <c r="R221" s="207"/>
      <c r="S221" s="207"/>
      <c r="T221" s="20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2" t="s">
        <v>180</v>
      </c>
      <c r="AU221" s="202" t="s">
        <v>82</v>
      </c>
      <c r="AV221" s="14" t="s">
        <v>82</v>
      </c>
      <c r="AW221" s="14" t="s">
        <v>30</v>
      </c>
      <c r="AX221" s="14" t="s">
        <v>73</v>
      </c>
      <c r="AY221" s="202" t="s">
        <v>163</v>
      </c>
    </row>
    <row r="222" spans="1:51" s="15" customFormat="1" ht="12">
      <c r="A222" s="15"/>
      <c r="B222" s="209"/>
      <c r="C222" s="15"/>
      <c r="D222" s="194" t="s">
        <v>180</v>
      </c>
      <c r="E222" s="210" t="s">
        <v>1</v>
      </c>
      <c r="F222" s="211" t="s">
        <v>218</v>
      </c>
      <c r="G222" s="15"/>
      <c r="H222" s="212">
        <v>420</v>
      </c>
      <c r="I222" s="213"/>
      <c r="J222" s="15"/>
      <c r="K222" s="15"/>
      <c r="L222" s="209"/>
      <c r="M222" s="214"/>
      <c r="N222" s="215"/>
      <c r="O222" s="215"/>
      <c r="P222" s="215"/>
      <c r="Q222" s="215"/>
      <c r="R222" s="215"/>
      <c r="S222" s="215"/>
      <c r="T222" s="21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10" t="s">
        <v>180</v>
      </c>
      <c r="AU222" s="210" t="s">
        <v>82</v>
      </c>
      <c r="AV222" s="15" t="s">
        <v>170</v>
      </c>
      <c r="AW222" s="15" t="s">
        <v>30</v>
      </c>
      <c r="AX222" s="15" t="s">
        <v>80</v>
      </c>
      <c r="AY222" s="210" t="s">
        <v>163</v>
      </c>
    </row>
    <row r="223" spans="1:65" s="2" customFormat="1" ht="16.5" customHeight="1">
      <c r="A223" s="38"/>
      <c r="B223" s="179"/>
      <c r="C223" s="217" t="s">
        <v>297</v>
      </c>
      <c r="D223" s="217" t="s">
        <v>298</v>
      </c>
      <c r="E223" s="218" t="s">
        <v>299</v>
      </c>
      <c r="F223" s="219" t="s">
        <v>300</v>
      </c>
      <c r="G223" s="220" t="s">
        <v>264</v>
      </c>
      <c r="H223" s="221">
        <v>840</v>
      </c>
      <c r="I223" s="222"/>
      <c r="J223" s="223">
        <f>ROUND(I223*H223,2)</f>
        <v>0</v>
      </c>
      <c r="K223" s="219" t="s">
        <v>1</v>
      </c>
      <c r="L223" s="224"/>
      <c r="M223" s="225" t="s">
        <v>1</v>
      </c>
      <c r="N223" s="226" t="s">
        <v>38</v>
      </c>
      <c r="O223" s="77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1" t="s">
        <v>189</v>
      </c>
      <c r="AT223" s="191" t="s">
        <v>298</v>
      </c>
      <c r="AU223" s="191" t="s">
        <v>82</v>
      </c>
      <c r="AY223" s="19" t="s">
        <v>163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80</v>
      </c>
      <c r="BK223" s="192">
        <f>ROUND(I223*H223,2)</f>
        <v>0</v>
      </c>
      <c r="BL223" s="19" t="s">
        <v>170</v>
      </c>
      <c r="BM223" s="191" t="s">
        <v>301</v>
      </c>
    </row>
    <row r="224" spans="1:51" s="14" customFormat="1" ht="12">
      <c r="A224" s="14"/>
      <c r="B224" s="201"/>
      <c r="C224" s="14"/>
      <c r="D224" s="194" t="s">
        <v>180</v>
      </c>
      <c r="E224" s="202" t="s">
        <v>1</v>
      </c>
      <c r="F224" s="203" t="s">
        <v>302</v>
      </c>
      <c r="G224" s="14"/>
      <c r="H224" s="204">
        <v>840</v>
      </c>
      <c r="I224" s="205"/>
      <c r="J224" s="14"/>
      <c r="K224" s="14"/>
      <c r="L224" s="201"/>
      <c r="M224" s="206"/>
      <c r="N224" s="207"/>
      <c r="O224" s="207"/>
      <c r="P224" s="207"/>
      <c r="Q224" s="207"/>
      <c r="R224" s="207"/>
      <c r="S224" s="207"/>
      <c r="T224" s="20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02" t="s">
        <v>180</v>
      </c>
      <c r="AU224" s="202" t="s">
        <v>82</v>
      </c>
      <c r="AV224" s="14" t="s">
        <v>82</v>
      </c>
      <c r="AW224" s="14" t="s">
        <v>30</v>
      </c>
      <c r="AX224" s="14" t="s">
        <v>73</v>
      </c>
      <c r="AY224" s="202" t="s">
        <v>163</v>
      </c>
    </row>
    <row r="225" spans="1:51" s="15" customFormat="1" ht="12">
      <c r="A225" s="15"/>
      <c r="B225" s="209"/>
      <c r="C225" s="15"/>
      <c r="D225" s="194" t="s">
        <v>180</v>
      </c>
      <c r="E225" s="210" t="s">
        <v>1</v>
      </c>
      <c r="F225" s="211" t="s">
        <v>218</v>
      </c>
      <c r="G225" s="15"/>
      <c r="H225" s="212">
        <v>840</v>
      </c>
      <c r="I225" s="213"/>
      <c r="J225" s="15"/>
      <c r="K225" s="15"/>
      <c r="L225" s="209"/>
      <c r="M225" s="214"/>
      <c r="N225" s="215"/>
      <c r="O225" s="215"/>
      <c r="P225" s="215"/>
      <c r="Q225" s="215"/>
      <c r="R225" s="215"/>
      <c r="S225" s="215"/>
      <c r="T225" s="21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10" t="s">
        <v>180</v>
      </c>
      <c r="AU225" s="210" t="s">
        <v>82</v>
      </c>
      <c r="AV225" s="15" t="s">
        <v>170</v>
      </c>
      <c r="AW225" s="15" t="s">
        <v>30</v>
      </c>
      <c r="AX225" s="15" t="s">
        <v>80</v>
      </c>
      <c r="AY225" s="210" t="s">
        <v>163</v>
      </c>
    </row>
    <row r="226" spans="1:65" s="2" customFormat="1" ht="33" customHeight="1">
      <c r="A226" s="38"/>
      <c r="B226" s="179"/>
      <c r="C226" s="180" t="s">
        <v>303</v>
      </c>
      <c r="D226" s="180" t="s">
        <v>165</v>
      </c>
      <c r="E226" s="181" t="s">
        <v>262</v>
      </c>
      <c r="F226" s="182" t="s">
        <v>263</v>
      </c>
      <c r="G226" s="183" t="s">
        <v>264</v>
      </c>
      <c r="H226" s="184">
        <v>756</v>
      </c>
      <c r="I226" s="185"/>
      <c r="J226" s="186">
        <f>ROUND(I226*H226,2)</f>
        <v>0</v>
      </c>
      <c r="K226" s="182" t="s">
        <v>169</v>
      </c>
      <c r="L226" s="39"/>
      <c r="M226" s="187" t="s">
        <v>1</v>
      </c>
      <c r="N226" s="188" t="s">
        <v>38</v>
      </c>
      <c r="O226" s="77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1" t="s">
        <v>170</v>
      </c>
      <c r="AT226" s="191" t="s">
        <v>165</v>
      </c>
      <c r="AU226" s="191" t="s">
        <v>82</v>
      </c>
      <c r="AY226" s="19" t="s">
        <v>163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80</v>
      </c>
      <c r="BK226" s="192">
        <f>ROUND(I226*H226,2)</f>
        <v>0</v>
      </c>
      <c r="BL226" s="19" t="s">
        <v>170</v>
      </c>
      <c r="BM226" s="191" t="s">
        <v>304</v>
      </c>
    </row>
    <row r="227" spans="1:51" s="14" customFormat="1" ht="12">
      <c r="A227" s="14"/>
      <c r="B227" s="201"/>
      <c r="C227" s="14"/>
      <c r="D227" s="194" t="s">
        <v>180</v>
      </c>
      <c r="E227" s="202" t="s">
        <v>1</v>
      </c>
      <c r="F227" s="203" t="s">
        <v>305</v>
      </c>
      <c r="G227" s="14"/>
      <c r="H227" s="204">
        <v>756</v>
      </c>
      <c r="I227" s="205"/>
      <c r="J227" s="14"/>
      <c r="K227" s="14"/>
      <c r="L227" s="201"/>
      <c r="M227" s="206"/>
      <c r="N227" s="207"/>
      <c r="O227" s="207"/>
      <c r="P227" s="207"/>
      <c r="Q227" s="207"/>
      <c r="R227" s="207"/>
      <c r="S227" s="207"/>
      <c r="T227" s="20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02" t="s">
        <v>180</v>
      </c>
      <c r="AU227" s="202" t="s">
        <v>82</v>
      </c>
      <c r="AV227" s="14" t="s">
        <v>82</v>
      </c>
      <c r="AW227" s="14" t="s">
        <v>30</v>
      </c>
      <c r="AX227" s="14" t="s">
        <v>73</v>
      </c>
      <c r="AY227" s="202" t="s">
        <v>163</v>
      </c>
    </row>
    <row r="228" spans="1:51" s="15" customFormat="1" ht="12">
      <c r="A228" s="15"/>
      <c r="B228" s="209"/>
      <c r="C228" s="15"/>
      <c r="D228" s="194" t="s">
        <v>180</v>
      </c>
      <c r="E228" s="210" t="s">
        <v>1</v>
      </c>
      <c r="F228" s="211" t="s">
        <v>218</v>
      </c>
      <c r="G228" s="15"/>
      <c r="H228" s="212">
        <v>756</v>
      </c>
      <c r="I228" s="213"/>
      <c r="J228" s="15"/>
      <c r="K228" s="15"/>
      <c r="L228" s="209"/>
      <c r="M228" s="214"/>
      <c r="N228" s="215"/>
      <c r="O228" s="215"/>
      <c r="P228" s="215"/>
      <c r="Q228" s="215"/>
      <c r="R228" s="215"/>
      <c r="S228" s="215"/>
      <c r="T228" s="21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10" t="s">
        <v>180</v>
      </c>
      <c r="AU228" s="210" t="s">
        <v>82</v>
      </c>
      <c r="AV228" s="15" t="s">
        <v>170</v>
      </c>
      <c r="AW228" s="15" t="s">
        <v>30</v>
      </c>
      <c r="AX228" s="15" t="s">
        <v>80</v>
      </c>
      <c r="AY228" s="210" t="s">
        <v>163</v>
      </c>
    </row>
    <row r="229" spans="1:65" s="2" customFormat="1" ht="24.15" customHeight="1">
      <c r="A229" s="38"/>
      <c r="B229" s="179"/>
      <c r="C229" s="180" t="s">
        <v>306</v>
      </c>
      <c r="D229" s="180" t="s">
        <v>165</v>
      </c>
      <c r="E229" s="181" t="s">
        <v>281</v>
      </c>
      <c r="F229" s="182" t="s">
        <v>282</v>
      </c>
      <c r="G229" s="183" t="s">
        <v>168</v>
      </c>
      <c r="H229" s="184">
        <v>1050</v>
      </c>
      <c r="I229" s="185"/>
      <c r="J229" s="186">
        <f>ROUND(I229*H229,2)</f>
        <v>0</v>
      </c>
      <c r="K229" s="182" t="s">
        <v>169</v>
      </c>
      <c r="L229" s="39"/>
      <c r="M229" s="187" t="s">
        <v>1</v>
      </c>
      <c r="N229" s="188" t="s">
        <v>38</v>
      </c>
      <c r="O229" s="77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91" t="s">
        <v>170</v>
      </c>
      <c r="AT229" s="191" t="s">
        <v>165</v>
      </c>
      <c r="AU229" s="191" t="s">
        <v>82</v>
      </c>
      <c r="AY229" s="19" t="s">
        <v>163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80</v>
      </c>
      <c r="BK229" s="192">
        <f>ROUND(I229*H229,2)</f>
        <v>0</v>
      </c>
      <c r="BL229" s="19" t="s">
        <v>170</v>
      </c>
      <c r="BM229" s="191" t="s">
        <v>307</v>
      </c>
    </row>
    <row r="230" spans="1:51" s="13" customFormat="1" ht="12">
      <c r="A230" s="13"/>
      <c r="B230" s="193"/>
      <c r="C230" s="13"/>
      <c r="D230" s="194" t="s">
        <v>180</v>
      </c>
      <c r="E230" s="195" t="s">
        <v>1</v>
      </c>
      <c r="F230" s="196" t="s">
        <v>284</v>
      </c>
      <c r="G230" s="13"/>
      <c r="H230" s="195" t="s">
        <v>1</v>
      </c>
      <c r="I230" s="197"/>
      <c r="J230" s="13"/>
      <c r="K230" s="13"/>
      <c r="L230" s="193"/>
      <c r="M230" s="198"/>
      <c r="N230" s="199"/>
      <c r="O230" s="199"/>
      <c r="P230" s="199"/>
      <c r="Q230" s="199"/>
      <c r="R230" s="199"/>
      <c r="S230" s="199"/>
      <c r="T230" s="20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5" t="s">
        <v>180</v>
      </c>
      <c r="AU230" s="195" t="s">
        <v>82</v>
      </c>
      <c r="AV230" s="13" t="s">
        <v>80</v>
      </c>
      <c r="AW230" s="13" t="s">
        <v>30</v>
      </c>
      <c r="AX230" s="13" t="s">
        <v>73</v>
      </c>
      <c r="AY230" s="195" t="s">
        <v>163</v>
      </c>
    </row>
    <row r="231" spans="1:51" s="14" customFormat="1" ht="12">
      <c r="A231" s="14"/>
      <c r="B231" s="201"/>
      <c r="C231" s="14"/>
      <c r="D231" s="194" t="s">
        <v>180</v>
      </c>
      <c r="E231" s="202" t="s">
        <v>1</v>
      </c>
      <c r="F231" s="203" t="s">
        <v>308</v>
      </c>
      <c r="G231" s="14"/>
      <c r="H231" s="204">
        <v>1050</v>
      </c>
      <c r="I231" s="205"/>
      <c r="J231" s="14"/>
      <c r="K231" s="14"/>
      <c r="L231" s="201"/>
      <c r="M231" s="206"/>
      <c r="N231" s="207"/>
      <c r="O231" s="207"/>
      <c r="P231" s="207"/>
      <c r="Q231" s="207"/>
      <c r="R231" s="207"/>
      <c r="S231" s="207"/>
      <c r="T231" s="20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02" t="s">
        <v>180</v>
      </c>
      <c r="AU231" s="202" t="s">
        <v>82</v>
      </c>
      <c r="AV231" s="14" t="s">
        <v>82</v>
      </c>
      <c r="AW231" s="14" t="s">
        <v>30</v>
      </c>
      <c r="AX231" s="14" t="s">
        <v>73</v>
      </c>
      <c r="AY231" s="202" t="s">
        <v>163</v>
      </c>
    </row>
    <row r="232" spans="1:51" s="15" customFormat="1" ht="12">
      <c r="A232" s="15"/>
      <c r="B232" s="209"/>
      <c r="C232" s="15"/>
      <c r="D232" s="194" t="s">
        <v>180</v>
      </c>
      <c r="E232" s="210" t="s">
        <v>1</v>
      </c>
      <c r="F232" s="211" t="s">
        <v>218</v>
      </c>
      <c r="G232" s="15"/>
      <c r="H232" s="212">
        <v>1050</v>
      </c>
      <c r="I232" s="213"/>
      <c r="J232" s="15"/>
      <c r="K232" s="15"/>
      <c r="L232" s="209"/>
      <c r="M232" s="214"/>
      <c r="N232" s="215"/>
      <c r="O232" s="215"/>
      <c r="P232" s="215"/>
      <c r="Q232" s="215"/>
      <c r="R232" s="215"/>
      <c r="S232" s="215"/>
      <c r="T232" s="21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10" t="s">
        <v>180</v>
      </c>
      <c r="AU232" s="210" t="s">
        <v>82</v>
      </c>
      <c r="AV232" s="15" t="s">
        <v>170</v>
      </c>
      <c r="AW232" s="15" t="s">
        <v>30</v>
      </c>
      <c r="AX232" s="15" t="s">
        <v>80</v>
      </c>
      <c r="AY232" s="210" t="s">
        <v>163</v>
      </c>
    </row>
    <row r="233" spans="1:63" s="12" customFormat="1" ht="22.8" customHeight="1">
      <c r="A233" s="12"/>
      <c r="B233" s="166"/>
      <c r="C233" s="12"/>
      <c r="D233" s="167" t="s">
        <v>72</v>
      </c>
      <c r="E233" s="177" t="s">
        <v>82</v>
      </c>
      <c r="F233" s="177" t="s">
        <v>309</v>
      </c>
      <c r="G233" s="12"/>
      <c r="H233" s="12"/>
      <c r="I233" s="169"/>
      <c r="J233" s="178">
        <f>BK233</f>
        <v>0</v>
      </c>
      <c r="K233" s="12"/>
      <c r="L233" s="166"/>
      <c r="M233" s="171"/>
      <c r="N233" s="172"/>
      <c r="O233" s="172"/>
      <c r="P233" s="173">
        <f>SUM(P234:P318)</f>
        <v>0</v>
      </c>
      <c r="Q233" s="172"/>
      <c r="R233" s="173">
        <f>SUM(R234:R318)</f>
        <v>977.91498379</v>
      </c>
      <c r="S233" s="172"/>
      <c r="T233" s="174">
        <f>SUM(T234:T318)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67" t="s">
        <v>80</v>
      </c>
      <c r="AT233" s="175" t="s">
        <v>72</v>
      </c>
      <c r="AU233" s="175" t="s">
        <v>80</v>
      </c>
      <c r="AY233" s="167" t="s">
        <v>163</v>
      </c>
      <c r="BK233" s="176">
        <f>SUM(BK234:BK318)</f>
        <v>0</v>
      </c>
    </row>
    <row r="234" spans="1:65" s="2" customFormat="1" ht="37.8" customHeight="1">
      <c r="A234" s="38"/>
      <c r="B234" s="179"/>
      <c r="C234" s="180" t="s">
        <v>310</v>
      </c>
      <c r="D234" s="180" t="s">
        <v>165</v>
      </c>
      <c r="E234" s="181" t="s">
        <v>311</v>
      </c>
      <c r="F234" s="182" t="s">
        <v>312</v>
      </c>
      <c r="G234" s="183" t="s">
        <v>313</v>
      </c>
      <c r="H234" s="184">
        <v>1</v>
      </c>
      <c r="I234" s="185"/>
      <c r="J234" s="186">
        <f>ROUND(I234*H234,2)</f>
        <v>0</v>
      </c>
      <c r="K234" s="182" t="s">
        <v>1</v>
      </c>
      <c r="L234" s="39"/>
      <c r="M234" s="187" t="s">
        <v>1</v>
      </c>
      <c r="N234" s="188" t="s">
        <v>38</v>
      </c>
      <c r="O234" s="77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1" t="s">
        <v>170</v>
      </c>
      <c r="AT234" s="191" t="s">
        <v>165</v>
      </c>
      <c r="AU234" s="191" t="s">
        <v>82</v>
      </c>
      <c r="AY234" s="19" t="s">
        <v>163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80</v>
      </c>
      <c r="BK234" s="192">
        <f>ROUND(I234*H234,2)</f>
        <v>0</v>
      </c>
      <c r="BL234" s="19" t="s">
        <v>170</v>
      </c>
      <c r="BM234" s="191" t="s">
        <v>314</v>
      </c>
    </row>
    <row r="235" spans="1:65" s="2" customFormat="1" ht="37.8" customHeight="1">
      <c r="A235" s="38"/>
      <c r="B235" s="179"/>
      <c r="C235" s="180" t="s">
        <v>315</v>
      </c>
      <c r="D235" s="180" t="s">
        <v>165</v>
      </c>
      <c r="E235" s="181" t="s">
        <v>316</v>
      </c>
      <c r="F235" s="182" t="s">
        <v>317</v>
      </c>
      <c r="G235" s="183" t="s">
        <v>313</v>
      </c>
      <c r="H235" s="184">
        <v>1</v>
      </c>
      <c r="I235" s="185"/>
      <c r="J235" s="186">
        <f>ROUND(I235*H235,2)</f>
        <v>0</v>
      </c>
      <c r="K235" s="182" t="s">
        <v>1</v>
      </c>
      <c r="L235" s="39"/>
      <c r="M235" s="187" t="s">
        <v>1</v>
      </c>
      <c r="N235" s="188" t="s">
        <v>38</v>
      </c>
      <c r="O235" s="77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170</v>
      </c>
      <c r="AT235" s="191" t="s">
        <v>165</v>
      </c>
      <c r="AU235" s="191" t="s">
        <v>82</v>
      </c>
      <c r="AY235" s="19" t="s">
        <v>163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80</v>
      </c>
      <c r="BK235" s="192">
        <f>ROUND(I235*H235,2)</f>
        <v>0</v>
      </c>
      <c r="BL235" s="19" t="s">
        <v>170</v>
      </c>
      <c r="BM235" s="191" t="s">
        <v>318</v>
      </c>
    </row>
    <row r="236" spans="1:51" s="14" customFormat="1" ht="12">
      <c r="A236" s="14"/>
      <c r="B236" s="201"/>
      <c r="C236" s="14"/>
      <c r="D236" s="194" t="s">
        <v>180</v>
      </c>
      <c r="E236" s="202" t="s">
        <v>1</v>
      </c>
      <c r="F236" s="203" t="s">
        <v>319</v>
      </c>
      <c r="G236" s="14"/>
      <c r="H236" s="204">
        <v>1</v>
      </c>
      <c r="I236" s="205"/>
      <c r="J236" s="14"/>
      <c r="K236" s="14"/>
      <c r="L236" s="201"/>
      <c r="M236" s="206"/>
      <c r="N236" s="207"/>
      <c r="O236" s="207"/>
      <c r="P236" s="207"/>
      <c r="Q236" s="207"/>
      <c r="R236" s="207"/>
      <c r="S236" s="207"/>
      <c r="T236" s="20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02" t="s">
        <v>180</v>
      </c>
      <c r="AU236" s="202" t="s">
        <v>82</v>
      </c>
      <c r="AV236" s="14" t="s">
        <v>82</v>
      </c>
      <c r="AW236" s="14" t="s">
        <v>30</v>
      </c>
      <c r="AX236" s="14" t="s">
        <v>73</v>
      </c>
      <c r="AY236" s="202" t="s">
        <v>163</v>
      </c>
    </row>
    <row r="237" spans="1:51" s="15" customFormat="1" ht="12">
      <c r="A237" s="15"/>
      <c r="B237" s="209"/>
      <c r="C237" s="15"/>
      <c r="D237" s="194" t="s">
        <v>180</v>
      </c>
      <c r="E237" s="210" t="s">
        <v>1</v>
      </c>
      <c r="F237" s="211" t="s">
        <v>218</v>
      </c>
      <c r="G237" s="15"/>
      <c r="H237" s="212">
        <v>1</v>
      </c>
      <c r="I237" s="213"/>
      <c r="J237" s="15"/>
      <c r="K237" s="15"/>
      <c r="L237" s="209"/>
      <c r="M237" s="214"/>
      <c r="N237" s="215"/>
      <c r="O237" s="215"/>
      <c r="P237" s="215"/>
      <c r="Q237" s="215"/>
      <c r="R237" s="215"/>
      <c r="S237" s="215"/>
      <c r="T237" s="21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10" t="s">
        <v>180</v>
      </c>
      <c r="AU237" s="210" t="s">
        <v>82</v>
      </c>
      <c r="AV237" s="15" t="s">
        <v>170</v>
      </c>
      <c r="AW237" s="15" t="s">
        <v>30</v>
      </c>
      <c r="AX237" s="15" t="s">
        <v>80</v>
      </c>
      <c r="AY237" s="210" t="s">
        <v>163</v>
      </c>
    </row>
    <row r="238" spans="1:65" s="2" customFormat="1" ht="37.8" customHeight="1">
      <c r="A238" s="38"/>
      <c r="B238" s="179"/>
      <c r="C238" s="180" t="s">
        <v>320</v>
      </c>
      <c r="D238" s="180" t="s">
        <v>165</v>
      </c>
      <c r="E238" s="181" t="s">
        <v>321</v>
      </c>
      <c r="F238" s="182" t="s">
        <v>322</v>
      </c>
      <c r="G238" s="183" t="s">
        <v>313</v>
      </c>
      <c r="H238" s="184">
        <v>1</v>
      </c>
      <c r="I238" s="185"/>
      <c r="J238" s="186">
        <f>ROUND(I238*H238,2)</f>
        <v>0</v>
      </c>
      <c r="K238" s="182" t="s">
        <v>1</v>
      </c>
      <c r="L238" s="39"/>
      <c r="M238" s="187" t="s">
        <v>1</v>
      </c>
      <c r="N238" s="188" t="s">
        <v>38</v>
      </c>
      <c r="O238" s="77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1" t="s">
        <v>170</v>
      </c>
      <c r="AT238" s="191" t="s">
        <v>165</v>
      </c>
      <c r="AU238" s="191" t="s">
        <v>82</v>
      </c>
      <c r="AY238" s="19" t="s">
        <v>163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80</v>
      </c>
      <c r="BK238" s="192">
        <f>ROUND(I238*H238,2)</f>
        <v>0</v>
      </c>
      <c r="BL238" s="19" t="s">
        <v>170</v>
      </c>
      <c r="BM238" s="191" t="s">
        <v>323</v>
      </c>
    </row>
    <row r="239" spans="1:51" s="14" customFormat="1" ht="12">
      <c r="A239" s="14"/>
      <c r="B239" s="201"/>
      <c r="C239" s="14"/>
      <c r="D239" s="194" t="s">
        <v>180</v>
      </c>
      <c r="E239" s="202" t="s">
        <v>1</v>
      </c>
      <c r="F239" s="203" t="s">
        <v>324</v>
      </c>
      <c r="G239" s="14"/>
      <c r="H239" s="204">
        <v>1</v>
      </c>
      <c r="I239" s="205"/>
      <c r="J239" s="14"/>
      <c r="K239" s="14"/>
      <c r="L239" s="201"/>
      <c r="M239" s="206"/>
      <c r="N239" s="207"/>
      <c r="O239" s="207"/>
      <c r="P239" s="207"/>
      <c r="Q239" s="207"/>
      <c r="R239" s="207"/>
      <c r="S239" s="207"/>
      <c r="T239" s="20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2" t="s">
        <v>180</v>
      </c>
      <c r="AU239" s="202" t="s">
        <v>82</v>
      </c>
      <c r="AV239" s="14" t="s">
        <v>82</v>
      </c>
      <c r="AW239" s="14" t="s">
        <v>30</v>
      </c>
      <c r="AX239" s="14" t="s">
        <v>73</v>
      </c>
      <c r="AY239" s="202" t="s">
        <v>163</v>
      </c>
    </row>
    <row r="240" spans="1:51" s="15" customFormat="1" ht="12">
      <c r="A240" s="15"/>
      <c r="B240" s="209"/>
      <c r="C240" s="15"/>
      <c r="D240" s="194" t="s">
        <v>180</v>
      </c>
      <c r="E240" s="210" t="s">
        <v>1</v>
      </c>
      <c r="F240" s="211" t="s">
        <v>218</v>
      </c>
      <c r="G240" s="15"/>
      <c r="H240" s="212">
        <v>1</v>
      </c>
      <c r="I240" s="213"/>
      <c r="J240" s="15"/>
      <c r="K240" s="15"/>
      <c r="L240" s="209"/>
      <c r="M240" s="214"/>
      <c r="N240" s="215"/>
      <c r="O240" s="215"/>
      <c r="P240" s="215"/>
      <c r="Q240" s="215"/>
      <c r="R240" s="215"/>
      <c r="S240" s="215"/>
      <c r="T240" s="21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10" t="s">
        <v>180</v>
      </c>
      <c r="AU240" s="210" t="s">
        <v>82</v>
      </c>
      <c r="AV240" s="15" t="s">
        <v>170</v>
      </c>
      <c r="AW240" s="15" t="s">
        <v>30</v>
      </c>
      <c r="AX240" s="15" t="s">
        <v>80</v>
      </c>
      <c r="AY240" s="210" t="s">
        <v>163</v>
      </c>
    </row>
    <row r="241" spans="1:65" s="2" customFormat="1" ht="33" customHeight="1">
      <c r="A241" s="38"/>
      <c r="B241" s="179"/>
      <c r="C241" s="180" t="s">
        <v>325</v>
      </c>
      <c r="D241" s="180" t="s">
        <v>165</v>
      </c>
      <c r="E241" s="181" t="s">
        <v>326</v>
      </c>
      <c r="F241" s="182" t="s">
        <v>327</v>
      </c>
      <c r="G241" s="183" t="s">
        <v>204</v>
      </c>
      <c r="H241" s="184">
        <v>62.552</v>
      </c>
      <c r="I241" s="185"/>
      <c r="J241" s="186">
        <f>ROUND(I241*H241,2)</f>
        <v>0</v>
      </c>
      <c r="K241" s="182" t="s">
        <v>169</v>
      </c>
      <c r="L241" s="39"/>
      <c r="M241" s="187" t="s">
        <v>1</v>
      </c>
      <c r="N241" s="188" t="s">
        <v>38</v>
      </c>
      <c r="O241" s="77"/>
      <c r="P241" s="189">
        <f>O241*H241</f>
        <v>0</v>
      </c>
      <c r="Q241" s="189">
        <v>1.665</v>
      </c>
      <c r="R241" s="189">
        <f>Q241*H241</f>
        <v>104.14908</v>
      </c>
      <c r="S241" s="189">
        <v>0</v>
      </c>
      <c r="T241" s="19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91" t="s">
        <v>170</v>
      </c>
      <c r="AT241" s="191" t="s">
        <v>165</v>
      </c>
      <c r="AU241" s="191" t="s">
        <v>82</v>
      </c>
      <c r="AY241" s="19" t="s">
        <v>163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80</v>
      </c>
      <c r="BK241" s="192">
        <f>ROUND(I241*H241,2)</f>
        <v>0</v>
      </c>
      <c r="BL241" s="19" t="s">
        <v>170</v>
      </c>
      <c r="BM241" s="191" t="s">
        <v>328</v>
      </c>
    </row>
    <row r="242" spans="1:51" s="14" customFormat="1" ht="12">
      <c r="A242" s="14"/>
      <c r="B242" s="201"/>
      <c r="C242" s="14"/>
      <c r="D242" s="194" t="s">
        <v>180</v>
      </c>
      <c r="E242" s="202" t="s">
        <v>1</v>
      </c>
      <c r="F242" s="203" t="s">
        <v>329</v>
      </c>
      <c r="G242" s="14"/>
      <c r="H242" s="204">
        <v>25.358</v>
      </c>
      <c r="I242" s="205"/>
      <c r="J242" s="14"/>
      <c r="K242" s="14"/>
      <c r="L242" s="201"/>
      <c r="M242" s="206"/>
      <c r="N242" s="207"/>
      <c r="O242" s="207"/>
      <c r="P242" s="207"/>
      <c r="Q242" s="207"/>
      <c r="R242" s="207"/>
      <c r="S242" s="207"/>
      <c r="T242" s="20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02" t="s">
        <v>180</v>
      </c>
      <c r="AU242" s="202" t="s">
        <v>82</v>
      </c>
      <c r="AV242" s="14" t="s">
        <v>82</v>
      </c>
      <c r="AW242" s="14" t="s">
        <v>30</v>
      </c>
      <c r="AX242" s="14" t="s">
        <v>73</v>
      </c>
      <c r="AY242" s="202" t="s">
        <v>163</v>
      </c>
    </row>
    <row r="243" spans="1:51" s="14" customFormat="1" ht="12">
      <c r="A243" s="14"/>
      <c r="B243" s="201"/>
      <c r="C243" s="14"/>
      <c r="D243" s="194" t="s">
        <v>180</v>
      </c>
      <c r="E243" s="202" t="s">
        <v>1</v>
      </c>
      <c r="F243" s="203" t="s">
        <v>330</v>
      </c>
      <c r="G243" s="14"/>
      <c r="H243" s="204">
        <v>19.344</v>
      </c>
      <c r="I243" s="205"/>
      <c r="J243" s="14"/>
      <c r="K243" s="14"/>
      <c r="L243" s="201"/>
      <c r="M243" s="206"/>
      <c r="N243" s="207"/>
      <c r="O243" s="207"/>
      <c r="P243" s="207"/>
      <c r="Q243" s="207"/>
      <c r="R243" s="207"/>
      <c r="S243" s="207"/>
      <c r="T243" s="20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02" t="s">
        <v>180</v>
      </c>
      <c r="AU243" s="202" t="s">
        <v>82</v>
      </c>
      <c r="AV243" s="14" t="s">
        <v>82</v>
      </c>
      <c r="AW243" s="14" t="s">
        <v>30</v>
      </c>
      <c r="AX243" s="14" t="s">
        <v>73</v>
      </c>
      <c r="AY243" s="202" t="s">
        <v>163</v>
      </c>
    </row>
    <row r="244" spans="1:51" s="14" customFormat="1" ht="12">
      <c r="A244" s="14"/>
      <c r="B244" s="201"/>
      <c r="C244" s="14"/>
      <c r="D244" s="194" t="s">
        <v>180</v>
      </c>
      <c r="E244" s="202" t="s">
        <v>1</v>
      </c>
      <c r="F244" s="203" t="s">
        <v>331</v>
      </c>
      <c r="G244" s="14"/>
      <c r="H244" s="204">
        <v>17.85</v>
      </c>
      <c r="I244" s="205"/>
      <c r="J244" s="14"/>
      <c r="K244" s="14"/>
      <c r="L244" s="201"/>
      <c r="M244" s="206"/>
      <c r="N244" s="207"/>
      <c r="O244" s="207"/>
      <c r="P244" s="207"/>
      <c r="Q244" s="207"/>
      <c r="R244" s="207"/>
      <c r="S244" s="207"/>
      <c r="T244" s="20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2" t="s">
        <v>180</v>
      </c>
      <c r="AU244" s="202" t="s">
        <v>82</v>
      </c>
      <c r="AV244" s="14" t="s">
        <v>82</v>
      </c>
      <c r="AW244" s="14" t="s">
        <v>30</v>
      </c>
      <c r="AX244" s="14" t="s">
        <v>73</v>
      </c>
      <c r="AY244" s="202" t="s">
        <v>163</v>
      </c>
    </row>
    <row r="245" spans="1:51" s="15" customFormat="1" ht="12">
      <c r="A245" s="15"/>
      <c r="B245" s="209"/>
      <c r="C245" s="15"/>
      <c r="D245" s="194" t="s">
        <v>180</v>
      </c>
      <c r="E245" s="210" t="s">
        <v>1</v>
      </c>
      <c r="F245" s="211" t="s">
        <v>218</v>
      </c>
      <c r="G245" s="15"/>
      <c r="H245" s="212">
        <v>62.552</v>
      </c>
      <c r="I245" s="213"/>
      <c r="J245" s="15"/>
      <c r="K245" s="15"/>
      <c r="L245" s="209"/>
      <c r="M245" s="214"/>
      <c r="N245" s="215"/>
      <c r="O245" s="215"/>
      <c r="P245" s="215"/>
      <c r="Q245" s="215"/>
      <c r="R245" s="215"/>
      <c r="S245" s="215"/>
      <c r="T245" s="21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10" t="s">
        <v>180</v>
      </c>
      <c r="AU245" s="210" t="s">
        <v>82</v>
      </c>
      <c r="AV245" s="15" t="s">
        <v>170</v>
      </c>
      <c r="AW245" s="15" t="s">
        <v>30</v>
      </c>
      <c r="AX245" s="15" t="s">
        <v>80</v>
      </c>
      <c r="AY245" s="210" t="s">
        <v>163</v>
      </c>
    </row>
    <row r="246" spans="1:65" s="2" customFormat="1" ht="33" customHeight="1">
      <c r="A246" s="38"/>
      <c r="B246" s="179"/>
      <c r="C246" s="180" t="s">
        <v>332</v>
      </c>
      <c r="D246" s="180" t="s">
        <v>165</v>
      </c>
      <c r="E246" s="181" t="s">
        <v>333</v>
      </c>
      <c r="F246" s="182" t="s">
        <v>334</v>
      </c>
      <c r="G246" s="183" t="s">
        <v>168</v>
      </c>
      <c r="H246" s="184">
        <v>387.2</v>
      </c>
      <c r="I246" s="185"/>
      <c r="J246" s="186">
        <f>ROUND(I246*H246,2)</f>
        <v>0</v>
      </c>
      <c r="K246" s="182" t="s">
        <v>169</v>
      </c>
      <c r="L246" s="39"/>
      <c r="M246" s="187" t="s">
        <v>1</v>
      </c>
      <c r="N246" s="188" t="s">
        <v>38</v>
      </c>
      <c r="O246" s="77"/>
      <c r="P246" s="189">
        <f>O246*H246</f>
        <v>0</v>
      </c>
      <c r="Q246" s="189">
        <v>0.00031</v>
      </c>
      <c r="R246" s="189">
        <f>Q246*H246</f>
        <v>0.120032</v>
      </c>
      <c r="S246" s="189">
        <v>0</v>
      </c>
      <c r="T246" s="19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91" t="s">
        <v>170</v>
      </c>
      <c r="AT246" s="191" t="s">
        <v>165</v>
      </c>
      <c r="AU246" s="191" t="s">
        <v>82</v>
      </c>
      <c r="AY246" s="19" t="s">
        <v>163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80</v>
      </c>
      <c r="BK246" s="192">
        <f>ROUND(I246*H246,2)</f>
        <v>0</v>
      </c>
      <c r="BL246" s="19" t="s">
        <v>170</v>
      </c>
      <c r="BM246" s="191" t="s">
        <v>335</v>
      </c>
    </row>
    <row r="247" spans="1:51" s="14" customFormat="1" ht="12">
      <c r="A247" s="14"/>
      <c r="B247" s="201"/>
      <c r="C247" s="14"/>
      <c r="D247" s="194" t="s">
        <v>180</v>
      </c>
      <c r="E247" s="202" t="s">
        <v>1</v>
      </c>
      <c r="F247" s="203" t="s">
        <v>336</v>
      </c>
      <c r="G247" s="14"/>
      <c r="H247" s="204">
        <v>387.2</v>
      </c>
      <c r="I247" s="205"/>
      <c r="J247" s="14"/>
      <c r="K247" s="14"/>
      <c r="L247" s="201"/>
      <c r="M247" s="206"/>
      <c r="N247" s="207"/>
      <c r="O247" s="207"/>
      <c r="P247" s="207"/>
      <c r="Q247" s="207"/>
      <c r="R247" s="207"/>
      <c r="S247" s="207"/>
      <c r="T247" s="20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02" t="s">
        <v>180</v>
      </c>
      <c r="AU247" s="202" t="s">
        <v>82</v>
      </c>
      <c r="AV247" s="14" t="s">
        <v>82</v>
      </c>
      <c r="AW247" s="14" t="s">
        <v>30</v>
      </c>
      <c r="AX247" s="14" t="s">
        <v>73</v>
      </c>
      <c r="AY247" s="202" t="s">
        <v>163</v>
      </c>
    </row>
    <row r="248" spans="1:51" s="15" customFormat="1" ht="12">
      <c r="A248" s="15"/>
      <c r="B248" s="209"/>
      <c r="C248" s="15"/>
      <c r="D248" s="194" t="s">
        <v>180</v>
      </c>
      <c r="E248" s="210" t="s">
        <v>1</v>
      </c>
      <c r="F248" s="211" t="s">
        <v>218</v>
      </c>
      <c r="G248" s="15"/>
      <c r="H248" s="212">
        <v>387.2</v>
      </c>
      <c r="I248" s="213"/>
      <c r="J248" s="15"/>
      <c r="K248" s="15"/>
      <c r="L248" s="209"/>
      <c r="M248" s="214"/>
      <c r="N248" s="215"/>
      <c r="O248" s="215"/>
      <c r="P248" s="215"/>
      <c r="Q248" s="215"/>
      <c r="R248" s="215"/>
      <c r="S248" s="215"/>
      <c r="T248" s="21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10" t="s">
        <v>180</v>
      </c>
      <c r="AU248" s="210" t="s">
        <v>82</v>
      </c>
      <c r="AV248" s="15" t="s">
        <v>170</v>
      </c>
      <c r="AW248" s="15" t="s">
        <v>30</v>
      </c>
      <c r="AX248" s="15" t="s">
        <v>80</v>
      </c>
      <c r="AY248" s="210" t="s">
        <v>163</v>
      </c>
    </row>
    <row r="249" spans="1:65" s="2" customFormat="1" ht="24.15" customHeight="1">
      <c r="A249" s="38"/>
      <c r="B249" s="179"/>
      <c r="C249" s="217" t="s">
        <v>337</v>
      </c>
      <c r="D249" s="217" t="s">
        <v>298</v>
      </c>
      <c r="E249" s="218" t="s">
        <v>338</v>
      </c>
      <c r="F249" s="219" t="s">
        <v>339</v>
      </c>
      <c r="G249" s="220" t="s">
        <v>168</v>
      </c>
      <c r="H249" s="221">
        <v>445.28</v>
      </c>
      <c r="I249" s="222"/>
      <c r="J249" s="223">
        <f>ROUND(I249*H249,2)</f>
        <v>0</v>
      </c>
      <c r="K249" s="219" t="s">
        <v>169</v>
      </c>
      <c r="L249" s="224"/>
      <c r="M249" s="225" t="s">
        <v>1</v>
      </c>
      <c r="N249" s="226" t="s">
        <v>38</v>
      </c>
      <c r="O249" s="77"/>
      <c r="P249" s="189">
        <f>O249*H249</f>
        <v>0</v>
      </c>
      <c r="Q249" s="189">
        <v>0.00013</v>
      </c>
      <c r="R249" s="189">
        <f>Q249*H249</f>
        <v>0.05788639999999999</v>
      </c>
      <c r="S249" s="189">
        <v>0</v>
      </c>
      <c r="T249" s="19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1" t="s">
        <v>189</v>
      </c>
      <c r="AT249" s="191" t="s">
        <v>298</v>
      </c>
      <c r="AU249" s="191" t="s">
        <v>82</v>
      </c>
      <c r="AY249" s="19" t="s">
        <v>163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80</v>
      </c>
      <c r="BK249" s="192">
        <f>ROUND(I249*H249,2)</f>
        <v>0</v>
      </c>
      <c r="BL249" s="19" t="s">
        <v>170</v>
      </c>
      <c r="BM249" s="191" t="s">
        <v>340</v>
      </c>
    </row>
    <row r="250" spans="1:51" s="14" customFormat="1" ht="12">
      <c r="A250" s="14"/>
      <c r="B250" s="201"/>
      <c r="C250" s="14"/>
      <c r="D250" s="194" t="s">
        <v>180</v>
      </c>
      <c r="E250" s="202" t="s">
        <v>1</v>
      </c>
      <c r="F250" s="203" t="s">
        <v>341</v>
      </c>
      <c r="G250" s="14"/>
      <c r="H250" s="204">
        <v>445.28</v>
      </c>
      <c r="I250" s="205"/>
      <c r="J250" s="14"/>
      <c r="K250" s="14"/>
      <c r="L250" s="201"/>
      <c r="M250" s="206"/>
      <c r="N250" s="207"/>
      <c r="O250" s="207"/>
      <c r="P250" s="207"/>
      <c r="Q250" s="207"/>
      <c r="R250" s="207"/>
      <c r="S250" s="207"/>
      <c r="T250" s="20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02" t="s">
        <v>180</v>
      </c>
      <c r="AU250" s="202" t="s">
        <v>82</v>
      </c>
      <c r="AV250" s="14" t="s">
        <v>82</v>
      </c>
      <c r="AW250" s="14" t="s">
        <v>30</v>
      </c>
      <c r="AX250" s="14" t="s">
        <v>73</v>
      </c>
      <c r="AY250" s="202" t="s">
        <v>163</v>
      </c>
    </row>
    <row r="251" spans="1:51" s="15" customFormat="1" ht="12">
      <c r="A251" s="15"/>
      <c r="B251" s="209"/>
      <c r="C251" s="15"/>
      <c r="D251" s="194" t="s">
        <v>180</v>
      </c>
      <c r="E251" s="210" t="s">
        <v>1</v>
      </c>
      <c r="F251" s="211" t="s">
        <v>218</v>
      </c>
      <c r="G251" s="15"/>
      <c r="H251" s="212">
        <v>445.28</v>
      </c>
      <c r="I251" s="213"/>
      <c r="J251" s="15"/>
      <c r="K251" s="15"/>
      <c r="L251" s="209"/>
      <c r="M251" s="214"/>
      <c r="N251" s="215"/>
      <c r="O251" s="215"/>
      <c r="P251" s="215"/>
      <c r="Q251" s="215"/>
      <c r="R251" s="215"/>
      <c r="S251" s="215"/>
      <c r="T251" s="21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10" t="s">
        <v>180</v>
      </c>
      <c r="AU251" s="210" t="s">
        <v>82</v>
      </c>
      <c r="AV251" s="15" t="s">
        <v>170</v>
      </c>
      <c r="AW251" s="15" t="s">
        <v>30</v>
      </c>
      <c r="AX251" s="15" t="s">
        <v>80</v>
      </c>
      <c r="AY251" s="210" t="s">
        <v>163</v>
      </c>
    </row>
    <row r="252" spans="1:65" s="2" customFormat="1" ht="16.5" customHeight="1">
      <c r="A252" s="38"/>
      <c r="B252" s="179"/>
      <c r="C252" s="180" t="s">
        <v>342</v>
      </c>
      <c r="D252" s="180" t="s">
        <v>165</v>
      </c>
      <c r="E252" s="181" t="s">
        <v>343</v>
      </c>
      <c r="F252" s="182" t="s">
        <v>344</v>
      </c>
      <c r="G252" s="183" t="s">
        <v>204</v>
      </c>
      <c r="H252" s="184">
        <v>10.814</v>
      </c>
      <c r="I252" s="185"/>
      <c r="J252" s="186">
        <f>ROUND(I252*H252,2)</f>
        <v>0</v>
      </c>
      <c r="K252" s="182" t="s">
        <v>169</v>
      </c>
      <c r="L252" s="39"/>
      <c r="M252" s="187" t="s">
        <v>1</v>
      </c>
      <c r="N252" s="188" t="s">
        <v>38</v>
      </c>
      <c r="O252" s="77"/>
      <c r="P252" s="189">
        <f>O252*H252</f>
        <v>0</v>
      </c>
      <c r="Q252" s="189">
        <v>2.25634</v>
      </c>
      <c r="R252" s="189">
        <f>Q252*H252</f>
        <v>24.40006076</v>
      </c>
      <c r="S252" s="189">
        <v>0</v>
      </c>
      <c r="T252" s="19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191" t="s">
        <v>170</v>
      </c>
      <c r="AT252" s="191" t="s">
        <v>165</v>
      </c>
      <c r="AU252" s="191" t="s">
        <v>82</v>
      </c>
      <c r="AY252" s="19" t="s">
        <v>163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80</v>
      </c>
      <c r="BK252" s="192">
        <f>ROUND(I252*H252,2)</f>
        <v>0</v>
      </c>
      <c r="BL252" s="19" t="s">
        <v>170</v>
      </c>
      <c r="BM252" s="191" t="s">
        <v>345</v>
      </c>
    </row>
    <row r="253" spans="1:51" s="14" customFormat="1" ht="12">
      <c r="A253" s="14"/>
      <c r="B253" s="201"/>
      <c r="C253" s="14"/>
      <c r="D253" s="194" t="s">
        <v>180</v>
      </c>
      <c r="E253" s="202" t="s">
        <v>1</v>
      </c>
      <c r="F253" s="203" t="s">
        <v>346</v>
      </c>
      <c r="G253" s="14"/>
      <c r="H253" s="204">
        <v>10.814</v>
      </c>
      <c r="I253" s="205"/>
      <c r="J253" s="14"/>
      <c r="K253" s="14"/>
      <c r="L253" s="201"/>
      <c r="M253" s="206"/>
      <c r="N253" s="207"/>
      <c r="O253" s="207"/>
      <c r="P253" s="207"/>
      <c r="Q253" s="207"/>
      <c r="R253" s="207"/>
      <c r="S253" s="207"/>
      <c r="T253" s="20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02" t="s">
        <v>180</v>
      </c>
      <c r="AU253" s="202" t="s">
        <v>82</v>
      </c>
      <c r="AV253" s="14" t="s">
        <v>82</v>
      </c>
      <c r="AW253" s="14" t="s">
        <v>30</v>
      </c>
      <c r="AX253" s="14" t="s">
        <v>73</v>
      </c>
      <c r="AY253" s="202" t="s">
        <v>163</v>
      </c>
    </row>
    <row r="254" spans="1:51" s="15" customFormat="1" ht="12">
      <c r="A254" s="15"/>
      <c r="B254" s="209"/>
      <c r="C254" s="15"/>
      <c r="D254" s="194" t="s">
        <v>180</v>
      </c>
      <c r="E254" s="210" t="s">
        <v>1</v>
      </c>
      <c r="F254" s="211" t="s">
        <v>218</v>
      </c>
      <c r="G254" s="15"/>
      <c r="H254" s="212">
        <v>10.814</v>
      </c>
      <c r="I254" s="213"/>
      <c r="J254" s="15"/>
      <c r="K254" s="15"/>
      <c r="L254" s="209"/>
      <c r="M254" s="214"/>
      <c r="N254" s="215"/>
      <c r="O254" s="215"/>
      <c r="P254" s="215"/>
      <c r="Q254" s="215"/>
      <c r="R254" s="215"/>
      <c r="S254" s="215"/>
      <c r="T254" s="21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10" t="s">
        <v>180</v>
      </c>
      <c r="AU254" s="210" t="s">
        <v>82</v>
      </c>
      <c r="AV254" s="15" t="s">
        <v>170</v>
      </c>
      <c r="AW254" s="15" t="s">
        <v>30</v>
      </c>
      <c r="AX254" s="15" t="s">
        <v>80</v>
      </c>
      <c r="AY254" s="210" t="s">
        <v>163</v>
      </c>
    </row>
    <row r="255" spans="1:65" s="2" customFormat="1" ht="24.15" customHeight="1">
      <c r="A255" s="38"/>
      <c r="B255" s="179"/>
      <c r="C255" s="180" t="s">
        <v>347</v>
      </c>
      <c r="D255" s="180" t="s">
        <v>165</v>
      </c>
      <c r="E255" s="181" t="s">
        <v>348</v>
      </c>
      <c r="F255" s="182" t="s">
        <v>349</v>
      </c>
      <c r="G255" s="183" t="s">
        <v>196</v>
      </c>
      <c r="H255" s="184">
        <v>80.1</v>
      </c>
      <c r="I255" s="185"/>
      <c r="J255" s="186">
        <f>ROUND(I255*H255,2)</f>
        <v>0</v>
      </c>
      <c r="K255" s="182" t="s">
        <v>169</v>
      </c>
      <c r="L255" s="39"/>
      <c r="M255" s="187" t="s">
        <v>1</v>
      </c>
      <c r="N255" s="188" t="s">
        <v>38</v>
      </c>
      <c r="O255" s="77"/>
      <c r="P255" s="189">
        <f>O255*H255</f>
        <v>0</v>
      </c>
      <c r="Q255" s="189">
        <v>0.00049</v>
      </c>
      <c r="R255" s="189">
        <f>Q255*H255</f>
        <v>0.039249</v>
      </c>
      <c r="S255" s="189">
        <v>0</v>
      </c>
      <c r="T255" s="19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191" t="s">
        <v>170</v>
      </c>
      <c r="AT255" s="191" t="s">
        <v>165</v>
      </c>
      <c r="AU255" s="191" t="s">
        <v>82</v>
      </c>
      <c r="AY255" s="19" t="s">
        <v>163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80</v>
      </c>
      <c r="BK255" s="192">
        <f>ROUND(I255*H255,2)</f>
        <v>0</v>
      </c>
      <c r="BL255" s="19" t="s">
        <v>170</v>
      </c>
      <c r="BM255" s="191" t="s">
        <v>350</v>
      </c>
    </row>
    <row r="256" spans="1:51" s="14" customFormat="1" ht="12">
      <c r="A256" s="14"/>
      <c r="B256" s="201"/>
      <c r="C256" s="14"/>
      <c r="D256" s="194" t="s">
        <v>180</v>
      </c>
      <c r="E256" s="202" t="s">
        <v>1</v>
      </c>
      <c r="F256" s="203" t="s">
        <v>351</v>
      </c>
      <c r="G256" s="14"/>
      <c r="H256" s="204">
        <v>80.1</v>
      </c>
      <c r="I256" s="205"/>
      <c r="J256" s="14"/>
      <c r="K256" s="14"/>
      <c r="L256" s="201"/>
      <c r="M256" s="206"/>
      <c r="N256" s="207"/>
      <c r="O256" s="207"/>
      <c r="P256" s="207"/>
      <c r="Q256" s="207"/>
      <c r="R256" s="207"/>
      <c r="S256" s="207"/>
      <c r="T256" s="20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02" t="s">
        <v>180</v>
      </c>
      <c r="AU256" s="202" t="s">
        <v>82</v>
      </c>
      <c r="AV256" s="14" t="s">
        <v>82</v>
      </c>
      <c r="AW256" s="14" t="s">
        <v>30</v>
      </c>
      <c r="AX256" s="14" t="s">
        <v>73</v>
      </c>
      <c r="AY256" s="202" t="s">
        <v>163</v>
      </c>
    </row>
    <row r="257" spans="1:51" s="15" customFormat="1" ht="12">
      <c r="A257" s="15"/>
      <c r="B257" s="209"/>
      <c r="C257" s="15"/>
      <c r="D257" s="194" t="s">
        <v>180</v>
      </c>
      <c r="E257" s="210" t="s">
        <v>1</v>
      </c>
      <c r="F257" s="211" t="s">
        <v>218</v>
      </c>
      <c r="G257" s="15"/>
      <c r="H257" s="212">
        <v>80.1</v>
      </c>
      <c r="I257" s="213"/>
      <c r="J257" s="15"/>
      <c r="K257" s="15"/>
      <c r="L257" s="209"/>
      <c r="M257" s="214"/>
      <c r="N257" s="215"/>
      <c r="O257" s="215"/>
      <c r="P257" s="215"/>
      <c r="Q257" s="215"/>
      <c r="R257" s="215"/>
      <c r="S257" s="215"/>
      <c r="T257" s="21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10" t="s">
        <v>180</v>
      </c>
      <c r="AU257" s="210" t="s">
        <v>82</v>
      </c>
      <c r="AV257" s="15" t="s">
        <v>170</v>
      </c>
      <c r="AW257" s="15" t="s">
        <v>30</v>
      </c>
      <c r="AX257" s="15" t="s">
        <v>80</v>
      </c>
      <c r="AY257" s="210" t="s">
        <v>163</v>
      </c>
    </row>
    <row r="258" spans="1:65" s="2" customFormat="1" ht="24.15" customHeight="1">
      <c r="A258" s="38"/>
      <c r="B258" s="179"/>
      <c r="C258" s="180" t="s">
        <v>352</v>
      </c>
      <c r="D258" s="180" t="s">
        <v>165</v>
      </c>
      <c r="E258" s="181" t="s">
        <v>353</v>
      </c>
      <c r="F258" s="182" t="s">
        <v>354</v>
      </c>
      <c r="G258" s="183" t="s">
        <v>204</v>
      </c>
      <c r="H258" s="184">
        <v>167.941</v>
      </c>
      <c r="I258" s="185"/>
      <c r="J258" s="186">
        <f>ROUND(I258*H258,2)</f>
        <v>0</v>
      </c>
      <c r="K258" s="182" t="s">
        <v>169</v>
      </c>
      <c r="L258" s="39"/>
      <c r="M258" s="187" t="s">
        <v>1</v>
      </c>
      <c r="N258" s="188" t="s">
        <v>38</v>
      </c>
      <c r="O258" s="77"/>
      <c r="P258" s="189">
        <f>O258*H258</f>
        <v>0</v>
      </c>
      <c r="Q258" s="189">
        <v>2.16</v>
      </c>
      <c r="R258" s="189">
        <f>Q258*H258</f>
        <v>362.75256</v>
      </c>
      <c r="S258" s="189">
        <v>0</v>
      </c>
      <c r="T258" s="19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191" t="s">
        <v>170</v>
      </c>
      <c r="AT258" s="191" t="s">
        <v>165</v>
      </c>
      <c r="AU258" s="191" t="s">
        <v>82</v>
      </c>
      <c r="AY258" s="19" t="s">
        <v>163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80</v>
      </c>
      <c r="BK258" s="192">
        <f>ROUND(I258*H258,2)</f>
        <v>0</v>
      </c>
      <c r="BL258" s="19" t="s">
        <v>170</v>
      </c>
      <c r="BM258" s="191" t="s">
        <v>355</v>
      </c>
    </row>
    <row r="259" spans="1:51" s="13" customFormat="1" ht="12">
      <c r="A259" s="13"/>
      <c r="B259" s="193"/>
      <c r="C259" s="13"/>
      <c r="D259" s="194" t="s">
        <v>180</v>
      </c>
      <c r="E259" s="195" t="s">
        <v>1</v>
      </c>
      <c r="F259" s="196" t="s">
        <v>356</v>
      </c>
      <c r="G259" s="13"/>
      <c r="H259" s="195" t="s">
        <v>1</v>
      </c>
      <c r="I259" s="197"/>
      <c r="J259" s="13"/>
      <c r="K259" s="13"/>
      <c r="L259" s="193"/>
      <c r="M259" s="198"/>
      <c r="N259" s="199"/>
      <c r="O259" s="199"/>
      <c r="P259" s="199"/>
      <c r="Q259" s="199"/>
      <c r="R259" s="199"/>
      <c r="S259" s="199"/>
      <c r="T259" s="20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5" t="s">
        <v>180</v>
      </c>
      <c r="AU259" s="195" t="s">
        <v>82</v>
      </c>
      <c r="AV259" s="13" t="s">
        <v>80</v>
      </c>
      <c r="AW259" s="13" t="s">
        <v>30</v>
      </c>
      <c r="AX259" s="13" t="s">
        <v>73</v>
      </c>
      <c r="AY259" s="195" t="s">
        <v>163</v>
      </c>
    </row>
    <row r="260" spans="1:51" s="14" customFormat="1" ht="12">
      <c r="A260" s="14"/>
      <c r="B260" s="201"/>
      <c r="C260" s="14"/>
      <c r="D260" s="194" t="s">
        <v>180</v>
      </c>
      <c r="E260" s="202" t="s">
        <v>1</v>
      </c>
      <c r="F260" s="203" t="s">
        <v>357</v>
      </c>
      <c r="G260" s="14"/>
      <c r="H260" s="204">
        <v>27.545</v>
      </c>
      <c r="I260" s="205"/>
      <c r="J260" s="14"/>
      <c r="K260" s="14"/>
      <c r="L260" s="201"/>
      <c r="M260" s="206"/>
      <c r="N260" s="207"/>
      <c r="O260" s="207"/>
      <c r="P260" s="207"/>
      <c r="Q260" s="207"/>
      <c r="R260" s="207"/>
      <c r="S260" s="207"/>
      <c r="T260" s="20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02" t="s">
        <v>180</v>
      </c>
      <c r="AU260" s="202" t="s">
        <v>82</v>
      </c>
      <c r="AV260" s="14" t="s">
        <v>82</v>
      </c>
      <c r="AW260" s="14" t="s">
        <v>30</v>
      </c>
      <c r="AX260" s="14" t="s">
        <v>73</v>
      </c>
      <c r="AY260" s="202" t="s">
        <v>163</v>
      </c>
    </row>
    <row r="261" spans="1:51" s="14" customFormat="1" ht="12">
      <c r="A261" s="14"/>
      <c r="B261" s="201"/>
      <c r="C261" s="14"/>
      <c r="D261" s="194" t="s">
        <v>180</v>
      </c>
      <c r="E261" s="202" t="s">
        <v>1</v>
      </c>
      <c r="F261" s="203" t="s">
        <v>358</v>
      </c>
      <c r="G261" s="14"/>
      <c r="H261" s="204">
        <v>59.076</v>
      </c>
      <c r="I261" s="205"/>
      <c r="J261" s="14"/>
      <c r="K261" s="14"/>
      <c r="L261" s="201"/>
      <c r="M261" s="206"/>
      <c r="N261" s="207"/>
      <c r="O261" s="207"/>
      <c r="P261" s="207"/>
      <c r="Q261" s="207"/>
      <c r="R261" s="207"/>
      <c r="S261" s="207"/>
      <c r="T261" s="20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02" t="s">
        <v>180</v>
      </c>
      <c r="AU261" s="202" t="s">
        <v>82</v>
      </c>
      <c r="AV261" s="14" t="s">
        <v>82</v>
      </c>
      <c r="AW261" s="14" t="s">
        <v>30</v>
      </c>
      <c r="AX261" s="14" t="s">
        <v>73</v>
      </c>
      <c r="AY261" s="202" t="s">
        <v>163</v>
      </c>
    </row>
    <row r="262" spans="1:51" s="13" customFormat="1" ht="12">
      <c r="A262" s="13"/>
      <c r="B262" s="193"/>
      <c r="C262" s="13"/>
      <c r="D262" s="194" t="s">
        <v>180</v>
      </c>
      <c r="E262" s="195" t="s">
        <v>1</v>
      </c>
      <c r="F262" s="196" t="s">
        <v>359</v>
      </c>
      <c r="G262" s="13"/>
      <c r="H262" s="195" t="s">
        <v>1</v>
      </c>
      <c r="I262" s="197"/>
      <c r="J262" s="13"/>
      <c r="K262" s="13"/>
      <c r="L262" s="193"/>
      <c r="M262" s="198"/>
      <c r="N262" s="199"/>
      <c r="O262" s="199"/>
      <c r="P262" s="199"/>
      <c r="Q262" s="199"/>
      <c r="R262" s="199"/>
      <c r="S262" s="199"/>
      <c r="T262" s="20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5" t="s">
        <v>180</v>
      </c>
      <c r="AU262" s="195" t="s">
        <v>82</v>
      </c>
      <c r="AV262" s="13" t="s">
        <v>80</v>
      </c>
      <c r="AW262" s="13" t="s">
        <v>30</v>
      </c>
      <c r="AX262" s="13" t="s">
        <v>73</v>
      </c>
      <c r="AY262" s="195" t="s">
        <v>163</v>
      </c>
    </row>
    <row r="263" spans="1:51" s="14" customFormat="1" ht="12">
      <c r="A263" s="14"/>
      <c r="B263" s="201"/>
      <c r="C263" s="14"/>
      <c r="D263" s="194" t="s">
        <v>180</v>
      </c>
      <c r="E263" s="202" t="s">
        <v>1</v>
      </c>
      <c r="F263" s="203" t="s">
        <v>360</v>
      </c>
      <c r="G263" s="14"/>
      <c r="H263" s="204">
        <v>81.32</v>
      </c>
      <c r="I263" s="205"/>
      <c r="J263" s="14"/>
      <c r="K263" s="14"/>
      <c r="L263" s="201"/>
      <c r="M263" s="206"/>
      <c r="N263" s="207"/>
      <c r="O263" s="207"/>
      <c r="P263" s="207"/>
      <c r="Q263" s="207"/>
      <c r="R263" s="207"/>
      <c r="S263" s="207"/>
      <c r="T263" s="20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02" t="s">
        <v>180</v>
      </c>
      <c r="AU263" s="202" t="s">
        <v>82</v>
      </c>
      <c r="AV263" s="14" t="s">
        <v>82</v>
      </c>
      <c r="AW263" s="14" t="s">
        <v>30</v>
      </c>
      <c r="AX263" s="14" t="s">
        <v>73</v>
      </c>
      <c r="AY263" s="202" t="s">
        <v>163</v>
      </c>
    </row>
    <row r="264" spans="1:51" s="15" customFormat="1" ht="12">
      <c r="A264" s="15"/>
      <c r="B264" s="209"/>
      <c r="C264" s="15"/>
      <c r="D264" s="194" t="s">
        <v>180</v>
      </c>
      <c r="E264" s="210" t="s">
        <v>1</v>
      </c>
      <c r="F264" s="211" t="s">
        <v>218</v>
      </c>
      <c r="G264" s="15"/>
      <c r="H264" s="212">
        <v>167.941</v>
      </c>
      <c r="I264" s="213"/>
      <c r="J264" s="15"/>
      <c r="K264" s="15"/>
      <c r="L264" s="209"/>
      <c r="M264" s="214"/>
      <c r="N264" s="215"/>
      <c r="O264" s="215"/>
      <c r="P264" s="215"/>
      <c r="Q264" s="215"/>
      <c r="R264" s="215"/>
      <c r="S264" s="215"/>
      <c r="T264" s="21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10" t="s">
        <v>180</v>
      </c>
      <c r="AU264" s="210" t="s">
        <v>82</v>
      </c>
      <c r="AV264" s="15" t="s">
        <v>170</v>
      </c>
      <c r="AW264" s="15" t="s">
        <v>30</v>
      </c>
      <c r="AX264" s="15" t="s">
        <v>80</v>
      </c>
      <c r="AY264" s="210" t="s">
        <v>163</v>
      </c>
    </row>
    <row r="265" spans="1:65" s="2" customFormat="1" ht="24.15" customHeight="1">
      <c r="A265" s="38"/>
      <c r="B265" s="179"/>
      <c r="C265" s="180" t="s">
        <v>361</v>
      </c>
      <c r="D265" s="180" t="s">
        <v>165</v>
      </c>
      <c r="E265" s="181" t="s">
        <v>362</v>
      </c>
      <c r="F265" s="182" t="s">
        <v>363</v>
      </c>
      <c r="G265" s="183" t="s">
        <v>204</v>
      </c>
      <c r="H265" s="184">
        <v>1.564</v>
      </c>
      <c r="I265" s="185"/>
      <c r="J265" s="186">
        <f>ROUND(I265*H265,2)</f>
        <v>0</v>
      </c>
      <c r="K265" s="182" t="s">
        <v>169</v>
      </c>
      <c r="L265" s="39"/>
      <c r="M265" s="187" t="s">
        <v>1</v>
      </c>
      <c r="N265" s="188" t="s">
        <v>38</v>
      </c>
      <c r="O265" s="77"/>
      <c r="P265" s="189">
        <f>O265*H265</f>
        <v>0</v>
      </c>
      <c r="Q265" s="189">
        <v>2.45329</v>
      </c>
      <c r="R265" s="189">
        <f>Q265*H265</f>
        <v>3.83694556</v>
      </c>
      <c r="S265" s="189">
        <v>0</v>
      </c>
      <c r="T265" s="19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91" t="s">
        <v>170</v>
      </c>
      <c r="AT265" s="191" t="s">
        <v>165</v>
      </c>
      <c r="AU265" s="191" t="s">
        <v>82</v>
      </c>
      <c r="AY265" s="19" t="s">
        <v>163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80</v>
      </c>
      <c r="BK265" s="192">
        <f>ROUND(I265*H265,2)</f>
        <v>0</v>
      </c>
      <c r="BL265" s="19" t="s">
        <v>170</v>
      </c>
      <c r="BM265" s="191" t="s">
        <v>364</v>
      </c>
    </row>
    <row r="266" spans="1:51" s="13" customFormat="1" ht="12">
      <c r="A266" s="13"/>
      <c r="B266" s="193"/>
      <c r="C266" s="13"/>
      <c r="D266" s="194" t="s">
        <v>180</v>
      </c>
      <c r="E266" s="195" t="s">
        <v>1</v>
      </c>
      <c r="F266" s="196" t="s">
        <v>365</v>
      </c>
      <c r="G266" s="13"/>
      <c r="H266" s="195" t="s">
        <v>1</v>
      </c>
      <c r="I266" s="197"/>
      <c r="J266" s="13"/>
      <c r="K266" s="13"/>
      <c r="L266" s="193"/>
      <c r="M266" s="198"/>
      <c r="N266" s="199"/>
      <c r="O266" s="199"/>
      <c r="P266" s="199"/>
      <c r="Q266" s="199"/>
      <c r="R266" s="199"/>
      <c r="S266" s="199"/>
      <c r="T266" s="20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180</v>
      </c>
      <c r="AU266" s="195" t="s">
        <v>82</v>
      </c>
      <c r="AV266" s="13" t="s">
        <v>80</v>
      </c>
      <c r="AW266" s="13" t="s">
        <v>30</v>
      </c>
      <c r="AX266" s="13" t="s">
        <v>73</v>
      </c>
      <c r="AY266" s="195" t="s">
        <v>163</v>
      </c>
    </row>
    <row r="267" spans="1:51" s="14" customFormat="1" ht="12">
      <c r="A267" s="14"/>
      <c r="B267" s="201"/>
      <c r="C267" s="14"/>
      <c r="D267" s="194" t="s">
        <v>180</v>
      </c>
      <c r="E267" s="202" t="s">
        <v>1</v>
      </c>
      <c r="F267" s="203" t="s">
        <v>366</v>
      </c>
      <c r="G267" s="14"/>
      <c r="H267" s="204">
        <v>1.564</v>
      </c>
      <c r="I267" s="205"/>
      <c r="J267" s="14"/>
      <c r="K267" s="14"/>
      <c r="L267" s="201"/>
      <c r="M267" s="206"/>
      <c r="N267" s="207"/>
      <c r="O267" s="207"/>
      <c r="P267" s="207"/>
      <c r="Q267" s="207"/>
      <c r="R267" s="207"/>
      <c r="S267" s="207"/>
      <c r="T267" s="20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02" t="s">
        <v>180</v>
      </c>
      <c r="AU267" s="202" t="s">
        <v>82</v>
      </c>
      <c r="AV267" s="14" t="s">
        <v>82</v>
      </c>
      <c r="AW267" s="14" t="s">
        <v>30</v>
      </c>
      <c r="AX267" s="14" t="s">
        <v>73</v>
      </c>
      <c r="AY267" s="202" t="s">
        <v>163</v>
      </c>
    </row>
    <row r="268" spans="1:51" s="15" customFormat="1" ht="12">
      <c r="A268" s="15"/>
      <c r="B268" s="209"/>
      <c r="C268" s="15"/>
      <c r="D268" s="194" t="s">
        <v>180</v>
      </c>
      <c r="E268" s="210" t="s">
        <v>1</v>
      </c>
      <c r="F268" s="211" t="s">
        <v>218</v>
      </c>
      <c r="G268" s="15"/>
      <c r="H268" s="212">
        <v>1.564</v>
      </c>
      <c r="I268" s="213"/>
      <c r="J268" s="15"/>
      <c r="K268" s="15"/>
      <c r="L268" s="209"/>
      <c r="M268" s="214"/>
      <c r="N268" s="215"/>
      <c r="O268" s="215"/>
      <c r="P268" s="215"/>
      <c r="Q268" s="215"/>
      <c r="R268" s="215"/>
      <c r="S268" s="215"/>
      <c r="T268" s="21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10" t="s">
        <v>180</v>
      </c>
      <c r="AU268" s="210" t="s">
        <v>82</v>
      </c>
      <c r="AV268" s="15" t="s">
        <v>170</v>
      </c>
      <c r="AW268" s="15" t="s">
        <v>30</v>
      </c>
      <c r="AX268" s="15" t="s">
        <v>80</v>
      </c>
      <c r="AY268" s="210" t="s">
        <v>163</v>
      </c>
    </row>
    <row r="269" spans="1:65" s="2" customFormat="1" ht="16.5" customHeight="1">
      <c r="A269" s="38"/>
      <c r="B269" s="179"/>
      <c r="C269" s="180" t="s">
        <v>367</v>
      </c>
      <c r="D269" s="180" t="s">
        <v>165</v>
      </c>
      <c r="E269" s="181" t="s">
        <v>368</v>
      </c>
      <c r="F269" s="182" t="s">
        <v>369</v>
      </c>
      <c r="G269" s="183" t="s">
        <v>168</v>
      </c>
      <c r="H269" s="184">
        <v>2.357</v>
      </c>
      <c r="I269" s="185"/>
      <c r="J269" s="186">
        <f>ROUND(I269*H269,2)</f>
        <v>0</v>
      </c>
      <c r="K269" s="182" t="s">
        <v>169</v>
      </c>
      <c r="L269" s="39"/>
      <c r="M269" s="187" t="s">
        <v>1</v>
      </c>
      <c r="N269" s="188" t="s">
        <v>38</v>
      </c>
      <c r="O269" s="77"/>
      <c r="P269" s="189">
        <f>O269*H269</f>
        <v>0</v>
      </c>
      <c r="Q269" s="189">
        <v>0.00247</v>
      </c>
      <c r="R269" s="189">
        <f>Q269*H269</f>
        <v>0.00582179</v>
      </c>
      <c r="S269" s="189">
        <v>0</v>
      </c>
      <c r="T269" s="19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191" t="s">
        <v>170</v>
      </c>
      <c r="AT269" s="191" t="s">
        <v>165</v>
      </c>
      <c r="AU269" s="191" t="s">
        <v>82</v>
      </c>
      <c r="AY269" s="19" t="s">
        <v>163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80</v>
      </c>
      <c r="BK269" s="192">
        <f>ROUND(I269*H269,2)</f>
        <v>0</v>
      </c>
      <c r="BL269" s="19" t="s">
        <v>170</v>
      </c>
      <c r="BM269" s="191" t="s">
        <v>370</v>
      </c>
    </row>
    <row r="270" spans="1:51" s="14" customFormat="1" ht="12">
      <c r="A270" s="14"/>
      <c r="B270" s="201"/>
      <c r="C270" s="14"/>
      <c r="D270" s="194" t="s">
        <v>180</v>
      </c>
      <c r="E270" s="202" t="s">
        <v>1</v>
      </c>
      <c r="F270" s="203" t="s">
        <v>371</v>
      </c>
      <c r="G270" s="14"/>
      <c r="H270" s="204">
        <v>2.357</v>
      </c>
      <c r="I270" s="205"/>
      <c r="J270" s="14"/>
      <c r="K270" s="14"/>
      <c r="L270" s="201"/>
      <c r="M270" s="206"/>
      <c r="N270" s="207"/>
      <c r="O270" s="207"/>
      <c r="P270" s="207"/>
      <c r="Q270" s="207"/>
      <c r="R270" s="207"/>
      <c r="S270" s="207"/>
      <c r="T270" s="20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02" t="s">
        <v>180</v>
      </c>
      <c r="AU270" s="202" t="s">
        <v>82</v>
      </c>
      <c r="AV270" s="14" t="s">
        <v>82</v>
      </c>
      <c r="AW270" s="14" t="s">
        <v>30</v>
      </c>
      <c r="AX270" s="14" t="s">
        <v>73</v>
      </c>
      <c r="AY270" s="202" t="s">
        <v>163</v>
      </c>
    </row>
    <row r="271" spans="1:51" s="15" customFormat="1" ht="12">
      <c r="A271" s="15"/>
      <c r="B271" s="209"/>
      <c r="C271" s="15"/>
      <c r="D271" s="194" t="s">
        <v>180</v>
      </c>
      <c r="E271" s="210" t="s">
        <v>1</v>
      </c>
      <c r="F271" s="211" t="s">
        <v>218</v>
      </c>
      <c r="G271" s="15"/>
      <c r="H271" s="212">
        <v>2.357</v>
      </c>
      <c r="I271" s="213"/>
      <c r="J271" s="15"/>
      <c r="K271" s="15"/>
      <c r="L271" s="209"/>
      <c r="M271" s="214"/>
      <c r="N271" s="215"/>
      <c r="O271" s="215"/>
      <c r="P271" s="215"/>
      <c r="Q271" s="215"/>
      <c r="R271" s="215"/>
      <c r="S271" s="215"/>
      <c r="T271" s="21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10" t="s">
        <v>180</v>
      </c>
      <c r="AU271" s="210" t="s">
        <v>82</v>
      </c>
      <c r="AV271" s="15" t="s">
        <v>170</v>
      </c>
      <c r="AW271" s="15" t="s">
        <v>30</v>
      </c>
      <c r="AX271" s="15" t="s">
        <v>80</v>
      </c>
      <c r="AY271" s="210" t="s">
        <v>163</v>
      </c>
    </row>
    <row r="272" spans="1:65" s="2" customFormat="1" ht="16.5" customHeight="1">
      <c r="A272" s="38"/>
      <c r="B272" s="179"/>
      <c r="C272" s="180" t="s">
        <v>372</v>
      </c>
      <c r="D272" s="180" t="s">
        <v>165</v>
      </c>
      <c r="E272" s="181" t="s">
        <v>373</v>
      </c>
      <c r="F272" s="182" t="s">
        <v>374</v>
      </c>
      <c r="G272" s="183" t="s">
        <v>168</v>
      </c>
      <c r="H272" s="184">
        <v>2.357</v>
      </c>
      <c r="I272" s="185"/>
      <c r="J272" s="186">
        <f>ROUND(I272*H272,2)</f>
        <v>0</v>
      </c>
      <c r="K272" s="182" t="s">
        <v>169</v>
      </c>
      <c r="L272" s="39"/>
      <c r="M272" s="187" t="s">
        <v>1</v>
      </c>
      <c r="N272" s="188" t="s">
        <v>38</v>
      </c>
      <c r="O272" s="77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1" t="s">
        <v>170</v>
      </c>
      <c r="AT272" s="191" t="s">
        <v>165</v>
      </c>
      <c r="AU272" s="191" t="s">
        <v>82</v>
      </c>
      <c r="AY272" s="19" t="s">
        <v>163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80</v>
      </c>
      <c r="BK272" s="192">
        <f>ROUND(I272*H272,2)</f>
        <v>0</v>
      </c>
      <c r="BL272" s="19" t="s">
        <v>170</v>
      </c>
      <c r="BM272" s="191" t="s">
        <v>375</v>
      </c>
    </row>
    <row r="273" spans="1:65" s="2" customFormat="1" ht="21.75" customHeight="1">
      <c r="A273" s="38"/>
      <c r="B273" s="179"/>
      <c r="C273" s="180" t="s">
        <v>376</v>
      </c>
      <c r="D273" s="180" t="s">
        <v>165</v>
      </c>
      <c r="E273" s="181" t="s">
        <v>377</v>
      </c>
      <c r="F273" s="182" t="s">
        <v>378</v>
      </c>
      <c r="G273" s="183" t="s">
        <v>264</v>
      </c>
      <c r="H273" s="184">
        <v>0.235</v>
      </c>
      <c r="I273" s="185"/>
      <c r="J273" s="186">
        <f>ROUND(I273*H273,2)</f>
        <v>0</v>
      </c>
      <c r="K273" s="182" t="s">
        <v>169</v>
      </c>
      <c r="L273" s="39"/>
      <c r="M273" s="187" t="s">
        <v>1</v>
      </c>
      <c r="N273" s="188" t="s">
        <v>38</v>
      </c>
      <c r="O273" s="77"/>
      <c r="P273" s="189">
        <f>O273*H273</f>
        <v>0</v>
      </c>
      <c r="Q273" s="189">
        <v>1.0383</v>
      </c>
      <c r="R273" s="189">
        <f>Q273*H273</f>
        <v>0.24400049999999998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170</v>
      </c>
      <c r="AT273" s="191" t="s">
        <v>165</v>
      </c>
      <c r="AU273" s="191" t="s">
        <v>82</v>
      </c>
      <c r="AY273" s="19" t="s">
        <v>163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80</v>
      </c>
      <c r="BK273" s="192">
        <f>ROUND(I273*H273,2)</f>
        <v>0</v>
      </c>
      <c r="BL273" s="19" t="s">
        <v>170</v>
      </c>
      <c r="BM273" s="191" t="s">
        <v>379</v>
      </c>
    </row>
    <row r="274" spans="1:51" s="14" customFormat="1" ht="12">
      <c r="A274" s="14"/>
      <c r="B274" s="201"/>
      <c r="C274" s="14"/>
      <c r="D274" s="194" t="s">
        <v>180</v>
      </c>
      <c r="E274" s="202" t="s">
        <v>1</v>
      </c>
      <c r="F274" s="203" t="s">
        <v>380</v>
      </c>
      <c r="G274" s="14"/>
      <c r="H274" s="204">
        <v>0.235</v>
      </c>
      <c r="I274" s="205"/>
      <c r="J274" s="14"/>
      <c r="K274" s="14"/>
      <c r="L274" s="201"/>
      <c r="M274" s="206"/>
      <c r="N274" s="207"/>
      <c r="O274" s="207"/>
      <c r="P274" s="207"/>
      <c r="Q274" s="207"/>
      <c r="R274" s="207"/>
      <c r="S274" s="207"/>
      <c r="T274" s="20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02" t="s">
        <v>180</v>
      </c>
      <c r="AU274" s="202" t="s">
        <v>82</v>
      </c>
      <c r="AV274" s="14" t="s">
        <v>82</v>
      </c>
      <c r="AW274" s="14" t="s">
        <v>30</v>
      </c>
      <c r="AX274" s="14" t="s">
        <v>73</v>
      </c>
      <c r="AY274" s="202" t="s">
        <v>163</v>
      </c>
    </row>
    <row r="275" spans="1:51" s="15" customFormat="1" ht="12">
      <c r="A275" s="15"/>
      <c r="B275" s="209"/>
      <c r="C275" s="15"/>
      <c r="D275" s="194" t="s">
        <v>180</v>
      </c>
      <c r="E275" s="210" t="s">
        <v>1</v>
      </c>
      <c r="F275" s="211" t="s">
        <v>218</v>
      </c>
      <c r="G275" s="15"/>
      <c r="H275" s="212">
        <v>0.235</v>
      </c>
      <c r="I275" s="213"/>
      <c r="J275" s="15"/>
      <c r="K275" s="15"/>
      <c r="L275" s="209"/>
      <c r="M275" s="214"/>
      <c r="N275" s="215"/>
      <c r="O275" s="215"/>
      <c r="P275" s="215"/>
      <c r="Q275" s="215"/>
      <c r="R275" s="215"/>
      <c r="S275" s="215"/>
      <c r="T275" s="21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10" t="s">
        <v>180</v>
      </c>
      <c r="AU275" s="210" t="s">
        <v>82</v>
      </c>
      <c r="AV275" s="15" t="s">
        <v>170</v>
      </c>
      <c r="AW275" s="15" t="s">
        <v>30</v>
      </c>
      <c r="AX275" s="15" t="s">
        <v>80</v>
      </c>
      <c r="AY275" s="210" t="s">
        <v>163</v>
      </c>
    </row>
    <row r="276" spans="1:65" s="2" customFormat="1" ht="24.15" customHeight="1">
      <c r="A276" s="38"/>
      <c r="B276" s="179"/>
      <c r="C276" s="180" t="s">
        <v>258</v>
      </c>
      <c r="D276" s="180" t="s">
        <v>165</v>
      </c>
      <c r="E276" s="181" t="s">
        <v>381</v>
      </c>
      <c r="F276" s="182" t="s">
        <v>382</v>
      </c>
      <c r="G276" s="183" t="s">
        <v>204</v>
      </c>
      <c r="H276" s="184">
        <v>95.556</v>
      </c>
      <c r="I276" s="185"/>
      <c r="J276" s="186">
        <f>ROUND(I276*H276,2)</f>
        <v>0</v>
      </c>
      <c r="K276" s="182" t="s">
        <v>169</v>
      </c>
      <c r="L276" s="39"/>
      <c r="M276" s="187" t="s">
        <v>1</v>
      </c>
      <c r="N276" s="188" t="s">
        <v>38</v>
      </c>
      <c r="O276" s="77"/>
      <c r="P276" s="189">
        <f>O276*H276</f>
        <v>0</v>
      </c>
      <c r="Q276" s="189">
        <v>2.45329</v>
      </c>
      <c r="R276" s="189">
        <f>Q276*H276</f>
        <v>234.42657924</v>
      </c>
      <c r="S276" s="189">
        <v>0</v>
      </c>
      <c r="T276" s="19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1" t="s">
        <v>170</v>
      </c>
      <c r="AT276" s="191" t="s">
        <v>165</v>
      </c>
      <c r="AU276" s="191" t="s">
        <v>82</v>
      </c>
      <c r="AY276" s="19" t="s">
        <v>163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80</v>
      </c>
      <c r="BK276" s="192">
        <f>ROUND(I276*H276,2)</f>
        <v>0</v>
      </c>
      <c r="BL276" s="19" t="s">
        <v>170</v>
      </c>
      <c r="BM276" s="191" t="s">
        <v>383</v>
      </c>
    </row>
    <row r="277" spans="1:51" s="13" customFormat="1" ht="12">
      <c r="A277" s="13"/>
      <c r="B277" s="193"/>
      <c r="C277" s="13"/>
      <c r="D277" s="194" t="s">
        <v>180</v>
      </c>
      <c r="E277" s="195" t="s">
        <v>1</v>
      </c>
      <c r="F277" s="196" t="s">
        <v>384</v>
      </c>
      <c r="G277" s="13"/>
      <c r="H277" s="195" t="s">
        <v>1</v>
      </c>
      <c r="I277" s="197"/>
      <c r="J277" s="13"/>
      <c r="K277" s="13"/>
      <c r="L277" s="193"/>
      <c r="M277" s="198"/>
      <c r="N277" s="199"/>
      <c r="O277" s="199"/>
      <c r="P277" s="199"/>
      <c r="Q277" s="199"/>
      <c r="R277" s="199"/>
      <c r="S277" s="199"/>
      <c r="T277" s="20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5" t="s">
        <v>180</v>
      </c>
      <c r="AU277" s="195" t="s">
        <v>82</v>
      </c>
      <c r="AV277" s="13" t="s">
        <v>80</v>
      </c>
      <c r="AW277" s="13" t="s">
        <v>30</v>
      </c>
      <c r="AX277" s="13" t="s">
        <v>73</v>
      </c>
      <c r="AY277" s="195" t="s">
        <v>163</v>
      </c>
    </row>
    <row r="278" spans="1:51" s="14" customFormat="1" ht="12">
      <c r="A278" s="14"/>
      <c r="B278" s="201"/>
      <c r="C278" s="14"/>
      <c r="D278" s="194" t="s">
        <v>180</v>
      </c>
      <c r="E278" s="202" t="s">
        <v>1</v>
      </c>
      <c r="F278" s="203" t="s">
        <v>385</v>
      </c>
      <c r="G278" s="14"/>
      <c r="H278" s="204">
        <v>24.926</v>
      </c>
      <c r="I278" s="205"/>
      <c r="J278" s="14"/>
      <c r="K278" s="14"/>
      <c r="L278" s="201"/>
      <c r="M278" s="206"/>
      <c r="N278" s="207"/>
      <c r="O278" s="207"/>
      <c r="P278" s="207"/>
      <c r="Q278" s="207"/>
      <c r="R278" s="207"/>
      <c r="S278" s="207"/>
      <c r="T278" s="20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02" t="s">
        <v>180</v>
      </c>
      <c r="AU278" s="202" t="s">
        <v>82</v>
      </c>
      <c r="AV278" s="14" t="s">
        <v>82</v>
      </c>
      <c r="AW278" s="14" t="s">
        <v>30</v>
      </c>
      <c r="AX278" s="14" t="s">
        <v>73</v>
      </c>
      <c r="AY278" s="202" t="s">
        <v>163</v>
      </c>
    </row>
    <row r="279" spans="1:51" s="14" customFormat="1" ht="12">
      <c r="A279" s="14"/>
      <c r="B279" s="201"/>
      <c r="C279" s="14"/>
      <c r="D279" s="194" t="s">
        <v>180</v>
      </c>
      <c r="E279" s="202" t="s">
        <v>1</v>
      </c>
      <c r="F279" s="203" t="s">
        <v>386</v>
      </c>
      <c r="G279" s="14"/>
      <c r="H279" s="204">
        <v>70.63</v>
      </c>
      <c r="I279" s="205"/>
      <c r="J279" s="14"/>
      <c r="K279" s="14"/>
      <c r="L279" s="201"/>
      <c r="M279" s="206"/>
      <c r="N279" s="207"/>
      <c r="O279" s="207"/>
      <c r="P279" s="207"/>
      <c r="Q279" s="207"/>
      <c r="R279" s="207"/>
      <c r="S279" s="207"/>
      <c r="T279" s="20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2" t="s">
        <v>180</v>
      </c>
      <c r="AU279" s="202" t="s">
        <v>82</v>
      </c>
      <c r="AV279" s="14" t="s">
        <v>82</v>
      </c>
      <c r="AW279" s="14" t="s">
        <v>30</v>
      </c>
      <c r="AX279" s="14" t="s">
        <v>73</v>
      </c>
      <c r="AY279" s="202" t="s">
        <v>163</v>
      </c>
    </row>
    <row r="280" spans="1:51" s="15" customFormat="1" ht="12">
      <c r="A280" s="15"/>
      <c r="B280" s="209"/>
      <c r="C280" s="15"/>
      <c r="D280" s="194" t="s">
        <v>180</v>
      </c>
      <c r="E280" s="210" t="s">
        <v>1</v>
      </c>
      <c r="F280" s="211" t="s">
        <v>218</v>
      </c>
      <c r="G280" s="15"/>
      <c r="H280" s="212">
        <v>95.556</v>
      </c>
      <c r="I280" s="213"/>
      <c r="J280" s="15"/>
      <c r="K280" s="15"/>
      <c r="L280" s="209"/>
      <c r="M280" s="214"/>
      <c r="N280" s="215"/>
      <c r="O280" s="215"/>
      <c r="P280" s="215"/>
      <c r="Q280" s="215"/>
      <c r="R280" s="215"/>
      <c r="S280" s="215"/>
      <c r="T280" s="21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10" t="s">
        <v>180</v>
      </c>
      <c r="AU280" s="210" t="s">
        <v>82</v>
      </c>
      <c r="AV280" s="15" t="s">
        <v>170</v>
      </c>
      <c r="AW280" s="15" t="s">
        <v>30</v>
      </c>
      <c r="AX280" s="15" t="s">
        <v>80</v>
      </c>
      <c r="AY280" s="210" t="s">
        <v>163</v>
      </c>
    </row>
    <row r="281" spans="1:65" s="2" customFormat="1" ht="16.5" customHeight="1">
      <c r="A281" s="38"/>
      <c r="B281" s="179"/>
      <c r="C281" s="180" t="s">
        <v>387</v>
      </c>
      <c r="D281" s="180" t="s">
        <v>165</v>
      </c>
      <c r="E281" s="181" t="s">
        <v>388</v>
      </c>
      <c r="F281" s="182" t="s">
        <v>389</v>
      </c>
      <c r="G281" s="183" t="s">
        <v>168</v>
      </c>
      <c r="H281" s="184">
        <v>198.711</v>
      </c>
      <c r="I281" s="185"/>
      <c r="J281" s="186">
        <f>ROUND(I281*H281,2)</f>
        <v>0</v>
      </c>
      <c r="K281" s="182" t="s">
        <v>169</v>
      </c>
      <c r="L281" s="39"/>
      <c r="M281" s="187" t="s">
        <v>1</v>
      </c>
      <c r="N281" s="188" t="s">
        <v>38</v>
      </c>
      <c r="O281" s="77"/>
      <c r="P281" s="189">
        <f>O281*H281</f>
        <v>0</v>
      </c>
      <c r="Q281" s="189">
        <v>0.00269</v>
      </c>
      <c r="R281" s="189">
        <f>Q281*H281</f>
        <v>0.5345325900000001</v>
      </c>
      <c r="S281" s="189">
        <v>0</v>
      </c>
      <c r="T281" s="19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91" t="s">
        <v>170</v>
      </c>
      <c r="AT281" s="191" t="s">
        <v>165</v>
      </c>
      <c r="AU281" s="191" t="s">
        <v>82</v>
      </c>
      <c r="AY281" s="19" t="s">
        <v>163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80</v>
      </c>
      <c r="BK281" s="192">
        <f>ROUND(I281*H281,2)</f>
        <v>0</v>
      </c>
      <c r="BL281" s="19" t="s">
        <v>170</v>
      </c>
      <c r="BM281" s="191" t="s">
        <v>390</v>
      </c>
    </row>
    <row r="282" spans="1:51" s="14" customFormat="1" ht="12">
      <c r="A282" s="14"/>
      <c r="B282" s="201"/>
      <c r="C282" s="14"/>
      <c r="D282" s="194" t="s">
        <v>180</v>
      </c>
      <c r="E282" s="202" t="s">
        <v>1</v>
      </c>
      <c r="F282" s="203" t="s">
        <v>391</v>
      </c>
      <c r="G282" s="14"/>
      <c r="H282" s="204">
        <v>8.43</v>
      </c>
      <c r="I282" s="205"/>
      <c r="J282" s="14"/>
      <c r="K282" s="14"/>
      <c r="L282" s="201"/>
      <c r="M282" s="206"/>
      <c r="N282" s="207"/>
      <c r="O282" s="207"/>
      <c r="P282" s="207"/>
      <c r="Q282" s="207"/>
      <c r="R282" s="207"/>
      <c r="S282" s="207"/>
      <c r="T282" s="20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02" t="s">
        <v>180</v>
      </c>
      <c r="AU282" s="202" t="s">
        <v>82</v>
      </c>
      <c r="AV282" s="14" t="s">
        <v>82</v>
      </c>
      <c r="AW282" s="14" t="s">
        <v>30</v>
      </c>
      <c r="AX282" s="14" t="s">
        <v>73</v>
      </c>
      <c r="AY282" s="202" t="s">
        <v>163</v>
      </c>
    </row>
    <row r="283" spans="1:51" s="13" customFormat="1" ht="12">
      <c r="A283" s="13"/>
      <c r="B283" s="193"/>
      <c r="C283" s="13"/>
      <c r="D283" s="194" t="s">
        <v>180</v>
      </c>
      <c r="E283" s="195" t="s">
        <v>1</v>
      </c>
      <c r="F283" s="196" t="s">
        <v>392</v>
      </c>
      <c r="G283" s="13"/>
      <c r="H283" s="195" t="s">
        <v>1</v>
      </c>
      <c r="I283" s="197"/>
      <c r="J283" s="13"/>
      <c r="K283" s="13"/>
      <c r="L283" s="193"/>
      <c r="M283" s="198"/>
      <c r="N283" s="199"/>
      <c r="O283" s="199"/>
      <c r="P283" s="199"/>
      <c r="Q283" s="199"/>
      <c r="R283" s="199"/>
      <c r="S283" s="199"/>
      <c r="T283" s="20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5" t="s">
        <v>180</v>
      </c>
      <c r="AU283" s="195" t="s">
        <v>82</v>
      </c>
      <c r="AV283" s="13" t="s">
        <v>80</v>
      </c>
      <c r="AW283" s="13" t="s">
        <v>30</v>
      </c>
      <c r="AX283" s="13" t="s">
        <v>73</v>
      </c>
      <c r="AY283" s="195" t="s">
        <v>163</v>
      </c>
    </row>
    <row r="284" spans="1:51" s="14" customFormat="1" ht="12">
      <c r="A284" s="14"/>
      <c r="B284" s="201"/>
      <c r="C284" s="14"/>
      <c r="D284" s="194" t="s">
        <v>180</v>
      </c>
      <c r="E284" s="202" t="s">
        <v>1</v>
      </c>
      <c r="F284" s="203" t="s">
        <v>393</v>
      </c>
      <c r="G284" s="14"/>
      <c r="H284" s="204">
        <v>91.67</v>
      </c>
      <c r="I284" s="205"/>
      <c r="J284" s="14"/>
      <c r="K284" s="14"/>
      <c r="L284" s="201"/>
      <c r="M284" s="206"/>
      <c r="N284" s="207"/>
      <c r="O284" s="207"/>
      <c r="P284" s="207"/>
      <c r="Q284" s="207"/>
      <c r="R284" s="207"/>
      <c r="S284" s="207"/>
      <c r="T284" s="20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02" t="s">
        <v>180</v>
      </c>
      <c r="AU284" s="202" t="s">
        <v>82</v>
      </c>
      <c r="AV284" s="14" t="s">
        <v>82</v>
      </c>
      <c r="AW284" s="14" t="s">
        <v>30</v>
      </c>
      <c r="AX284" s="14" t="s">
        <v>73</v>
      </c>
      <c r="AY284" s="202" t="s">
        <v>163</v>
      </c>
    </row>
    <row r="285" spans="1:51" s="14" customFormat="1" ht="12">
      <c r="A285" s="14"/>
      <c r="B285" s="201"/>
      <c r="C285" s="14"/>
      <c r="D285" s="194" t="s">
        <v>180</v>
      </c>
      <c r="E285" s="202" t="s">
        <v>1</v>
      </c>
      <c r="F285" s="203" t="s">
        <v>394</v>
      </c>
      <c r="G285" s="14"/>
      <c r="H285" s="204">
        <v>98.611</v>
      </c>
      <c r="I285" s="205"/>
      <c r="J285" s="14"/>
      <c r="K285" s="14"/>
      <c r="L285" s="201"/>
      <c r="M285" s="206"/>
      <c r="N285" s="207"/>
      <c r="O285" s="207"/>
      <c r="P285" s="207"/>
      <c r="Q285" s="207"/>
      <c r="R285" s="207"/>
      <c r="S285" s="207"/>
      <c r="T285" s="20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02" t="s">
        <v>180</v>
      </c>
      <c r="AU285" s="202" t="s">
        <v>82</v>
      </c>
      <c r="AV285" s="14" t="s">
        <v>82</v>
      </c>
      <c r="AW285" s="14" t="s">
        <v>30</v>
      </c>
      <c r="AX285" s="14" t="s">
        <v>73</v>
      </c>
      <c r="AY285" s="202" t="s">
        <v>163</v>
      </c>
    </row>
    <row r="286" spans="1:51" s="15" customFormat="1" ht="12">
      <c r="A286" s="15"/>
      <c r="B286" s="209"/>
      <c r="C286" s="15"/>
      <c r="D286" s="194" t="s">
        <v>180</v>
      </c>
      <c r="E286" s="210" t="s">
        <v>1</v>
      </c>
      <c r="F286" s="211" t="s">
        <v>218</v>
      </c>
      <c r="G286" s="15"/>
      <c r="H286" s="212">
        <v>198.711</v>
      </c>
      <c r="I286" s="213"/>
      <c r="J286" s="15"/>
      <c r="K286" s="15"/>
      <c r="L286" s="209"/>
      <c r="M286" s="214"/>
      <c r="N286" s="215"/>
      <c r="O286" s="215"/>
      <c r="P286" s="215"/>
      <c r="Q286" s="215"/>
      <c r="R286" s="215"/>
      <c r="S286" s="215"/>
      <c r="T286" s="21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10" t="s">
        <v>180</v>
      </c>
      <c r="AU286" s="210" t="s">
        <v>82</v>
      </c>
      <c r="AV286" s="15" t="s">
        <v>170</v>
      </c>
      <c r="AW286" s="15" t="s">
        <v>30</v>
      </c>
      <c r="AX286" s="15" t="s">
        <v>80</v>
      </c>
      <c r="AY286" s="210" t="s">
        <v>163</v>
      </c>
    </row>
    <row r="287" spans="1:65" s="2" customFormat="1" ht="16.5" customHeight="1">
      <c r="A287" s="38"/>
      <c r="B287" s="179"/>
      <c r="C287" s="180" t="s">
        <v>395</v>
      </c>
      <c r="D287" s="180" t="s">
        <v>165</v>
      </c>
      <c r="E287" s="181" t="s">
        <v>396</v>
      </c>
      <c r="F287" s="182" t="s">
        <v>397</v>
      </c>
      <c r="G287" s="183" t="s">
        <v>168</v>
      </c>
      <c r="H287" s="184">
        <v>198.711</v>
      </c>
      <c r="I287" s="185"/>
      <c r="J287" s="186">
        <f>ROUND(I287*H287,2)</f>
        <v>0</v>
      </c>
      <c r="K287" s="182" t="s">
        <v>169</v>
      </c>
      <c r="L287" s="39"/>
      <c r="M287" s="187" t="s">
        <v>1</v>
      </c>
      <c r="N287" s="188" t="s">
        <v>38</v>
      </c>
      <c r="O287" s="77"/>
      <c r="P287" s="189">
        <f>O287*H287</f>
        <v>0</v>
      </c>
      <c r="Q287" s="189">
        <v>0</v>
      </c>
      <c r="R287" s="189">
        <f>Q287*H287</f>
        <v>0</v>
      </c>
      <c r="S287" s="189">
        <v>0</v>
      </c>
      <c r="T287" s="19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91" t="s">
        <v>170</v>
      </c>
      <c r="AT287" s="191" t="s">
        <v>165</v>
      </c>
      <c r="AU287" s="191" t="s">
        <v>82</v>
      </c>
      <c r="AY287" s="19" t="s">
        <v>163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9" t="s">
        <v>80</v>
      </c>
      <c r="BK287" s="192">
        <f>ROUND(I287*H287,2)</f>
        <v>0</v>
      </c>
      <c r="BL287" s="19" t="s">
        <v>170</v>
      </c>
      <c r="BM287" s="191" t="s">
        <v>398</v>
      </c>
    </row>
    <row r="288" spans="1:65" s="2" customFormat="1" ht="24.15" customHeight="1">
      <c r="A288" s="38"/>
      <c r="B288" s="179"/>
      <c r="C288" s="180" t="s">
        <v>399</v>
      </c>
      <c r="D288" s="180" t="s">
        <v>165</v>
      </c>
      <c r="E288" s="181" t="s">
        <v>400</v>
      </c>
      <c r="F288" s="182" t="s">
        <v>401</v>
      </c>
      <c r="G288" s="183" t="s">
        <v>313</v>
      </c>
      <c r="H288" s="184">
        <v>4</v>
      </c>
      <c r="I288" s="185"/>
      <c r="J288" s="186">
        <f>ROUND(I288*H288,2)</f>
        <v>0</v>
      </c>
      <c r="K288" s="182" t="s">
        <v>169</v>
      </c>
      <c r="L288" s="39"/>
      <c r="M288" s="187" t="s">
        <v>1</v>
      </c>
      <c r="N288" s="188" t="s">
        <v>38</v>
      </c>
      <c r="O288" s="77"/>
      <c r="P288" s="189">
        <f>O288*H288</f>
        <v>0</v>
      </c>
      <c r="Q288" s="189">
        <v>0.00498</v>
      </c>
      <c r="R288" s="189">
        <f>Q288*H288</f>
        <v>0.01992</v>
      </c>
      <c r="S288" s="189">
        <v>0</v>
      </c>
      <c r="T288" s="19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91" t="s">
        <v>170</v>
      </c>
      <c r="AT288" s="191" t="s">
        <v>165</v>
      </c>
      <c r="AU288" s="191" t="s">
        <v>82</v>
      </c>
      <c r="AY288" s="19" t="s">
        <v>163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80</v>
      </c>
      <c r="BK288" s="192">
        <f>ROUND(I288*H288,2)</f>
        <v>0</v>
      </c>
      <c r="BL288" s="19" t="s">
        <v>170</v>
      </c>
      <c r="BM288" s="191" t="s">
        <v>402</v>
      </c>
    </row>
    <row r="289" spans="1:65" s="2" customFormat="1" ht="33" customHeight="1">
      <c r="A289" s="38"/>
      <c r="B289" s="179"/>
      <c r="C289" s="180" t="s">
        <v>270</v>
      </c>
      <c r="D289" s="180" t="s">
        <v>165</v>
      </c>
      <c r="E289" s="181" t="s">
        <v>403</v>
      </c>
      <c r="F289" s="182" t="s">
        <v>404</v>
      </c>
      <c r="G289" s="183" t="s">
        <v>313</v>
      </c>
      <c r="H289" s="184">
        <v>1</v>
      </c>
      <c r="I289" s="185"/>
      <c r="J289" s="186">
        <f>ROUND(I289*H289,2)</f>
        <v>0</v>
      </c>
      <c r="K289" s="182" t="s">
        <v>169</v>
      </c>
      <c r="L289" s="39"/>
      <c r="M289" s="187" t="s">
        <v>1</v>
      </c>
      <c r="N289" s="188" t="s">
        <v>38</v>
      </c>
      <c r="O289" s="77"/>
      <c r="P289" s="189">
        <f>O289*H289</f>
        <v>0</v>
      </c>
      <c r="Q289" s="189">
        <v>0.01836</v>
      </c>
      <c r="R289" s="189">
        <f>Q289*H289</f>
        <v>0.01836</v>
      </c>
      <c r="S289" s="189">
        <v>0</v>
      </c>
      <c r="T289" s="19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1" t="s">
        <v>170</v>
      </c>
      <c r="AT289" s="191" t="s">
        <v>165</v>
      </c>
      <c r="AU289" s="191" t="s">
        <v>82</v>
      </c>
      <c r="AY289" s="19" t="s">
        <v>163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80</v>
      </c>
      <c r="BK289" s="192">
        <f>ROUND(I289*H289,2)</f>
        <v>0</v>
      </c>
      <c r="BL289" s="19" t="s">
        <v>170</v>
      </c>
      <c r="BM289" s="191" t="s">
        <v>405</v>
      </c>
    </row>
    <row r="290" spans="1:65" s="2" customFormat="1" ht="21.75" customHeight="1">
      <c r="A290" s="38"/>
      <c r="B290" s="179"/>
      <c r="C290" s="180" t="s">
        <v>406</v>
      </c>
      <c r="D290" s="180" t="s">
        <v>165</v>
      </c>
      <c r="E290" s="181" t="s">
        <v>407</v>
      </c>
      <c r="F290" s="182" t="s">
        <v>408</v>
      </c>
      <c r="G290" s="183" t="s">
        <v>264</v>
      </c>
      <c r="H290" s="184">
        <v>13.152</v>
      </c>
      <c r="I290" s="185"/>
      <c r="J290" s="186">
        <f>ROUND(I290*H290,2)</f>
        <v>0</v>
      </c>
      <c r="K290" s="182" t="s">
        <v>169</v>
      </c>
      <c r="L290" s="39"/>
      <c r="M290" s="187" t="s">
        <v>1</v>
      </c>
      <c r="N290" s="188" t="s">
        <v>38</v>
      </c>
      <c r="O290" s="77"/>
      <c r="P290" s="189">
        <f>O290*H290</f>
        <v>0</v>
      </c>
      <c r="Q290" s="189">
        <v>1.06062</v>
      </c>
      <c r="R290" s="189">
        <f>Q290*H290</f>
        <v>13.949274239999998</v>
      </c>
      <c r="S290" s="189">
        <v>0</v>
      </c>
      <c r="T290" s="19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91" t="s">
        <v>170</v>
      </c>
      <c r="AT290" s="191" t="s">
        <v>165</v>
      </c>
      <c r="AU290" s="191" t="s">
        <v>82</v>
      </c>
      <c r="AY290" s="19" t="s">
        <v>163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80</v>
      </c>
      <c r="BK290" s="192">
        <f>ROUND(I290*H290,2)</f>
        <v>0</v>
      </c>
      <c r="BL290" s="19" t="s">
        <v>170</v>
      </c>
      <c r="BM290" s="191" t="s">
        <v>409</v>
      </c>
    </row>
    <row r="291" spans="1:51" s="14" customFormat="1" ht="12">
      <c r="A291" s="14"/>
      <c r="B291" s="201"/>
      <c r="C291" s="14"/>
      <c r="D291" s="194" t="s">
        <v>180</v>
      </c>
      <c r="E291" s="202" t="s">
        <v>1</v>
      </c>
      <c r="F291" s="203" t="s">
        <v>410</v>
      </c>
      <c r="G291" s="14"/>
      <c r="H291" s="204">
        <v>13.152</v>
      </c>
      <c r="I291" s="205"/>
      <c r="J291" s="14"/>
      <c r="K291" s="14"/>
      <c r="L291" s="201"/>
      <c r="M291" s="206"/>
      <c r="N291" s="207"/>
      <c r="O291" s="207"/>
      <c r="P291" s="207"/>
      <c r="Q291" s="207"/>
      <c r="R291" s="207"/>
      <c r="S291" s="207"/>
      <c r="T291" s="20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02" t="s">
        <v>180</v>
      </c>
      <c r="AU291" s="202" t="s">
        <v>82</v>
      </c>
      <c r="AV291" s="14" t="s">
        <v>82</v>
      </c>
      <c r="AW291" s="14" t="s">
        <v>30</v>
      </c>
      <c r="AX291" s="14" t="s">
        <v>73</v>
      </c>
      <c r="AY291" s="202" t="s">
        <v>163</v>
      </c>
    </row>
    <row r="292" spans="1:51" s="15" customFormat="1" ht="12">
      <c r="A292" s="15"/>
      <c r="B292" s="209"/>
      <c r="C292" s="15"/>
      <c r="D292" s="194" t="s">
        <v>180</v>
      </c>
      <c r="E292" s="210" t="s">
        <v>1</v>
      </c>
      <c r="F292" s="211" t="s">
        <v>218</v>
      </c>
      <c r="G292" s="15"/>
      <c r="H292" s="212">
        <v>13.152</v>
      </c>
      <c r="I292" s="213"/>
      <c r="J292" s="15"/>
      <c r="K292" s="15"/>
      <c r="L292" s="209"/>
      <c r="M292" s="214"/>
      <c r="N292" s="215"/>
      <c r="O292" s="215"/>
      <c r="P292" s="215"/>
      <c r="Q292" s="215"/>
      <c r="R292" s="215"/>
      <c r="S292" s="215"/>
      <c r="T292" s="21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10" t="s">
        <v>180</v>
      </c>
      <c r="AU292" s="210" t="s">
        <v>82</v>
      </c>
      <c r="AV292" s="15" t="s">
        <v>170</v>
      </c>
      <c r="AW292" s="15" t="s">
        <v>30</v>
      </c>
      <c r="AX292" s="15" t="s">
        <v>80</v>
      </c>
      <c r="AY292" s="210" t="s">
        <v>163</v>
      </c>
    </row>
    <row r="293" spans="1:65" s="2" customFormat="1" ht="24.15" customHeight="1">
      <c r="A293" s="38"/>
      <c r="B293" s="179"/>
      <c r="C293" s="180" t="s">
        <v>411</v>
      </c>
      <c r="D293" s="180" t="s">
        <v>165</v>
      </c>
      <c r="E293" s="181" t="s">
        <v>412</v>
      </c>
      <c r="F293" s="182" t="s">
        <v>413</v>
      </c>
      <c r="G293" s="183" t="s">
        <v>204</v>
      </c>
      <c r="H293" s="184">
        <v>85.6</v>
      </c>
      <c r="I293" s="185"/>
      <c r="J293" s="186">
        <f>ROUND(I293*H293,2)</f>
        <v>0</v>
      </c>
      <c r="K293" s="182" t="s">
        <v>169</v>
      </c>
      <c r="L293" s="39"/>
      <c r="M293" s="187" t="s">
        <v>1</v>
      </c>
      <c r="N293" s="188" t="s">
        <v>38</v>
      </c>
      <c r="O293" s="77"/>
      <c r="P293" s="189">
        <f>O293*H293</f>
        <v>0</v>
      </c>
      <c r="Q293" s="189">
        <v>2.45329</v>
      </c>
      <c r="R293" s="189">
        <f>Q293*H293</f>
        <v>210.001624</v>
      </c>
      <c r="S293" s="189">
        <v>0</v>
      </c>
      <c r="T293" s="19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1" t="s">
        <v>170</v>
      </c>
      <c r="AT293" s="191" t="s">
        <v>165</v>
      </c>
      <c r="AU293" s="191" t="s">
        <v>82</v>
      </c>
      <c r="AY293" s="19" t="s">
        <v>163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9" t="s">
        <v>80</v>
      </c>
      <c r="BK293" s="192">
        <f>ROUND(I293*H293,2)</f>
        <v>0</v>
      </c>
      <c r="BL293" s="19" t="s">
        <v>170</v>
      </c>
      <c r="BM293" s="191" t="s">
        <v>414</v>
      </c>
    </row>
    <row r="294" spans="1:51" s="13" customFormat="1" ht="12">
      <c r="A294" s="13"/>
      <c r="B294" s="193"/>
      <c r="C294" s="13"/>
      <c r="D294" s="194" t="s">
        <v>180</v>
      </c>
      <c r="E294" s="195" t="s">
        <v>1</v>
      </c>
      <c r="F294" s="196" t="s">
        <v>384</v>
      </c>
      <c r="G294" s="13"/>
      <c r="H294" s="195" t="s">
        <v>1</v>
      </c>
      <c r="I294" s="197"/>
      <c r="J294" s="13"/>
      <c r="K294" s="13"/>
      <c r="L294" s="193"/>
      <c r="M294" s="198"/>
      <c r="N294" s="199"/>
      <c r="O294" s="199"/>
      <c r="P294" s="199"/>
      <c r="Q294" s="199"/>
      <c r="R294" s="199"/>
      <c r="S294" s="199"/>
      <c r="T294" s="20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5" t="s">
        <v>180</v>
      </c>
      <c r="AU294" s="195" t="s">
        <v>82</v>
      </c>
      <c r="AV294" s="13" t="s">
        <v>80</v>
      </c>
      <c r="AW294" s="13" t="s">
        <v>30</v>
      </c>
      <c r="AX294" s="13" t="s">
        <v>73</v>
      </c>
      <c r="AY294" s="195" t="s">
        <v>163</v>
      </c>
    </row>
    <row r="295" spans="1:51" s="14" customFormat="1" ht="12">
      <c r="A295" s="14"/>
      <c r="B295" s="201"/>
      <c r="C295" s="14"/>
      <c r="D295" s="194" t="s">
        <v>180</v>
      </c>
      <c r="E295" s="202" t="s">
        <v>1</v>
      </c>
      <c r="F295" s="203" t="s">
        <v>415</v>
      </c>
      <c r="G295" s="14"/>
      <c r="H295" s="204">
        <v>85.6</v>
      </c>
      <c r="I295" s="205"/>
      <c r="J295" s="14"/>
      <c r="K295" s="14"/>
      <c r="L295" s="201"/>
      <c r="M295" s="206"/>
      <c r="N295" s="207"/>
      <c r="O295" s="207"/>
      <c r="P295" s="207"/>
      <c r="Q295" s="207"/>
      <c r="R295" s="207"/>
      <c r="S295" s="207"/>
      <c r="T295" s="20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02" t="s">
        <v>180</v>
      </c>
      <c r="AU295" s="202" t="s">
        <v>82</v>
      </c>
      <c r="AV295" s="14" t="s">
        <v>82</v>
      </c>
      <c r="AW295" s="14" t="s">
        <v>30</v>
      </c>
      <c r="AX295" s="14" t="s">
        <v>73</v>
      </c>
      <c r="AY295" s="202" t="s">
        <v>163</v>
      </c>
    </row>
    <row r="296" spans="1:51" s="15" customFormat="1" ht="12">
      <c r="A296" s="15"/>
      <c r="B296" s="209"/>
      <c r="C296" s="15"/>
      <c r="D296" s="194" t="s">
        <v>180</v>
      </c>
      <c r="E296" s="210" t="s">
        <v>1</v>
      </c>
      <c r="F296" s="211" t="s">
        <v>218</v>
      </c>
      <c r="G296" s="15"/>
      <c r="H296" s="212">
        <v>85.6</v>
      </c>
      <c r="I296" s="213"/>
      <c r="J296" s="15"/>
      <c r="K296" s="15"/>
      <c r="L296" s="209"/>
      <c r="M296" s="214"/>
      <c r="N296" s="215"/>
      <c r="O296" s="215"/>
      <c r="P296" s="215"/>
      <c r="Q296" s="215"/>
      <c r="R296" s="215"/>
      <c r="S296" s="215"/>
      <c r="T296" s="21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10" t="s">
        <v>180</v>
      </c>
      <c r="AU296" s="210" t="s">
        <v>82</v>
      </c>
      <c r="AV296" s="15" t="s">
        <v>170</v>
      </c>
      <c r="AW296" s="15" t="s">
        <v>30</v>
      </c>
      <c r="AX296" s="15" t="s">
        <v>80</v>
      </c>
      <c r="AY296" s="210" t="s">
        <v>163</v>
      </c>
    </row>
    <row r="297" spans="1:65" s="2" customFormat="1" ht="16.5" customHeight="1">
      <c r="A297" s="38"/>
      <c r="B297" s="179"/>
      <c r="C297" s="180" t="s">
        <v>416</v>
      </c>
      <c r="D297" s="180" t="s">
        <v>165</v>
      </c>
      <c r="E297" s="181" t="s">
        <v>417</v>
      </c>
      <c r="F297" s="182" t="s">
        <v>418</v>
      </c>
      <c r="G297" s="183" t="s">
        <v>168</v>
      </c>
      <c r="H297" s="184">
        <v>147.2</v>
      </c>
      <c r="I297" s="185"/>
      <c r="J297" s="186">
        <f>ROUND(I297*H297,2)</f>
        <v>0</v>
      </c>
      <c r="K297" s="182" t="s">
        <v>169</v>
      </c>
      <c r="L297" s="39"/>
      <c r="M297" s="187" t="s">
        <v>1</v>
      </c>
      <c r="N297" s="188" t="s">
        <v>38</v>
      </c>
      <c r="O297" s="77"/>
      <c r="P297" s="189">
        <f>O297*H297</f>
        <v>0</v>
      </c>
      <c r="Q297" s="189">
        <v>0.00264</v>
      </c>
      <c r="R297" s="189">
        <f>Q297*H297</f>
        <v>0.38860799999999995</v>
      </c>
      <c r="S297" s="189">
        <v>0</v>
      </c>
      <c r="T297" s="19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191" t="s">
        <v>170</v>
      </c>
      <c r="AT297" s="191" t="s">
        <v>165</v>
      </c>
      <c r="AU297" s="191" t="s">
        <v>82</v>
      </c>
      <c r="AY297" s="19" t="s">
        <v>163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80</v>
      </c>
      <c r="BK297" s="192">
        <f>ROUND(I297*H297,2)</f>
        <v>0</v>
      </c>
      <c r="BL297" s="19" t="s">
        <v>170</v>
      </c>
      <c r="BM297" s="191" t="s">
        <v>419</v>
      </c>
    </row>
    <row r="298" spans="1:51" s="14" customFormat="1" ht="12">
      <c r="A298" s="14"/>
      <c r="B298" s="201"/>
      <c r="C298" s="14"/>
      <c r="D298" s="194" t="s">
        <v>180</v>
      </c>
      <c r="E298" s="202" t="s">
        <v>1</v>
      </c>
      <c r="F298" s="203" t="s">
        <v>420</v>
      </c>
      <c r="G298" s="14"/>
      <c r="H298" s="204">
        <v>147.2</v>
      </c>
      <c r="I298" s="205"/>
      <c r="J298" s="14"/>
      <c r="K298" s="14"/>
      <c r="L298" s="201"/>
      <c r="M298" s="206"/>
      <c r="N298" s="207"/>
      <c r="O298" s="207"/>
      <c r="P298" s="207"/>
      <c r="Q298" s="207"/>
      <c r="R298" s="207"/>
      <c r="S298" s="207"/>
      <c r="T298" s="20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02" t="s">
        <v>180</v>
      </c>
      <c r="AU298" s="202" t="s">
        <v>82</v>
      </c>
      <c r="AV298" s="14" t="s">
        <v>82</v>
      </c>
      <c r="AW298" s="14" t="s">
        <v>30</v>
      </c>
      <c r="AX298" s="14" t="s">
        <v>73</v>
      </c>
      <c r="AY298" s="202" t="s">
        <v>163</v>
      </c>
    </row>
    <row r="299" spans="1:51" s="15" customFormat="1" ht="12">
      <c r="A299" s="15"/>
      <c r="B299" s="209"/>
      <c r="C299" s="15"/>
      <c r="D299" s="194" t="s">
        <v>180</v>
      </c>
      <c r="E299" s="210" t="s">
        <v>1</v>
      </c>
      <c r="F299" s="211" t="s">
        <v>218</v>
      </c>
      <c r="G299" s="15"/>
      <c r="H299" s="212">
        <v>147.2</v>
      </c>
      <c r="I299" s="213"/>
      <c r="J299" s="15"/>
      <c r="K299" s="15"/>
      <c r="L299" s="209"/>
      <c r="M299" s="214"/>
      <c r="N299" s="215"/>
      <c r="O299" s="215"/>
      <c r="P299" s="215"/>
      <c r="Q299" s="215"/>
      <c r="R299" s="215"/>
      <c r="S299" s="215"/>
      <c r="T299" s="21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10" t="s">
        <v>180</v>
      </c>
      <c r="AU299" s="210" t="s">
        <v>82</v>
      </c>
      <c r="AV299" s="15" t="s">
        <v>170</v>
      </c>
      <c r="AW299" s="15" t="s">
        <v>30</v>
      </c>
      <c r="AX299" s="15" t="s">
        <v>80</v>
      </c>
      <c r="AY299" s="210" t="s">
        <v>163</v>
      </c>
    </row>
    <row r="300" spans="1:65" s="2" customFormat="1" ht="16.5" customHeight="1">
      <c r="A300" s="38"/>
      <c r="B300" s="179"/>
      <c r="C300" s="180" t="s">
        <v>421</v>
      </c>
      <c r="D300" s="180" t="s">
        <v>165</v>
      </c>
      <c r="E300" s="181" t="s">
        <v>422</v>
      </c>
      <c r="F300" s="182" t="s">
        <v>423</v>
      </c>
      <c r="G300" s="183" t="s">
        <v>168</v>
      </c>
      <c r="H300" s="184">
        <v>147.2</v>
      </c>
      <c r="I300" s="185"/>
      <c r="J300" s="186">
        <f>ROUND(I300*H300,2)</f>
        <v>0</v>
      </c>
      <c r="K300" s="182" t="s">
        <v>169</v>
      </c>
      <c r="L300" s="39"/>
      <c r="M300" s="187" t="s">
        <v>1</v>
      </c>
      <c r="N300" s="188" t="s">
        <v>38</v>
      </c>
      <c r="O300" s="77"/>
      <c r="P300" s="189">
        <f>O300*H300</f>
        <v>0</v>
      </c>
      <c r="Q300" s="189">
        <v>0</v>
      </c>
      <c r="R300" s="189">
        <f>Q300*H300</f>
        <v>0</v>
      </c>
      <c r="S300" s="189">
        <v>0</v>
      </c>
      <c r="T300" s="19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191" t="s">
        <v>170</v>
      </c>
      <c r="AT300" s="191" t="s">
        <v>165</v>
      </c>
      <c r="AU300" s="191" t="s">
        <v>82</v>
      </c>
      <c r="AY300" s="19" t="s">
        <v>163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9" t="s">
        <v>80</v>
      </c>
      <c r="BK300" s="192">
        <f>ROUND(I300*H300,2)</f>
        <v>0</v>
      </c>
      <c r="BL300" s="19" t="s">
        <v>170</v>
      </c>
      <c r="BM300" s="191" t="s">
        <v>424</v>
      </c>
    </row>
    <row r="301" spans="1:65" s="2" customFormat="1" ht="24.15" customHeight="1">
      <c r="A301" s="38"/>
      <c r="B301" s="179"/>
      <c r="C301" s="180" t="s">
        <v>425</v>
      </c>
      <c r="D301" s="180" t="s">
        <v>165</v>
      </c>
      <c r="E301" s="181" t="s">
        <v>426</v>
      </c>
      <c r="F301" s="182" t="s">
        <v>427</v>
      </c>
      <c r="G301" s="183" t="s">
        <v>204</v>
      </c>
      <c r="H301" s="184">
        <v>8.899</v>
      </c>
      <c r="I301" s="185"/>
      <c r="J301" s="186">
        <f>ROUND(I301*H301,2)</f>
        <v>0</v>
      </c>
      <c r="K301" s="182" t="s">
        <v>169</v>
      </c>
      <c r="L301" s="39"/>
      <c r="M301" s="187" t="s">
        <v>1</v>
      </c>
      <c r="N301" s="188" t="s">
        <v>38</v>
      </c>
      <c r="O301" s="77"/>
      <c r="P301" s="189">
        <f>O301*H301</f>
        <v>0</v>
      </c>
      <c r="Q301" s="189">
        <v>2.45329</v>
      </c>
      <c r="R301" s="189">
        <f>Q301*H301</f>
        <v>21.83182771</v>
      </c>
      <c r="S301" s="189">
        <v>0</v>
      </c>
      <c r="T301" s="19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91" t="s">
        <v>170</v>
      </c>
      <c r="AT301" s="191" t="s">
        <v>165</v>
      </c>
      <c r="AU301" s="191" t="s">
        <v>82</v>
      </c>
      <c r="AY301" s="19" t="s">
        <v>163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80</v>
      </c>
      <c r="BK301" s="192">
        <f>ROUND(I301*H301,2)</f>
        <v>0</v>
      </c>
      <c r="BL301" s="19" t="s">
        <v>170</v>
      </c>
      <c r="BM301" s="191" t="s">
        <v>428</v>
      </c>
    </row>
    <row r="302" spans="1:51" s="13" customFormat="1" ht="12">
      <c r="A302" s="13"/>
      <c r="B302" s="193"/>
      <c r="C302" s="13"/>
      <c r="D302" s="194" t="s">
        <v>180</v>
      </c>
      <c r="E302" s="195" t="s">
        <v>1</v>
      </c>
      <c r="F302" s="196" t="s">
        <v>429</v>
      </c>
      <c r="G302" s="13"/>
      <c r="H302" s="195" t="s">
        <v>1</v>
      </c>
      <c r="I302" s="197"/>
      <c r="J302" s="13"/>
      <c r="K302" s="13"/>
      <c r="L302" s="193"/>
      <c r="M302" s="198"/>
      <c r="N302" s="199"/>
      <c r="O302" s="199"/>
      <c r="P302" s="199"/>
      <c r="Q302" s="199"/>
      <c r="R302" s="199"/>
      <c r="S302" s="199"/>
      <c r="T302" s="20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180</v>
      </c>
      <c r="AU302" s="195" t="s">
        <v>82</v>
      </c>
      <c r="AV302" s="13" t="s">
        <v>80</v>
      </c>
      <c r="AW302" s="13" t="s">
        <v>30</v>
      </c>
      <c r="AX302" s="13" t="s">
        <v>73</v>
      </c>
      <c r="AY302" s="195" t="s">
        <v>163</v>
      </c>
    </row>
    <row r="303" spans="1:51" s="13" customFormat="1" ht="12">
      <c r="A303" s="13"/>
      <c r="B303" s="193"/>
      <c r="C303" s="13"/>
      <c r="D303" s="194" t="s">
        <v>180</v>
      </c>
      <c r="E303" s="195" t="s">
        <v>1</v>
      </c>
      <c r="F303" s="196" t="s">
        <v>430</v>
      </c>
      <c r="G303" s="13"/>
      <c r="H303" s="195" t="s">
        <v>1</v>
      </c>
      <c r="I303" s="197"/>
      <c r="J303" s="13"/>
      <c r="K303" s="13"/>
      <c r="L303" s="193"/>
      <c r="M303" s="198"/>
      <c r="N303" s="199"/>
      <c r="O303" s="199"/>
      <c r="P303" s="199"/>
      <c r="Q303" s="199"/>
      <c r="R303" s="199"/>
      <c r="S303" s="199"/>
      <c r="T303" s="20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180</v>
      </c>
      <c r="AU303" s="195" t="s">
        <v>82</v>
      </c>
      <c r="AV303" s="13" t="s">
        <v>80</v>
      </c>
      <c r="AW303" s="13" t="s">
        <v>30</v>
      </c>
      <c r="AX303" s="13" t="s">
        <v>73</v>
      </c>
      <c r="AY303" s="195" t="s">
        <v>163</v>
      </c>
    </row>
    <row r="304" spans="1:51" s="14" customFormat="1" ht="12">
      <c r="A304" s="14"/>
      <c r="B304" s="201"/>
      <c r="C304" s="14"/>
      <c r="D304" s="194" t="s">
        <v>180</v>
      </c>
      <c r="E304" s="202" t="s">
        <v>1</v>
      </c>
      <c r="F304" s="203" t="s">
        <v>431</v>
      </c>
      <c r="G304" s="14"/>
      <c r="H304" s="204">
        <v>1.373</v>
      </c>
      <c r="I304" s="205"/>
      <c r="J304" s="14"/>
      <c r="K304" s="14"/>
      <c r="L304" s="201"/>
      <c r="M304" s="206"/>
      <c r="N304" s="207"/>
      <c r="O304" s="207"/>
      <c r="P304" s="207"/>
      <c r="Q304" s="207"/>
      <c r="R304" s="207"/>
      <c r="S304" s="207"/>
      <c r="T304" s="20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02" t="s">
        <v>180</v>
      </c>
      <c r="AU304" s="202" t="s">
        <v>82</v>
      </c>
      <c r="AV304" s="14" t="s">
        <v>82</v>
      </c>
      <c r="AW304" s="14" t="s">
        <v>30</v>
      </c>
      <c r="AX304" s="14" t="s">
        <v>73</v>
      </c>
      <c r="AY304" s="202" t="s">
        <v>163</v>
      </c>
    </row>
    <row r="305" spans="1:51" s="14" customFormat="1" ht="12">
      <c r="A305" s="14"/>
      <c r="B305" s="201"/>
      <c r="C305" s="14"/>
      <c r="D305" s="194" t="s">
        <v>180</v>
      </c>
      <c r="E305" s="202" t="s">
        <v>1</v>
      </c>
      <c r="F305" s="203" t="s">
        <v>432</v>
      </c>
      <c r="G305" s="14"/>
      <c r="H305" s="204">
        <v>1.285</v>
      </c>
      <c r="I305" s="205"/>
      <c r="J305" s="14"/>
      <c r="K305" s="14"/>
      <c r="L305" s="201"/>
      <c r="M305" s="206"/>
      <c r="N305" s="207"/>
      <c r="O305" s="207"/>
      <c r="P305" s="207"/>
      <c r="Q305" s="207"/>
      <c r="R305" s="207"/>
      <c r="S305" s="207"/>
      <c r="T305" s="20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02" t="s">
        <v>180</v>
      </c>
      <c r="AU305" s="202" t="s">
        <v>82</v>
      </c>
      <c r="AV305" s="14" t="s">
        <v>82</v>
      </c>
      <c r="AW305" s="14" t="s">
        <v>30</v>
      </c>
      <c r="AX305" s="14" t="s">
        <v>73</v>
      </c>
      <c r="AY305" s="202" t="s">
        <v>163</v>
      </c>
    </row>
    <row r="306" spans="1:51" s="14" customFormat="1" ht="12">
      <c r="A306" s="14"/>
      <c r="B306" s="201"/>
      <c r="C306" s="14"/>
      <c r="D306" s="194" t="s">
        <v>180</v>
      </c>
      <c r="E306" s="202" t="s">
        <v>1</v>
      </c>
      <c r="F306" s="203" t="s">
        <v>433</v>
      </c>
      <c r="G306" s="14"/>
      <c r="H306" s="204">
        <v>6.241</v>
      </c>
      <c r="I306" s="205"/>
      <c r="J306" s="14"/>
      <c r="K306" s="14"/>
      <c r="L306" s="201"/>
      <c r="M306" s="206"/>
      <c r="N306" s="207"/>
      <c r="O306" s="207"/>
      <c r="P306" s="207"/>
      <c r="Q306" s="207"/>
      <c r="R306" s="207"/>
      <c r="S306" s="207"/>
      <c r="T306" s="20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02" t="s">
        <v>180</v>
      </c>
      <c r="AU306" s="202" t="s">
        <v>82</v>
      </c>
      <c r="AV306" s="14" t="s">
        <v>82</v>
      </c>
      <c r="AW306" s="14" t="s">
        <v>30</v>
      </c>
      <c r="AX306" s="14" t="s">
        <v>73</v>
      </c>
      <c r="AY306" s="202" t="s">
        <v>163</v>
      </c>
    </row>
    <row r="307" spans="1:51" s="15" customFormat="1" ht="12">
      <c r="A307" s="15"/>
      <c r="B307" s="209"/>
      <c r="C307" s="15"/>
      <c r="D307" s="194" t="s">
        <v>180</v>
      </c>
      <c r="E307" s="210" t="s">
        <v>1</v>
      </c>
      <c r="F307" s="211" t="s">
        <v>218</v>
      </c>
      <c r="G307" s="15"/>
      <c r="H307" s="212">
        <v>8.899</v>
      </c>
      <c r="I307" s="213"/>
      <c r="J307" s="15"/>
      <c r="K307" s="15"/>
      <c r="L307" s="209"/>
      <c r="M307" s="214"/>
      <c r="N307" s="215"/>
      <c r="O307" s="215"/>
      <c r="P307" s="215"/>
      <c r="Q307" s="215"/>
      <c r="R307" s="215"/>
      <c r="S307" s="215"/>
      <c r="T307" s="21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10" t="s">
        <v>180</v>
      </c>
      <c r="AU307" s="210" t="s">
        <v>82</v>
      </c>
      <c r="AV307" s="15" t="s">
        <v>170</v>
      </c>
      <c r="AW307" s="15" t="s">
        <v>30</v>
      </c>
      <c r="AX307" s="15" t="s">
        <v>80</v>
      </c>
      <c r="AY307" s="210" t="s">
        <v>163</v>
      </c>
    </row>
    <row r="308" spans="1:65" s="2" customFormat="1" ht="16.5" customHeight="1">
      <c r="A308" s="38"/>
      <c r="B308" s="179"/>
      <c r="C308" s="180" t="s">
        <v>434</v>
      </c>
      <c r="D308" s="180" t="s">
        <v>165</v>
      </c>
      <c r="E308" s="181" t="s">
        <v>435</v>
      </c>
      <c r="F308" s="182" t="s">
        <v>436</v>
      </c>
      <c r="G308" s="183" t="s">
        <v>168</v>
      </c>
      <c r="H308" s="184">
        <v>71.184</v>
      </c>
      <c r="I308" s="185"/>
      <c r="J308" s="186">
        <f>ROUND(I308*H308,2)</f>
        <v>0</v>
      </c>
      <c r="K308" s="182" t="s">
        <v>169</v>
      </c>
      <c r="L308" s="39"/>
      <c r="M308" s="187" t="s">
        <v>1</v>
      </c>
      <c r="N308" s="188" t="s">
        <v>38</v>
      </c>
      <c r="O308" s="77"/>
      <c r="P308" s="189">
        <f>O308*H308</f>
        <v>0</v>
      </c>
      <c r="Q308" s="189">
        <v>0.00275</v>
      </c>
      <c r="R308" s="189">
        <f>Q308*H308</f>
        <v>0.19575599999999999</v>
      </c>
      <c r="S308" s="189">
        <v>0</v>
      </c>
      <c r="T308" s="19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191" t="s">
        <v>170</v>
      </c>
      <c r="AT308" s="191" t="s">
        <v>165</v>
      </c>
      <c r="AU308" s="191" t="s">
        <v>82</v>
      </c>
      <c r="AY308" s="19" t="s">
        <v>163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80</v>
      </c>
      <c r="BK308" s="192">
        <f>ROUND(I308*H308,2)</f>
        <v>0</v>
      </c>
      <c r="BL308" s="19" t="s">
        <v>170</v>
      </c>
      <c r="BM308" s="191" t="s">
        <v>437</v>
      </c>
    </row>
    <row r="309" spans="1:51" s="13" customFormat="1" ht="12">
      <c r="A309" s="13"/>
      <c r="B309" s="193"/>
      <c r="C309" s="13"/>
      <c r="D309" s="194" t="s">
        <v>180</v>
      </c>
      <c r="E309" s="195" t="s">
        <v>1</v>
      </c>
      <c r="F309" s="196" t="s">
        <v>429</v>
      </c>
      <c r="G309" s="13"/>
      <c r="H309" s="195" t="s">
        <v>1</v>
      </c>
      <c r="I309" s="197"/>
      <c r="J309" s="13"/>
      <c r="K309" s="13"/>
      <c r="L309" s="193"/>
      <c r="M309" s="198"/>
      <c r="N309" s="199"/>
      <c r="O309" s="199"/>
      <c r="P309" s="199"/>
      <c r="Q309" s="199"/>
      <c r="R309" s="199"/>
      <c r="S309" s="199"/>
      <c r="T309" s="20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5" t="s">
        <v>180</v>
      </c>
      <c r="AU309" s="195" t="s">
        <v>82</v>
      </c>
      <c r="AV309" s="13" t="s">
        <v>80</v>
      </c>
      <c r="AW309" s="13" t="s">
        <v>30</v>
      </c>
      <c r="AX309" s="13" t="s">
        <v>73</v>
      </c>
      <c r="AY309" s="195" t="s">
        <v>163</v>
      </c>
    </row>
    <row r="310" spans="1:51" s="13" customFormat="1" ht="12">
      <c r="A310" s="13"/>
      <c r="B310" s="193"/>
      <c r="C310" s="13"/>
      <c r="D310" s="194" t="s">
        <v>180</v>
      </c>
      <c r="E310" s="195" t="s">
        <v>1</v>
      </c>
      <c r="F310" s="196" t="s">
        <v>430</v>
      </c>
      <c r="G310" s="13"/>
      <c r="H310" s="195" t="s">
        <v>1</v>
      </c>
      <c r="I310" s="197"/>
      <c r="J310" s="13"/>
      <c r="K310" s="13"/>
      <c r="L310" s="193"/>
      <c r="M310" s="198"/>
      <c r="N310" s="199"/>
      <c r="O310" s="199"/>
      <c r="P310" s="199"/>
      <c r="Q310" s="199"/>
      <c r="R310" s="199"/>
      <c r="S310" s="199"/>
      <c r="T310" s="20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5" t="s">
        <v>180</v>
      </c>
      <c r="AU310" s="195" t="s">
        <v>82</v>
      </c>
      <c r="AV310" s="13" t="s">
        <v>80</v>
      </c>
      <c r="AW310" s="13" t="s">
        <v>30</v>
      </c>
      <c r="AX310" s="13" t="s">
        <v>73</v>
      </c>
      <c r="AY310" s="195" t="s">
        <v>163</v>
      </c>
    </row>
    <row r="311" spans="1:51" s="14" customFormat="1" ht="12">
      <c r="A311" s="14"/>
      <c r="B311" s="201"/>
      <c r="C311" s="14"/>
      <c r="D311" s="194" t="s">
        <v>180</v>
      </c>
      <c r="E311" s="202" t="s">
        <v>1</v>
      </c>
      <c r="F311" s="203" t="s">
        <v>438</v>
      </c>
      <c r="G311" s="14"/>
      <c r="H311" s="204">
        <v>10.98</v>
      </c>
      <c r="I311" s="205"/>
      <c r="J311" s="14"/>
      <c r="K311" s="14"/>
      <c r="L311" s="201"/>
      <c r="M311" s="206"/>
      <c r="N311" s="207"/>
      <c r="O311" s="207"/>
      <c r="P311" s="207"/>
      <c r="Q311" s="207"/>
      <c r="R311" s="207"/>
      <c r="S311" s="207"/>
      <c r="T311" s="20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02" t="s">
        <v>180</v>
      </c>
      <c r="AU311" s="202" t="s">
        <v>82</v>
      </c>
      <c r="AV311" s="14" t="s">
        <v>82</v>
      </c>
      <c r="AW311" s="14" t="s">
        <v>30</v>
      </c>
      <c r="AX311" s="14" t="s">
        <v>73</v>
      </c>
      <c r="AY311" s="202" t="s">
        <v>163</v>
      </c>
    </row>
    <row r="312" spans="1:51" s="14" customFormat="1" ht="12">
      <c r="A312" s="14"/>
      <c r="B312" s="201"/>
      <c r="C312" s="14"/>
      <c r="D312" s="194" t="s">
        <v>180</v>
      </c>
      <c r="E312" s="202" t="s">
        <v>1</v>
      </c>
      <c r="F312" s="203" t="s">
        <v>439</v>
      </c>
      <c r="G312" s="14"/>
      <c r="H312" s="204">
        <v>10.278</v>
      </c>
      <c r="I312" s="205"/>
      <c r="J312" s="14"/>
      <c r="K312" s="14"/>
      <c r="L312" s="201"/>
      <c r="M312" s="206"/>
      <c r="N312" s="207"/>
      <c r="O312" s="207"/>
      <c r="P312" s="207"/>
      <c r="Q312" s="207"/>
      <c r="R312" s="207"/>
      <c r="S312" s="207"/>
      <c r="T312" s="20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02" t="s">
        <v>180</v>
      </c>
      <c r="AU312" s="202" t="s">
        <v>82</v>
      </c>
      <c r="AV312" s="14" t="s">
        <v>82</v>
      </c>
      <c r="AW312" s="14" t="s">
        <v>30</v>
      </c>
      <c r="AX312" s="14" t="s">
        <v>73</v>
      </c>
      <c r="AY312" s="202" t="s">
        <v>163</v>
      </c>
    </row>
    <row r="313" spans="1:51" s="14" customFormat="1" ht="12">
      <c r="A313" s="14"/>
      <c r="B313" s="201"/>
      <c r="C313" s="14"/>
      <c r="D313" s="194" t="s">
        <v>180</v>
      </c>
      <c r="E313" s="202" t="s">
        <v>1</v>
      </c>
      <c r="F313" s="203" t="s">
        <v>440</v>
      </c>
      <c r="G313" s="14"/>
      <c r="H313" s="204">
        <v>49.926</v>
      </c>
      <c r="I313" s="205"/>
      <c r="J313" s="14"/>
      <c r="K313" s="14"/>
      <c r="L313" s="201"/>
      <c r="M313" s="206"/>
      <c r="N313" s="207"/>
      <c r="O313" s="207"/>
      <c r="P313" s="207"/>
      <c r="Q313" s="207"/>
      <c r="R313" s="207"/>
      <c r="S313" s="207"/>
      <c r="T313" s="20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02" t="s">
        <v>180</v>
      </c>
      <c r="AU313" s="202" t="s">
        <v>82</v>
      </c>
      <c r="AV313" s="14" t="s">
        <v>82</v>
      </c>
      <c r="AW313" s="14" t="s">
        <v>30</v>
      </c>
      <c r="AX313" s="14" t="s">
        <v>73</v>
      </c>
      <c r="AY313" s="202" t="s">
        <v>163</v>
      </c>
    </row>
    <row r="314" spans="1:51" s="15" customFormat="1" ht="12">
      <c r="A314" s="15"/>
      <c r="B314" s="209"/>
      <c r="C314" s="15"/>
      <c r="D314" s="194" t="s">
        <v>180</v>
      </c>
      <c r="E314" s="210" t="s">
        <v>1</v>
      </c>
      <c r="F314" s="211" t="s">
        <v>218</v>
      </c>
      <c r="G314" s="15"/>
      <c r="H314" s="212">
        <v>71.184</v>
      </c>
      <c r="I314" s="213"/>
      <c r="J314" s="15"/>
      <c r="K314" s="15"/>
      <c r="L314" s="209"/>
      <c r="M314" s="214"/>
      <c r="N314" s="215"/>
      <c r="O314" s="215"/>
      <c r="P314" s="215"/>
      <c r="Q314" s="215"/>
      <c r="R314" s="215"/>
      <c r="S314" s="215"/>
      <c r="T314" s="216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10" t="s">
        <v>180</v>
      </c>
      <c r="AU314" s="210" t="s">
        <v>82</v>
      </c>
      <c r="AV314" s="15" t="s">
        <v>170</v>
      </c>
      <c r="AW314" s="15" t="s">
        <v>30</v>
      </c>
      <c r="AX314" s="15" t="s">
        <v>80</v>
      </c>
      <c r="AY314" s="210" t="s">
        <v>163</v>
      </c>
    </row>
    <row r="315" spans="1:65" s="2" customFormat="1" ht="21.75" customHeight="1">
      <c r="A315" s="38"/>
      <c r="B315" s="179"/>
      <c r="C315" s="180" t="s">
        <v>441</v>
      </c>
      <c r="D315" s="180" t="s">
        <v>165</v>
      </c>
      <c r="E315" s="181" t="s">
        <v>442</v>
      </c>
      <c r="F315" s="182" t="s">
        <v>443</v>
      </c>
      <c r="G315" s="183" t="s">
        <v>168</v>
      </c>
      <c r="H315" s="184">
        <v>71.184</v>
      </c>
      <c r="I315" s="185"/>
      <c r="J315" s="186">
        <f>ROUND(I315*H315,2)</f>
        <v>0</v>
      </c>
      <c r="K315" s="182" t="s">
        <v>169</v>
      </c>
      <c r="L315" s="39"/>
      <c r="M315" s="187" t="s">
        <v>1</v>
      </c>
      <c r="N315" s="188" t="s">
        <v>38</v>
      </c>
      <c r="O315" s="77"/>
      <c r="P315" s="189">
        <f>O315*H315</f>
        <v>0</v>
      </c>
      <c r="Q315" s="189">
        <v>0</v>
      </c>
      <c r="R315" s="189">
        <f>Q315*H315</f>
        <v>0</v>
      </c>
      <c r="S315" s="189">
        <v>0</v>
      </c>
      <c r="T315" s="19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191" t="s">
        <v>170</v>
      </c>
      <c r="AT315" s="191" t="s">
        <v>165</v>
      </c>
      <c r="AU315" s="191" t="s">
        <v>82</v>
      </c>
      <c r="AY315" s="19" t="s">
        <v>163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9" t="s">
        <v>80</v>
      </c>
      <c r="BK315" s="192">
        <f>ROUND(I315*H315,2)</f>
        <v>0</v>
      </c>
      <c r="BL315" s="19" t="s">
        <v>170</v>
      </c>
      <c r="BM315" s="191" t="s">
        <v>444</v>
      </c>
    </row>
    <row r="316" spans="1:65" s="2" customFormat="1" ht="24.15" customHeight="1">
      <c r="A316" s="38"/>
      <c r="B316" s="179"/>
      <c r="C316" s="180" t="s">
        <v>445</v>
      </c>
      <c r="D316" s="180" t="s">
        <v>165</v>
      </c>
      <c r="E316" s="181" t="s">
        <v>446</v>
      </c>
      <c r="F316" s="182" t="s">
        <v>447</v>
      </c>
      <c r="G316" s="183" t="s">
        <v>264</v>
      </c>
      <c r="H316" s="184">
        <v>0.89</v>
      </c>
      <c r="I316" s="185"/>
      <c r="J316" s="186">
        <f>ROUND(I316*H316,2)</f>
        <v>0</v>
      </c>
      <c r="K316" s="182" t="s">
        <v>169</v>
      </c>
      <c r="L316" s="39"/>
      <c r="M316" s="187" t="s">
        <v>1</v>
      </c>
      <c r="N316" s="188" t="s">
        <v>38</v>
      </c>
      <c r="O316" s="77"/>
      <c r="P316" s="189">
        <f>O316*H316</f>
        <v>0</v>
      </c>
      <c r="Q316" s="189">
        <v>1.0594</v>
      </c>
      <c r="R316" s="189">
        <f>Q316*H316</f>
        <v>0.9428659999999999</v>
      </c>
      <c r="S316" s="189">
        <v>0</v>
      </c>
      <c r="T316" s="19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191" t="s">
        <v>170</v>
      </c>
      <c r="AT316" s="191" t="s">
        <v>165</v>
      </c>
      <c r="AU316" s="191" t="s">
        <v>82</v>
      </c>
      <c r="AY316" s="19" t="s">
        <v>163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80</v>
      </c>
      <c r="BK316" s="192">
        <f>ROUND(I316*H316,2)</f>
        <v>0</v>
      </c>
      <c r="BL316" s="19" t="s">
        <v>170</v>
      </c>
      <c r="BM316" s="191" t="s">
        <v>448</v>
      </c>
    </row>
    <row r="317" spans="1:51" s="14" customFormat="1" ht="12">
      <c r="A317" s="14"/>
      <c r="B317" s="201"/>
      <c r="C317" s="14"/>
      <c r="D317" s="194" t="s">
        <v>180</v>
      </c>
      <c r="E317" s="202" t="s">
        <v>1</v>
      </c>
      <c r="F317" s="203" t="s">
        <v>449</v>
      </c>
      <c r="G317" s="14"/>
      <c r="H317" s="204">
        <v>0.89</v>
      </c>
      <c r="I317" s="205"/>
      <c r="J317" s="14"/>
      <c r="K317" s="14"/>
      <c r="L317" s="201"/>
      <c r="M317" s="206"/>
      <c r="N317" s="207"/>
      <c r="O317" s="207"/>
      <c r="P317" s="207"/>
      <c r="Q317" s="207"/>
      <c r="R317" s="207"/>
      <c r="S317" s="207"/>
      <c r="T317" s="20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2" t="s">
        <v>180</v>
      </c>
      <c r="AU317" s="202" t="s">
        <v>82</v>
      </c>
      <c r="AV317" s="14" t="s">
        <v>82</v>
      </c>
      <c r="AW317" s="14" t="s">
        <v>30</v>
      </c>
      <c r="AX317" s="14" t="s">
        <v>73</v>
      </c>
      <c r="AY317" s="202" t="s">
        <v>163</v>
      </c>
    </row>
    <row r="318" spans="1:51" s="15" customFormat="1" ht="12">
      <c r="A318" s="15"/>
      <c r="B318" s="209"/>
      <c r="C318" s="15"/>
      <c r="D318" s="194" t="s">
        <v>180</v>
      </c>
      <c r="E318" s="210" t="s">
        <v>1</v>
      </c>
      <c r="F318" s="211" t="s">
        <v>218</v>
      </c>
      <c r="G318" s="15"/>
      <c r="H318" s="212">
        <v>0.89</v>
      </c>
      <c r="I318" s="213"/>
      <c r="J318" s="15"/>
      <c r="K318" s="15"/>
      <c r="L318" s="209"/>
      <c r="M318" s="214"/>
      <c r="N318" s="215"/>
      <c r="O318" s="215"/>
      <c r="P318" s="215"/>
      <c r="Q318" s="215"/>
      <c r="R318" s="215"/>
      <c r="S318" s="215"/>
      <c r="T318" s="216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10" t="s">
        <v>180</v>
      </c>
      <c r="AU318" s="210" t="s">
        <v>82</v>
      </c>
      <c r="AV318" s="15" t="s">
        <v>170</v>
      </c>
      <c r="AW318" s="15" t="s">
        <v>30</v>
      </c>
      <c r="AX318" s="15" t="s">
        <v>80</v>
      </c>
      <c r="AY318" s="210" t="s">
        <v>163</v>
      </c>
    </row>
    <row r="319" spans="1:63" s="12" customFormat="1" ht="22.8" customHeight="1">
      <c r="A319" s="12"/>
      <c r="B319" s="166"/>
      <c r="C319" s="12"/>
      <c r="D319" s="167" t="s">
        <v>72</v>
      </c>
      <c r="E319" s="177" t="s">
        <v>175</v>
      </c>
      <c r="F319" s="177" t="s">
        <v>450</v>
      </c>
      <c r="G319" s="12"/>
      <c r="H319" s="12"/>
      <c r="I319" s="169"/>
      <c r="J319" s="178">
        <f>BK319</f>
        <v>0</v>
      </c>
      <c r="K319" s="12"/>
      <c r="L319" s="166"/>
      <c r="M319" s="171"/>
      <c r="N319" s="172"/>
      <c r="O319" s="172"/>
      <c r="P319" s="173">
        <f>SUM(P320:P371)</f>
        <v>0</v>
      </c>
      <c r="Q319" s="172"/>
      <c r="R319" s="173">
        <f>SUM(R320:R371)</f>
        <v>302.94308358000006</v>
      </c>
      <c r="S319" s="172"/>
      <c r="T319" s="174">
        <f>SUM(T320:T371)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167" t="s">
        <v>80</v>
      </c>
      <c r="AT319" s="175" t="s">
        <v>72</v>
      </c>
      <c r="AU319" s="175" t="s">
        <v>80</v>
      </c>
      <c r="AY319" s="167" t="s">
        <v>163</v>
      </c>
      <c r="BK319" s="176">
        <f>SUM(BK320:BK371)</f>
        <v>0</v>
      </c>
    </row>
    <row r="320" spans="1:65" s="2" customFormat="1" ht="21.75" customHeight="1">
      <c r="A320" s="38"/>
      <c r="B320" s="179"/>
      <c r="C320" s="180" t="s">
        <v>451</v>
      </c>
      <c r="D320" s="180" t="s">
        <v>165</v>
      </c>
      <c r="E320" s="181" t="s">
        <v>452</v>
      </c>
      <c r="F320" s="182" t="s">
        <v>453</v>
      </c>
      <c r="G320" s="183" t="s">
        <v>204</v>
      </c>
      <c r="H320" s="184">
        <v>110.906</v>
      </c>
      <c r="I320" s="185"/>
      <c r="J320" s="186">
        <f>ROUND(I320*H320,2)</f>
        <v>0</v>
      </c>
      <c r="K320" s="182" t="s">
        <v>169</v>
      </c>
      <c r="L320" s="39"/>
      <c r="M320" s="187" t="s">
        <v>1</v>
      </c>
      <c r="N320" s="188" t="s">
        <v>38</v>
      </c>
      <c r="O320" s="77"/>
      <c r="P320" s="189">
        <f>O320*H320</f>
        <v>0</v>
      </c>
      <c r="Q320" s="189">
        <v>2.45329</v>
      </c>
      <c r="R320" s="189">
        <f>Q320*H320</f>
        <v>272.08458074000004</v>
      </c>
      <c r="S320" s="189">
        <v>0</v>
      </c>
      <c r="T320" s="19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191" t="s">
        <v>170</v>
      </c>
      <c r="AT320" s="191" t="s">
        <v>165</v>
      </c>
      <c r="AU320" s="191" t="s">
        <v>82</v>
      </c>
      <c r="AY320" s="19" t="s">
        <v>163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80</v>
      </c>
      <c r="BK320" s="192">
        <f>ROUND(I320*H320,2)</f>
        <v>0</v>
      </c>
      <c r="BL320" s="19" t="s">
        <v>170</v>
      </c>
      <c r="BM320" s="191" t="s">
        <v>454</v>
      </c>
    </row>
    <row r="321" spans="1:51" s="13" customFormat="1" ht="12">
      <c r="A321" s="13"/>
      <c r="B321" s="193"/>
      <c r="C321" s="13"/>
      <c r="D321" s="194" t="s">
        <v>180</v>
      </c>
      <c r="E321" s="195" t="s">
        <v>1</v>
      </c>
      <c r="F321" s="196" t="s">
        <v>455</v>
      </c>
      <c r="G321" s="13"/>
      <c r="H321" s="195" t="s">
        <v>1</v>
      </c>
      <c r="I321" s="197"/>
      <c r="J321" s="13"/>
      <c r="K321" s="13"/>
      <c r="L321" s="193"/>
      <c r="M321" s="198"/>
      <c r="N321" s="199"/>
      <c r="O321" s="199"/>
      <c r="P321" s="199"/>
      <c r="Q321" s="199"/>
      <c r="R321" s="199"/>
      <c r="S321" s="199"/>
      <c r="T321" s="20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5" t="s">
        <v>180</v>
      </c>
      <c r="AU321" s="195" t="s">
        <v>82</v>
      </c>
      <c r="AV321" s="13" t="s">
        <v>80</v>
      </c>
      <c r="AW321" s="13" t="s">
        <v>30</v>
      </c>
      <c r="AX321" s="13" t="s">
        <v>73</v>
      </c>
      <c r="AY321" s="195" t="s">
        <v>163</v>
      </c>
    </row>
    <row r="322" spans="1:51" s="13" customFormat="1" ht="12">
      <c r="A322" s="13"/>
      <c r="B322" s="193"/>
      <c r="C322" s="13"/>
      <c r="D322" s="194" t="s">
        <v>180</v>
      </c>
      <c r="E322" s="195" t="s">
        <v>1</v>
      </c>
      <c r="F322" s="196" t="s">
        <v>456</v>
      </c>
      <c r="G322" s="13"/>
      <c r="H322" s="195" t="s">
        <v>1</v>
      </c>
      <c r="I322" s="197"/>
      <c r="J322" s="13"/>
      <c r="K322" s="13"/>
      <c r="L322" s="193"/>
      <c r="M322" s="198"/>
      <c r="N322" s="199"/>
      <c r="O322" s="199"/>
      <c r="P322" s="199"/>
      <c r="Q322" s="199"/>
      <c r="R322" s="199"/>
      <c r="S322" s="199"/>
      <c r="T322" s="20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5" t="s">
        <v>180</v>
      </c>
      <c r="AU322" s="195" t="s">
        <v>82</v>
      </c>
      <c r="AV322" s="13" t="s">
        <v>80</v>
      </c>
      <c r="AW322" s="13" t="s">
        <v>30</v>
      </c>
      <c r="AX322" s="13" t="s">
        <v>73</v>
      </c>
      <c r="AY322" s="195" t="s">
        <v>163</v>
      </c>
    </row>
    <row r="323" spans="1:51" s="14" customFormat="1" ht="12">
      <c r="A323" s="14"/>
      <c r="B323" s="201"/>
      <c r="C323" s="14"/>
      <c r="D323" s="194" t="s">
        <v>180</v>
      </c>
      <c r="E323" s="202" t="s">
        <v>1</v>
      </c>
      <c r="F323" s="203" t="s">
        <v>457</v>
      </c>
      <c r="G323" s="14"/>
      <c r="H323" s="204">
        <v>15.472</v>
      </c>
      <c r="I323" s="205"/>
      <c r="J323" s="14"/>
      <c r="K323" s="14"/>
      <c r="L323" s="201"/>
      <c r="M323" s="206"/>
      <c r="N323" s="207"/>
      <c r="O323" s="207"/>
      <c r="P323" s="207"/>
      <c r="Q323" s="207"/>
      <c r="R323" s="207"/>
      <c r="S323" s="207"/>
      <c r="T323" s="20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02" t="s">
        <v>180</v>
      </c>
      <c r="AU323" s="202" t="s">
        <v>82</v>
      </c>
      <c r="AV323" s="14" t="s">
        <v>82</v>
      </c>
      <c r="AW323" s="14" t="s">
        <v>30</v>
      </c>
      <c r="AX323" s="14" t="s">
        <v>73</v>
      </c>
      <c r="AY323" s="202" t="s">
        <v>163</v>
      </c>
    </row>
    <row r="324" spans="1:51" s="14" customFormat="1" ht="12">
      <c r="A324" s="14"/>
      <c r="B324" s="201"/>
      <c r="C324" s="14"/>
      <c r="D324" s="194" t="s">
        <v>180</v>
      </c>
      <c r="E324" s="202" t="s">
        <v>1</v>
      </c>
      <c r="F324" s="203" t="s">
        <v>458</v>
      </c>
      <c r="G324" s="14"/>
      <c r="H324" s="204">
        <v>28.802</v>
      </c>
      <c r="I324" s="205"/>
      <c r="J324" s="14"/>
      <c r="K324" s="14"/>
      <c r="L324" s="201"/>
      <c r="M324" s="206"/>
      <c r="N324" s="207"/>
      <c r="O324" s="207"/>
      <c r="P324" s="207"/>
      <c r="Q324" s="207"/>
      <c r="R324" s="207"/>
      <c r="S324" s="207"/>
      <c r="T324" s="20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02" t="s">
        <v>180</v>
      </c>
      <c r="AU324" s="202" t="s">
        <v>82</v>
      </c>
      <c r="AV324" s="14" t="s">
        <v>82</v>
      </c>
      <c r="AW324" s="14" t="s">
        <v>30</v>
      </c>
      <c r="AX324" s="14" t="s">
        <v>73</v>
      </c>
      <c r="AY324" s="202" t="s">
        <v>163</v>
      </c>
    </row>
    <row r="325" spans="1:51" s="14" customFormat="1" ht="12">
      <c r="A325" s="14"/>
      <c r="B325" s="201"/>
      <c r="C325" s="14"/>
      <c r="D325" s="194" t="s">
        <v>180</v>
      </c>
      <c r="E325" s="202" t="s">
        <v>1</v>
      </c>
      <c r="F325" s="203" t="s">
        <v>459</v>
      </c>
      <c r="G325" s="14"/>
      <c r="H325" s="204">
        <v>12.057</v>
      </c>
      <c r="I325" s="205"/>
      <c r="J325" s="14"/>
      <c r="K325" s="14"/>
      <c r="L325" s="201"/>
      <c r="M325" s="206"/>
      <c r="N325" s="207"/>
      <c r="O325" s="207"/>
      <c r="P325" s="207"/>
      <c r="Q325" s="207"/>
      <c r="R325" s="207"/>
      <c r="S325" s="207"/>
      <c r="T325" s="20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02" t="s">
        <v>180</v>
      </c>
      <c r="AU325" s="202" t="s">
        <v>82</v>
      </c>
      <c r="AV325" s="14" t="s">
        <v>82</v>
      </c>
      <c r="AW325" s="14" t="s">
        <v>30</v>
      </c>
      <c r="AX325" s="14" t="s">
        <v>73</v>
      </c>
      <c r="AY325" s="202" t="s">
        <v>163</v>
      </c>
    </row>
    <row r="326" spans="1:51" s="14" customFormat="1" ht="12">
      <c r="A326" s="14"/>
      <c r="B326" s="201"/>
      <c r="C326" s="14"/>
      <c r="D326" s="194" t="s">
        <v>180</v>
      </c>
      <c r="E326" s="202" t="s">
        <v>1</v>
      </c>
      <c r="F326" s="203" t="s">
        <v>460</v>
      </c>
      <c r="G326" s="14"/>
      <c r="H326" s="204">
        <v>9.761</v>
      </c>
      <c r="I326" s="205"/>
      <c r="J326" s="14"/>
      <c r="K326" s="14"/>
      <c r="L326" s="201"/>
      <c r="M326" s="206"/>
      <c r="N326" s="207"/>
      <c r="O326" s="207"/>
      <c r="P326" s="207"/>
      <c r="Q326" s="207"/>
      <c r="R326" s="207"/>
      <c r="S326" s="207"/>
      <c r="T326" s="20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02" t="s">
        <v>180</v>
      </c>
      <c r="AU326" s="202" t="s">
        <v>82</v>
      </c>
      <c r="AV326" s="14" t="s">
        <v>82</v>
      </c>
      <c r="AW326" s="14" t="s">
        <v>30</v>
      </c>
      <c r="AX326" s="14" t="s">
        <v>73</v>
      </c>
      <c r="AY326" s="202" t="s">
        <v>163</v>
      </c>
    </row>
    <row r="327" spans="1:51" s="13" customFormat="1" ht="12">
      <c r="A327" s="13"/>
      <c r="B327" s="193"/>
      <c r="C327" s="13"/>
      <c r="D327" s="194" t="s">
        <v>180</v>
      </c>
      <c r="E327" s="195" t="s">
        <v>1</v>
      </c>
      <c r="F327" s="196" t="s">
        <v>461</v>
      </c>
      <c r="G327" s="13"/>
      <c r="H327" s="195" t="s">
        <v>1</v>
      </c>
      <c r="I327" s="197"/>
      <c r="J327" s="13"/>
      <c r="K327" s="13"/>
      <c r="L327" s="193"/>
      <c r="M327" s="198"/>
      <c r="N327" s="199"/>
      <c r="O327" s="199"/>
      <c r="P327" s="199"/>
      <c r="Q327" s="199"/>
      <c r="R327" s="199"/>
      <c r="S327" s="199"/>
      <c r="T327" s="20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5" t="s">
        <v>180</v>
      </c>
      <c r="AU327" s="195" t="s">
        <v>82</v>
      </c>
      <c r="AV327" s="13" t="s">
        <v>80</v>
      </c>
      <c r="AW327" s="13" t="s">
        <v>30</v>
      </c>
      <c r="AX327" s="13" t="s">
        <v>73</v>
      </c>
      <c r="AY327" s="195" t="s">
        <v>163</v>
      </c>
    </row>
    <row r="328" spans="1:51" s="14" customFormat="1" ht="12">
      <c r="A328" s="14"/>
      <c r="B328" s="201"/>
      <c r="C328" s="14"/>
      <c r="D328" s="194" t="s">
        <v>180</v>
      </c>
      <c r="E328" s="202" t="s">
        <v>1</v>
      </c>
      <c r="F328" s="203" t="s">
        <v>462</v>
      </c>
      <c r="G328" s="14"/>
      <c r="H328" s="204">
        <v>14.998</v>
      </c>
      <c r="I328" s="205"/>
      <c r="J328" s="14"/>
      <c r="K328" s="14"/>
      <c r="L328" s="201"/>
      <c r="M328" s="206"/>
      <c r="N328" s="207"/>
      <c r="O328" s="207"/>
      <c r="P328" s="207"/>
      <c r="Q328" s="207"/>
      <c r="R328" s="207"/>
      <c r="S328" s="207"/>
      <c r="T328" s="20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02" t="s">
        <v>180</v>
      </c>
      <c r="AU328" s="202" t="s">
        <v>82</v>
      </c>
      <c r="AV328" s="14" t="s">
        <v>82</v>
      </c>
      <c r="AW328" s="14" t="s">
        <v>30</v>
      </c>
      <c r="AX328" s="14" t="s">
        <v>73</v>
      </c>
      <c r="AY328" s="202" t="s">
        <v>163</v>
      </c>
    </row>
    <row r="329" spans="1:51" s="14" customFormat="1" ht="12">
      <c r="A329" s="14"/>
      <c r="B329" s="201"/>
      <c r="C329" s="14"/>
      <c r="D329" s="194" t="s">
        <v>180</v>
      </c>
      <c r="E329" s="202" t="s">
        <v>1</v>
      </c>
      <c r="F329" s="203" t="s">
        <v>463</v>
      </c>
      <c r="G329" s="14"/>
      <c r="H329" s="204">
        <v>6.484</v>
      </c>
      <c r="I329" s="205"/>
      <c r="J329" s="14"/>
      <c r="K329" s="14"/>
      <c r="L329" s="201"/>
      <c r="M329" s="206"/>
      <c r="N329" s="207"/>
      <c r="O329" s="207"/>
      <c r="P329" s="207"/>
      <c r="Q329" s="207"/>
      <c r="R329" s="207"/>
      <c r="S329" s="207"/>
      <c r="T329" s="20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02" t="s">
        <v>180</v>
      </c>
      <c r="AU329" s="202" t="s">
        <v>82</v>
      </c>
      <c r="AV329" s="14" t="s">
        <v>82</v>
      </c>
      <c r="AW329" s="14" t="s">
        <v>30</v>
      </c>
      <c r="AX329" s="14" t="s">
        <v>73</v>
      </c>
      <c r="AY329" s="202" t="s">
        <v>163</v>
      </c>
    </row>
    <row r="330" spans="1:51" s="14" customFormat="1" ht="12">
      <c r="A330" s="14"/>
      <c r="B330" s="201"/>
      <c r="C330" s="14"/>
      <c r="D330" s="194" t="s">
        <v>180</v>
      </c>
      <c r="E330" s="202" t="s">
        <v>1</v>
      </c>
      <c r="F330" s="203" t="s">
        <v>464</v>
      </c>
      <c r="G330" s="14"/>
      <c r="H330" s="204">
        <v>18.421</v>
      </c>
      <c r="I330" s="205"/>
      <c r="J330" s="14"/>
      <c r="K330" s="14"/>
      <c r="L330" s="201"/>
      <c r="M330" s="206"/>
      <c r="N330" s="207"/>
      <c r="O330" s="207"/>
      <c r="P330" s="207"/>
      <c r="Q330" s="207"/>
      <c r="R330" s="207"/>
      <c r="S330" s="207"/>
      <c r="T330" s="20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02" t="s">
        <v>180</v>
      </c>
      <c r="AU330" s="202" t="s">
        <v>82</v>
      </c>
      <c r="AV330" s="14" t="s">
        <v>82</v>
      </c>
      <c r="AW330" s="14" t="s">
        <v>30</v>
      </c>
      <c r="AX330" s="14" t="s">
        <v>73</v>
      </c>
      <c r="AY330" s="202" t="s">
        <v>163</v>
      </c>
    </row>
    <row r="331" spans="1:51" s="14" customFormat="1" ht="12">
      <c r="A331" s="14"/>
      <c r="B331" s="201"/>
      <c r="C331" s="14"/>
      <c r="D331" s="194" t="s">
        <v>180</v>
      </c>
      <c r="E331" s="202" t="s">
        <v>1</v>
      </c>
      <c r="F331" s="203" t="s">
        <v>465</v>
      </c>
      <c r="G331" s="14"/>
      <c r="H331" s="204">
        <v>4.911</v>
      </c>
      <c r="I331" s="205"/>
      <c r="J331" s="14"/>
      <c r="K331" s="14"/>
      <c r="L331" s="201"/>
      <c r="M331" s="206"/>
      <c r="N331" s="207"/>
      <c r="O331" s="207"/>
      <c r="P331" s="207"/>
      <c r="Q331" s="207"/>
      <c r="R331" s="207"/>
      <c r="S331" s="207"/>
      <c r="T331" s="20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02" t="s">
        <v>180</v>
      </c>
      <c r="AU331" s="202" t="s">
        <v>82</v>
      </c>
      <c r="AV331" s="14" t="s">
        <v>82</v>
      </c>
      <c r="AW331" s="14" t="s">
        <v>30</v>
      </c>
      <c r="AX331" s="14" t="s">
        <v>73</v>
      </c>
      <c r="AY331" s="202" t="s">
        <v>163</v>
      </c>
    </row>
    <row r="332" spans="1:51" s="15" customFormat="1" ht="12">
      <c r="A332" s="15"/>
      <c r="B332" s="209"/>
      <c r="C332" s="15"/>
      <c r="D332" s="194" t="s">
        <v>180</v>
      </c>
      <c r="E332" s="210" t="s">
        <v>1</v>
      </c>
      <c r="F332" s="211" t="s">
        <v>218</v>
      </c>
      <c r="G332" s="15"/>
      <c r="H332" s="212">
        <v>110.906</v>
      </c>
      <c r="I332" s="213"/>
      <c r="J332" s="15"/>
      <c r="K332" s="15"/>
      <c r="L332" s="209"/>
      <c r="M332" s="214"/>
      <c r="N332" s="215"/>
      <c r="O332" s="215"/>
      <c r="P332" s="215"/>
      <c r="Q332" s="215"/>
      <c r="R332" s="215"/>
      <c r="S332" s="215"/>
      <c r="T332" s="21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10" t="s">
        <v>180</v>
      </c>
      <c r="AU332" s="210" t="s">
        <v>82</v>
      </c>
      <c r="AV332" s="15" t="s">
        <v>170</v>
      </c>
      <c r="AW332" s="15" t="s">
        <v>30</v>
      </c>
      <c r="AX332" s="15" t="s">
        <v>80</v>
      </c>
      <c r="AY332" s="210" t="s">
        <v>163</v>
      </c>
    </row>
    <row r="333" spans="1:65" s="2" customFormat="1" ht="24.15" customHeight="1">
      <c r="A333" s="38"/>
      <c r="B333" s="179"/>
      <c r="C333" s="180" t="s">
        <v>466</v>
      </c>
      <c r="D333" s="180" t="s">
        <v>165</v>
      </c>
      <c r="E333" s="181" t="s">
        <v>467</v>
      </c>
      <c r="F333" s="182" t="s">
        <v>468</v>
      </c>
      <c r="G333" s="183" t="s">
        <v>168</v>
      </c>
      <c r="H333" s="184">
        <v>818.405</v>
      </c>
      <c r="I333" s="185"/>
      <c r="J333" s="186">
        <f>ROUND(I333*H333,2)</f>
        <v>0</v>
      </c>
      <c r="K333" s="182" t="s">
        <v>169</v>
      </c>
      <c r="L333" s="39"/>
      <c r="M333" s="187" t="s">
        <v>1</v>
      </c>
      <c r="N333" s="188" t="s">
        <v>38</v>
      </c>
      <c r="O333" s="77"/>
      <c r="P333" s="189">
        <f>O333*H333</f>
        <v>0</v>
      </c>
      <c r="Q333" s="189">
        <v>0.00275</v>
      </c>
      <c r="R333" s="189">
        <f>Q333*H333</f>
        <v>2.25061375</v>
      </c>
      <c r="S333" s="189">
        <v>0</v>
      </c>
      <c r="T333" s="19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191" t="s">
        <v>170</v>
      </c>
      <c r="AT333" s="191" t="s">
        <v>165</v>
      </c>
      <c r="AU333" s="191" t="s">
        <v>82</v>
      </c>
      <c r="AY333" s="19" t="s">
        <v>163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9" t="s">
        <v>80</v>
      </c>
      <c r="BK333" s="192">
        <f>ROUND(I333*H333,2)</f>
        <v>0</v>
      </c>
      <c r="BL333" s="19" t="s">
        <v>170</v>
      </c>
      <c r="BM333" s="191" t="s">
        <v>469</v>
      </c>
    </row>
    <row r="334" spans="1:51" s="13" customFormat="1" ht="12">
      <c r="A334" s="13"/>
      <c r="B334" s="193"/>
      <c r="C334" s="13"/>
      <c r="D334" s="194" t="s">
        <v>180</v>
      </c>
      <c r="E334" s="195" t="s">
        <v>1</v>
      </c>
      <c r="F334" s="196" t="s">
        <v>456</v>
      </c>
      <c r="G334" s="13"/>
      <c r="H334" s="195" t="s">
        <v>1</v>
      </c>
      <c r="I334" s="197"/>
      <c r="J334" s="13"/>
      <c r="K334" s="13"/>
      <c r="L334" s="193"/>
      <c r="M334" s="198"/>
      <c r="N334" s="199"/>
      <c r="O334" s="199"/>
      <c r="P334" s="199"/>
      <c r="Q334" s="199"/>
      <c r="R334" s="199"/>
      <c r="S334" s="199"/>
      <c r="T334" s="20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5" t="s">
        <v>180</v>
      </c>
      <c r="AU334" s="195" t="s">
        <v>82</v>
      </c>
      <c r="AV334" s="13" t="s">
        <v>80</v>
      </c>
      <c r="AW334" s="13" t="s">
        <v>30</v>
      </c>
      <c r="AX334" s="13" t="s">
        <v>73</v>
      </c>
      <c r="AY334" s="195" t="s">
        <v>163</v>
      </c>
    </row>
    <row r="335" spans="1:51" s="14" customFormat="1" ht="12">
      <c r="A335" s="14"/>
      <c r="B335" s="201"/>
      <c r="C335" s="14"/>
      <c r="D335" s="194" t="s">
        <v>180</v>
      </c>
      <c r="E335" s="202" t="s">
        <v>1</v>
      </c>
      <c r="F335" s="203" t="s">
        <v>470</v>
      </c>
      <c r="G335" s="14"/>
      <c r="H335" s="204">
        <v>103.147</v>
      </c>
      <c r="I335" s="205"/>
      <c r="J335" s="14"/>
      <c r="K335" s="14"/>
      <c r="L335" s="201"/>
      <c r="M335" s="206"/>
      <c r="N335" s="207"/>
      <c r="O335" s="207"/>
      <c r="P335" s="207"/>
      <c r="Q335" s="207"/>
      <c r="R335" s="207"/>
      <c r="S335" s="207"/>
      <c r="T335" s="20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02" t="s">
        <v>180</v>
      </c>
      <c r="AU335" s="202" t="s">
        <v>82</v>
      </c>
      <c r="AV335" s="14" t="s">
        <v>82</v>
      </c>
      <c r="AW335" s="14" t="s">
        <v>30</v>
      </c>
      <c r="AX335" s="14" t="s">
        <v>73</v>
      </c>
      <c r="AY335" s="202" t="s">
        <v>163</v>
      </c>
    </row>
    <row r="336" spans="1:51" s="13" customFormat="1" ht="12">
      <c r="A336" s="13"/>
      <c r="B336" s="193"/>
      <c r="C336" s="13"/>
      <c r="D336" s="194" t="s">
        <v>180</v>
      </c>
      <c r="E336" s="195" t="s">
        <v>1</v>
      </c>
      <c r="F336" s="196" t="s">
        <v>471</v>
      </c>
      <c r="G336" s="13"/>
      <c r="H336" s="195" t="s">
        <v>1</v>
      </c>
      <c r="I336" s="197"/>
      <c r="J336" s="13"/>
      <c r="K336" s="13"/>
      <c r="L336" s="193"/>
      <c r="M336" s="198"/>
      <c r="N336" s="199"/>
      <c r="O336" s="199"/>
      <c r="P336" s="199"/>
      <c r="Q336" s="199"/>
      <c r="R336" s="199"/>
      <c r="S336" s="199"/>
      <c r="T336" s="20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95" t="s">
        <v>180</v>
      </c>
      <c r="AU336" s="195" t="s">
        <v>82</v>
      </c>
      <c r="AV336" s="13" t="s">
        <v>80</v>
      </c>
      <c r="AW336" s="13" t="s">
        <v>30</v>
      </c>
      <c r="AX336" s="13" t="s">
        <v>73</v>
      </c>
      <c r="AY336" s="195" t="s">
        <v>163</v>
      </c>
    </row>
    <row r="337" spans="1:51" s="14" customFormat="1" ht="12">
      <c r="A337" s="14"/>
      <c r="B337" s="201"/>
      <c r="C337" s="14"/>
      <c r="D337" s="194" t="s">
        <v>180</v>
      </c>
      <c r="E337" s="202" t="s">
        <v>1</v>
      </c>
      <c r="F337" s="203" t="s">
        <v>472</v>
      </c>
      <c r="G337" s="14"/>
      <c r="H337" s="204">
        <v>210.539</v>
      </c>
      <c r="I337" s="205"/>
      <c r="J337" s="14"/>
      <c r="K337" s="14"/>
      <c r="L337" s="201"/>
      <c r="M337" s="206"/>
      <c r="N337" s="207"/>
      <c r="O337" s="207"/>
      <c r="P337" s="207"/>
      <c r="Q337" s="207"/>
      <c r="R337" s="207"/>
      <c r="S337" s="207"/>
      <c r="T337" s="20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02" t="s">
        <v>180</v>
      </c>
      <c r="AU337" s="202" t="s">
        <v>82</v>
      </c>
      <c r="AV337" s="14" t="s">
        <v>82</v>
      </c>
      <c r="AW337" s="14" t="s">
        <v>30</v>
      </c>
      <c r="AX337" s="14" t="s">
        <v>73</v>
      </c>
      <c r="AY337" s="202" t="s">
        <v>163</v>
      </c>
    </row>
    <row r="338" spans="1:51" s="14" customFormat="1" ht="12">
      <c r="A338" s="14"/>
      <c r="B338" s="201"/>
      <c r="C338" s="14"/>
      <c r="D338" s="194" t="s">
        <v>180</v>
      </c>
      <c r="E338" s="202" t="s">
        <v>1</v>
      </c>
      <c r="F338" s="203" t="s">
        <v>473</v>
      </c>
      <c r="G338" s="14"/>
      <c r="H338" s="204">
        <v>2.278</v>
      </c>
      <c r="I338" s="205"/>
      <c r="J338" s="14"/>
      <c r="K338" s="14"/>
      <c r="L338" s="201"/>
      <c r="M338" s="206"/>
      <c r="N338" s="207"/>
      <c r="O338" s="207"/>
      <c r="P338" s="207"/>
      <c r="Q338" s="207"/>
      <c r="R338" s="207"/>
      <c r="S338" s="207"/>
      <c r="T338" s="20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02" t="s">
        <v>180</v>
      </c>
      <c r="AU338" s="202" t="s">
        <v>82</v>
      </c>
      <c r="AV338" s="14" t="s">
        <v>82</v>
      </c>
      <c r="AW338" s="14" t="s">
        <v>30</v>
      </c>
      <c r="AX338" s="14" t="s">
        <v>73</v>
      </c>
      <c r="AY338" s="202" t="s">
        <v>163</v>
      </c>
    </row>
    <row r="339" spans="1:51" s="13" customFormat="1" ht="12">
      <c r="A339" s="13"/>
      <c r="B339" s="193"/>
      <c r="C339" s="13"/>
      <c r="D339" s="194" t="s">
        <v>180</v>
      </c>
      <c r="E339" s="195" t="s">
        <v>1</v>
      </c>
      <c r="F339" s="196" t="s">
        <v>474</v>
      </c>
      <c r="G339" s="13"/>
      <c r="H339" s="195" t="s">
        <v>1</v>
      </c>
      <c r="I339" s="197"/>
      <c r="J339" s="13"/>
      <c r="K339" s="13"/>
      <c r="L339" s="193"/>
      <c r="M339" s="198"/>
      <c r="N339" s="199"/>
      <c r="O339" s="199"/>
      <c r="P339" s="199"/>
      <c r="Q339" s="199"/>
      <c r="R339" s="199"/>
      <c r="S339" s="199"/>
      <c r="T339" s="20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5" t="s">
        <v>180</v>
      </c>
      <c r="AU339" s="195" t="s">
        <v>82</v>
      </c>
      <c r="AV339" s="13" t="s">
        <v>80</v>
      </c>
      <c r="AW339" s="13" t="s">
        <v>30</v>
      </c>
      <c r="AX339" s="13" t="s">
        <v>73</v>
      </c>
      <c r="AY339" s="195" t="s">
        <v>163</v>
      </c>
    </row>
    <row r="340" spans="1:51" s="14" customFormat="1" ht="12">
      <c r="A340" s="14"/>
      <c r="B340" s="201"/>
      <c r="C340" s="14"/>
      <c r="D340" s="194" t="s">
        <v>180</v>
      </c>
      <c r="E340" s="202" t="s">
        <v>1</v>
      </c>
      <c r="F340" s="203" t="s">
        <v>475</v>
      </c>
      <c r="G340" s="14"/>
      <c r="H340" s="204">
        <v>85.305</v>
      </c>
      <c r="I340" s="205"/>
      <c r="J340" s="14"/>
      <c r="K340" s="14"/>
      <c r="L340" s="201"/>
      <c r="M340" s="206"/>
      <c r="N340" s="207"/>
      <c r="O340" s="207"/>
      <c r="P340" s="207"/>
      <c r="Q340" s="207"/>
      <c r="R340" s="207"/>
      <c r="S340" s="207"/>
      <c r="T340" s="20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02" t="s">
        <v>180</v>
      </c>
      <c r="AU340" s="202" t="s">
        <v>82</v>
      </c>
      <c r="AV340" s="14" t="s">
        <v>82</v>
      </c>
      <c r="AW340" s="14" t="s">
        <v>30</v>
      </c>
      <c r="AX340" s="14" t="s">
        <v>73</v>
      </c>
      <c r="AY340" s="202" t="s">
        <v>163</v>
      </c>
    </row>
    <row r="341" spans="1:51" s="13" customFormat="1" ht="12">
      <c r="A341" s="13"/>
      <c r="B341" s="193"/>
      <c r="C341" s="13"/>
      <c r="D341" s="194" t="s">
        <v>180</v>
      </c>
      <c r="E341" s="195" t="s">
        <v>1</v>
      </c>
      <c r="F341" s="196" t="s">
        <v>476</v>
      </c>
      <c r="G341" s="13"/>
      <c r="H341" s="195" t="s">
        <v>1</v>
      </c>
      <c r="I341" s="197"/>
      <c r="J341" s="13"/>
      <c r="K341" s="13"/>
      <c r="L341" s="193"/>
      <c r="M341" s="198"/>
      <c r="N341" s="199"/>
      <c r="O341" s="199"/>
      <c r="P341" s="199"/>
      <c r="Q341" s="199"/>
      <c r="R341" s="199"/>
      <c r="S341" s="199"/>
      <c r="T341" s="20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5" t="s">
        <v>180</v>
      </c>
      <c r="AU341" s="195" t="s">
        <v>82</v>
      </c>
      <c r="AV341" s="13" t="s">
        <v>80</v>
      </c>
      <c r="AW341" s="13" t="s">
        <v>30</v>
      </c>
      <c r="AX341" s="13" t="s">
        <v>73</v>
      </c>
      <c r="AY341" s="195" t="s">
        <v>163</v>
      </c>
    </row>
    <row r="342" spans="1:51" s="14" customFormat="1" ht="12">
      <c r="A342" s="14"/>
      <c r="B342" s="201"/>
      <c r="C342" s="14"/>
      <c r="D342" s="194" t="s">
        <v>180</v>
      </c>
      <c r="E342" s="202" t="s">
        <v>1</v>
      </c>
      <c r="F342" s="203" t="s">
        <v>477</v>
      </c>
      <c r="G342" s="14"/>
      <c r="H342" s="204">
        <v>97.612</v>
      </c>
      <c r="I342" s="205"/>
      <c r="J342" s="14"/>
      <c r="K342" s="14"/>
      <c r="L342" s="201"/>
      <c r="M342" s="206"/>
      <c r="N342" s="207"/>
      <c r="O342" s="207"/>
      <c r="P342" s="207"/>
      <c r="Q342" s="207"/>
      <c r="R342" s="207"/>
      <c r="S342" s="207"/>
      <c r="T342" s="20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02" t="s">
        <v>180</v>
      </c>
      <c r="AU342" s="202" t="s">
        <v>82</v>
      </c>
      <c r="AV342" s="14" t="s">
        <v>82</v>
      </c>
      <c r="AW342" s="14" t="s">
        <v>30</v>
      </c>
      <c r="AX342" s="14" t="s">
        <v>73</v>
      </c>
      <c r="AY342" s="202" t="s">
        <v>163</v>
      </c>
    </row>
    <row r="343" spans="1:51" s="14" customFormat="1" ht="12">
      <c r="A343" s="14"/>
      <c r="B343" s="201"/>
      <c r="C343" s="14"/>
      <c r="D343" s="194" t="s">
        <v>180</v>
      </c>
      <c r="E343" s="202" t="s">
        <v>1</v>
      </c>
      <c r="F343" s="203" t="s">
        <v>478</v>
      </c>
      <c r="G343" s="14"/>
      <c r="H343" s="204">
        <v>20.74</v>
      </c>
      <c r="I343" s="205"/>
      <c r="J343" s="14"/>
      <c r="K343" s="14"/>
      <c r="L343" s="201"/>
      <c r="M343" s="206"/>
      <c r="N343" s="207"/>
      <c r="O343" s="207"/>
      <c r="P343" s="207"/>
      <c r="Q343" s="207"/>
      <c r="R343" s="207"/>
      <c r="S343" s="207"/>
      <c r="T343" s="20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02" t="s">
        <v>180</v>
      </c>
      <c r="AU343" s="202" t="s">
        <v>82</v>
      </c>
      <c r="AV343" s="14" t="s">
        <v>82</v>
      </c>
      <c r="AW343" s="14" t="s">
        <v>30</v>
      </c>
      <c r="AX343" s="14" t="s">
        <v>73</v>
      </c>
      <c r="AY343" s="202" t="s">
        <v>163</v>
      </c>
    </row>
    <row r="344" spans="1:51" s="13" customFormat="1" ht="12">
      <c r="A344" s="13"/>
      <c r="B344" s="193"/>
      <c r="C344" s="13"/>
      <c r="D344" s="194" t="s">
        <v>180</v>
      </c>
      <c r="E344" s="195" t="s">
        <v>1</v>
      </c>
      <c r="F344" s="196" t="s">
        <v>461</v>
      </c>
      <c r="G344" s="13"/>
      <c r="H344" s="195" t="s">
        <v>1</v>
      </c>
      <c r="I344" s="197"/>
      <c r="J344" s="13"/>
      <c r="K344" s="13"/>
      <c r="L344" s="193"/>
      <c r="M344" s="198"/>
      <c r="N344" s="199"/>
      <c r="O344" s="199"/>
      <c r="P344" s="199"/>
      <c r="Q344" s="199"/>
      <c r="R344" s="199"/>
      <c r="S344" s="199"/>
      <c r="T344" s="20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5" t="s">
        <v>180</v>
      </c>
      <c r="AU344" s="195" t="s">
        <v>82</v>
      </c>
      <c r="AV344" s="13" t="s">
        <v>80</v>
      </c>
      <c r="AW344" s="13" t="s">
        <v>30</v>
      </c>
      <c r="AX344" s="13" t="s">
        <v>73</v>
      </c>
      <c r="AY344" s="195" t="s">
        <v>163</v>
      </c>
    </row>
    <row r="345" spans="1:51" s="14" customFormat="1" ht="12">
      <c r="A345" s="14"/>
      <c r="B345" s="201"/>
      <c r="C345" s="14"/>
      <c r="D345" s="194" t="s">
        <v>180</v>
      </c>
      <c r="E345" s="202" t="s">
        <v>1</v>
      </c>
      <c r="F345" s="203" t="s">
        <v>479</v>
      </c>
      <c r="G345" s="14"/>
      <c r="H345" s="204">
        <v>99.996</v>
      </c>
      <c r="I345" s="205"/>
      <c r="J345" s="14"/>
      <c r="K345" s="14"/>
      <c r="L345" s="201"/>
      <c r="M345" s="206"/>
      <c r="N345" s="207"/>
      <c r="O345" s="207"/>
      <c r="P345" s="207"/>
      <c r="Q345" s="207"/>
      <c r="R345" s="207"/>
      <c r="S345" s="207"/>
      <c r="T345" s="20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02" t="s">
        <v>180</v>
      </c>
      <c r="AU345" s="202" t="s">
        <v>82</v>
      </c>
      <c r="AV345" s="14" t="s">
        <v>82</v>
      </c>
      <c r="AW345" s="14" t="s">
        <v>30</v>
      </c>
      <c r="AX345" s="14" t="s">
        <v>73</v>
      </c>
      <c r="AY345" s="202" t="s">
        <v>163</v>
      </c>
    </row>
    <row r="346" spans="1:51" s="14" customFormat="1" ht="12">
      <c r="A346" s="14"/>
      <c r="B346" s="201"/>
      <c r="C346" s="14"/>
      <c r="D346" s="194" t="s">
        <v>180</v>
      </c>
      <c r="E346" s="202" t="s">
        <v>1</v>
      </c>
      <c r="F346" s="203" t="s">
        <v>480</v>
      </c>
      <c r="G346" s="14"/>
      <c r="H346" s="204">
        <v>43.226</v>
      </c>
      <c r="I346" s="205"/>
      <c r="J346" s="14"/>
      <c r="K346" s="14"/>
      <c r="L346" s="201"/>
      <c r="M346" s="206"/>
      <c r="N346" s="207"/>
      <c r="O346" s="207"/>
      <c r="P346" s="207"/>
      <c r="Q346" s="207"/>
      <c r="R346" s="207"/>
      <c r="S346" s="207"/>
      <c r="T346" s="20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02" t="s">
        <v>180</v>
      </c>
      <c r="AU346" s="202" t="s">
        <v>82</v>
      </c>
      <c r="AV346" s="14" t="s">
        <v>82</v>
      </c>
      <c r="AW346" s="14" t="s">
        <v>30</v>
      </c>
      <c r="AX346" s="14" t="s">
        <v>73</v>
      </c>
      <c r="AY346" s="202" t="s">
        <v>163</v>
      </c>
    </row>
    <row r="347" spans="1:51" s="14" customFormat="1" ht="12">
      <c r="A347" s="14"/>
      <c r="B347" s="201"/>
      <c r="C347" s="14"/>
      <c r="D347" s="194" t="s">
        <v>180</v>
      </c>
      <c r="E347" s="202" t="s">
        <v>1</v>
      </c>
      <c r="F347" s="203" t="s">
        <v>481</v>
      </c>
      <c r="G347" s="14"/>
      <c r="H347" s="204">
        <v>122.101</v>
      </c>
      <c r="I347" s="205"/>
      <c r="J347" s="14"/>
      <c r="K347" s="14"/>
      <c r="L347" s="201"/>
      <c r="M347" s="206"/>
      <c r="N347" s="207"/>
      <c r="O347" s="207"/>
      <c r="P347" s="207"/>
      <c r="Q347" s="207"/>
      <c r="R347" s="207"/>
      <c r="S347" s="207"/>
      <c r="T347" s="20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02" t="s">
        <v>180</v>
      </c>
      <c r="AU347" s="202" t="s">
        <v>82</v>
      </c>
      <c r="AV347" s="14" t="s">
        <v>82</v>
      </c>
      <c r="AW347" s="14" t="s">
        <v>30</v>
      </c>
      <c r="AX347" s="14" t="s">
        <v>73</v>
      </c>
      <c r="AY347" s="202" t="s">
        <v>163</v>
      </c>
    </row>
    <row r="348" spans="1:51" s="14" customFormat="1" ht="12">
      <c r="A348" s="14"/>
      <c r="B348" s="201"/>
      <c r="C348" s="14"/>
      <c r="D348" s="194" t="s">
        <v>180</v>
      </c>
      <c r="E348" s="202" t="s">
        <v>1</v>
      </c>
      <c r="F348" s="203" t="s">
        <v>482</v>
      </c>
      <c r="G348" s="14"/>
      <c r="H348" s="204">
        <v>33.461</v>
      </c>
      <c r="I348" s="205"/>
      <c r="J348" s="14"/>
      <c r="K348" s="14"/>
      <c r="L348" s="201"/>
      <c r="M348" s="206"/>
      <c r="N348" s="207"/>
      <c r="O348" s="207"/>
      <c r="P348" s="207"/>
      <c r="Q348" s="207"/>
      <c r="R348" s="207"/>
      <c r="S348" s="207"/>
      <c r="T348" s="20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02" t="s">
        <v>180</v>
      </c>
      <c r="AU348" s="202" t="s">
        <v>82</v>
      </c>
      <c r="AV348" s="14" t="s">
        <v>82</v>
      </c>
      <c r="AW348" s="14" t="s">
        <v>30</v>
      </c>
      <c r="AX348" s="14" t="s">
        <v>73</v>
      </c>
      <c r="AY348" s="202" t="s">
        <v>163</v>
      </c>
    </row>
    <row r="349" spans="1:51" s="15" customFormat="1" ht="12">
      <c r="A349" s="15"/>
      <c r="B349" s="209"/>
      <c r="C349" s="15"/>
      <c r="D349" s="194" t="s">
        <v>180</v>
      </c>
      <c r="E349" s="210" t="s">
        <v>1</v>
      </c>
      <c r="F349" s="211" t="s">
        <v>218</v>
      </c>
      <c r="G349" s="15"/>
      <c r="H349" s="212">
        <v>818.405</v>
      </c>
      <c r="I349" s="213"/>
      <c r="J349" s="15"/>
      <c r="K349" s="15"/>
      <c r="L349" s="209"/>
      <c r="M349" s="214"/>
      <c r="N349" s="215"/>
      <c r="O349" s="215"/>
      <c r="P349" s="215"/>
      <c r="Q349" s="215"/>
      <c r="R349" s="215"/>
      <c r="S349" s="215"/>
      <c r="T349" s="216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10" t="s">
        <v>180</v>
      </c>
      <c r="AU349" s="210" t="s">
        <v>82</v>
      </c>
      <c r="AV349" s="15" t="s">
        <v>170</v>
      </c>
      <c r="AW349" s="15" t="s">
        <v>30</v>
      </c>
      <c r="AX349" s="15" t="s">
        <v>80</v>
      </c>
      <c r="AY349" s="210" t="s">
        <v>163</v>
      </c>
    </row>
    <row r="350" spans="1:65" s="2" customFormat="1" ht="24.15" customHeight="1">
      <c r="A350" s="38"/>
      <c r="B350" s="179"/>
      <c r="C350" s="180" t="s">
        <v>483</v>
      </c>
      <c r="D350" s="180" t="s">
        <v>165</v>
      </c>
      <c r="E350" s="181" t="s">
        <v>484</v>
      </c>
      <c r="F350" s="182" t="s">
        <v>485</v>
      </c>
      <c r="G350" s="183" t="s">
        <v>168</v>
      </c>
      <c r="H350" s="184">
        <v>818.405</v>
      </c>
      <c r="I350" s="185"/>
      <c r="J350" s="186">
        <f>ROUND(I350*H350,2)</f>
        <v>0</v>
      </c>
      <c r="K350" s="182" t="s">
        <v>169</v>
      </c>
      <c r="L350" s="39"/>
      <c r="M350" s="187" t="s">
        <v>1</v>
      </c>
      <c r="N350" s="188" t="s">
        <v>38</v>
      </c>
      <c r="O350" s="77"/>
      <c r="P350" s="189">
        <f>O350*H350</f>
        <v>0</v>
      </c>
      <c r="Q350" s="189">
        <v>0</v>
      </c>
      <c r="R350" s="189">
        <f>Q350*H350</f>
        <v>0</v>
      </c>
      <c r="S350" s="189">
        <v>0</v>
      </c>
      <c r="T350" s="19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191" t="s">
        <v>170</v>
      </c>
      <c r="AT350" s="191" t="s">
        <v>165</v>
      </c>
      <c r="AU350" s="191" t="s">
        <v>82</v>
      </c>
      <c r="AY350" s="19" t="s">
        <v>163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9" t="s">
        <v>80</v>
      </c>
      <c r="BK350" s="192">
        <f>ROUND(I350*H350,2)</f>
        <v>0</v>
      </c>
      <c r="BL350" s="19" t="s">
        <v>170</v>
      </c>
      <c r="BM350" s="191" t="s">
        <v>486</v>
      </c>
    </row>
    <row r="351" spans="1:65" s="2" customFormat="1" ht="16.5" customHeight="1">
      <c r="A351" s="38"/>
      <c r="B351" s="179"/>
      <c r="C351" s="180" t="s">
        <v>487</v>
      </c>
      <c r="D351" s="180" t="s">
        <v>165</v>
      </c>
      <c r="E351" s="181" t="s">
        <v>488</v>
      </c>
      <c r="F351" s="182" t="s">
        <v>489</v>
      </c>
      <c r="G351" s="183" t="s">
        <v>264</v>
      </c>
      <c r="H351" s="184">
        <v>5.934</v>
      </c>
      <c r="I351" s="185"/>
      <c r="J351" s="186">
        <f>ROUND(I351*H351,2)</f>
        <v>0</v>
      </c>
      <c r="K351" s="182" t="s">
        <v>169</v>
      </c>
      <c r="L351" s="39"/>
      <c r="M351" s="187" t="s">
        <v>1</v>
      </c>
      <c r="N351" s="188" t="s">
        <v>38</v>
      </c>
      <c r="O351" s="77"/>
      <c r="P351" s="189">
        <f>O351*H351</f>
        <v>0</v>
      </c>
      <c r="Q351" s="189">
        <v>1.04922</v>
      </c>
      <c r="R351" s="189">
        <f>Q351*H351</f>
        <v>6.226071480000001</v>
      </c>
      <c r="S351" s="189">
        <v>0</v>
      </c>
      <c r="T351" s="19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91" t="s">
        <v>170</v>
      </c>
      <c r="AT351" s="191" t="s">
        <v>165</v>
      </c>
      <c r="AU351" s="191" t="s">
        <v>82</v>
      </c>
      <c r="AY351" s="19" t="s">
        <v>163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9" t="s">
        <v>80</v>
      </c>
      <c r="BK351" s="192">
        <f>ROUND(I351*H351,2)</f>
        <v>0</v>
      </c>
      <c r="BL351" s="19" t="s">
        <v>170</v>
      </c>
      <c r="BM351" s="191" t="s">
        <v>490</v>
      </c>
    </row>
    <row r="352" spans="1:51" s="14" customFormat="1" ht="12">
      <c r="A352" s="14"/>
      <c r="B352" s="201"/>
      <c r="C352" s="14"/>
      <c r="D352" s="194" t="s">
        <v>180</v>
      </c>
      <c r="E352" s="202" t="s">
        <v>1</v>
      </c>
      <c r="F352" s="203" t="s">
        <v>491</v>
      </c>
      <c r="G352" s="14"/>
      <c r="H352" s="204">
        <v>6.824</v>
      </c>
      <c r="I352" s="205"/>
      <c r="J352" s="14"/>
      <c r="K352" s="14"/>
      <c r="L352" s="201"/>
      <c r="M352" s="206"/>
      <c r="N352" s="207"/>
      <c r="O352" s="207"/>
      <c r="P352" s="207"/>
      <c r="Q352" s="207"/>
      <c r="R352" s="207"/>
      <c r="S352" s="207"/>
      <c r="T352" s="20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02" t="s">
        <v>180</v>
      </c>
      <c r="AU352" s="202" t="s">
        <v>82</v>
      </c>
      <c r="AV352" s="14" t="s">
        <v>82</v>
      </c>
      <c r="AW352" s="14" t="s">
        <v>30</v>
      </c>
      <c r="AX352" s="14" t="s">
        <v>73</v>
      </c>
      <c r="AY352" s="202" t="s">
        <v>163</v>
      </c>
    </row>
    <row r="353" spans="1:51" s="14" customFormat="1" ht="12">
      <c r="A353" s="14"/>
      <c r="B353" s="201"/>
      <c r="C353" s="14"/>
      <c r="D353" s="194" t="s">
        <v>180</v>
      </c>
      <c r="E353" s="202" t="s">
        <v>1</v>
      </c>
      <c r="F353" s="203" t="s">
        <v>492</v>
      </c>
      <c r="G353" s="14"/>
      <c r="H353" s="204">
        <v>-0.89</v>
      </c>
      <c r="I353" s="205"/>
      <c r="J353" s="14"/>
      <c r="K353" s="14"/>
      <c r="L353" s="201"/>
      <c r="M353" s="206"/>
      <c r="N353" s="207"/>
      <c r="O353" s="207"/>
      <c r="P353" s="207"/>
      <c r="Q353" s="207"/>
      <c r="R353" s="207"/>
      <c r="S353" s="207"/>
      <c r="T353" s="20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02" t="s">
        <v>180</v>
      </c>
      <c r="AU353" s="202" t="s">
        <v>82</v>
      </c>
      <c r="AV353" s="14" t="s">
        <v>82</v>
      </c>
      <c r="AW353" s="14" t="s">
        <v>30</v>
      </c>
      <c r="AX353" s="14" t="s">
        <v>73</v>
      </c>
      <c r="AY353" s="202" t="s">
        <v>163</v>
      </c>
    </row>
    <row r="354" spans="1:51" s="15" customFormat="1" ht="12">
      <c r="A354" s="15"/>
      <c r="B354" s="209"/>
      <c r="C354" s="15"/>
      <c r="D354" s="194" t="s">
        <v>180</v>
      </c>
      <c r="E354" s="210" t="s">
        <v>1</v>
      </c>
      <c r="F354" s="211" t="s">
        <v>218</v>
      </c>
      <c r="G354" s="15"/>
      <c r="H354" s="212">
        <v>5.934</v>
      </c>
      <c r="I354" s="213"/>
      <c r="J354" s="15"/>
      <c r="K354" s="15"/>
      <c r="L354" s="209"/>
      <c r="M354" s="214"/>
      <c r="N354" s="215"/>
      <c r="O354" s="215"/>
      <c r="P354" s="215"/>
      <c r="Q354" s="215"/>
      <c r="R354" s="215"/>
      <c r="S354" s="215"/>
      <c r="T354" s="21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10" t="s">
        <v>180</v>
      </c>
      <c r="AU354" s="210" t="s">
        <v>82</v>
      </c>
      <c r="AV354" s="15" t="s">
        <v>170</v>
      </c>
      <c r="AW354" s="15" t="s">
        <v>30</v>
      </c>
      <c r="AX354" s="15" t="s">
        <v>80</v>
      </c>
      <c r="AY354" s="210" t="s">
        <v>163</v>
      </c>
    </row>
    <row r="355" spans="1:65" s="2" customFormat="1" ht="16.5" customHeight="1">
      <c r="A355" s="38"/>
      <c r="B355" s="179"/>
      <c r="C355" s="180" t="s">
        <v>493</v>
      </c>
      <c r="D355" s="180" t="s">
        <v>165</v>
      </c>
      <c r="E355" s="181" t="s">
        <v>494</v>
      </c>
      <c r="F355" s="182" t="s">
        <v>495</v>
      </c>
      <c r="G355" s="183" t="s">
        <v>196</v>
      </c>
      <c r="H355" s="184">
        <v>1.56</v>
      </c>
      <c r="I355" s="185"/>
      <c r="J355" s="186">
        <f>ROUND(I355*H355,2)</f>
        <v>0</v>
      </c>
      <c r="K355" s="182" t="s">
        <v>1</v>
      </c>
      <c r="L355" s="39"/>
      <c r="M355" s="187" t="s">
        <v>1</v>
      </c>
      <c r="N355" s="188" t="s">
        <v>38</v>
      </c>
      <c r="O355" s="77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91" t="s">
        <v>170</v>
      </c>
      <c r="AT355" s="191" t="s">
        <v>165</v>
      </c>
      <c r="AU355" s="191" t="s">
        <v>82</v>
      </c>
      <c r="AY355" s="19" t="s">
        <v>163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80</v>
      </c>
      <c r="BK355" s="192">
        <f>ROUND(I355*H355,2)</f>
        <v>0</v>
      </c>
      <c r="BL355" s="19" t="s">
        <v>170</v>
      </c>
      <c r="BM355" s="191" t="s">
        <v>496</v>
      </c>
    </row>
    <row r="356" spans="1:51" s="14" customFormat="1" ht="12">
      <c r="A356" s="14"/>
      <c r="B356" s="201"/>
      <c r="C356" s="14"/>
      <c r="D356" s="194" t="s">
        <v>180</v>
      </c>
      <c r="E356" s="202" t="s">
        <v>1</v>
      </c>
      <c r="F356" s="203" t="s">
        <v>497</v>
      </c>
      <c r="G356" s="14"/>
      <c r="H356" s="204">
        <v>1.56</v>
      </c>
      <c r="I356" s="205"/>
      <c r="J356" s="14"/>
      <c r="K356" s="14"/>
      <c r="L356" s="201"/>
      <c r="M356" s="206"/>
      <c r="N356" s="207"/>
      <c r="O356" s="207"/>
      <c r="P356" s="207"/>
      <c r="Q356" s="207"/>
      <c r="R356" s="207"/>
      <c r="S356" s="207"/>
      <c r="T356" s="20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02" t="s">
        <v>180</v>
      </c>
      <c r="AU356" s="202" t="s">
        <v>82</v>
      </c>
      <c r="AV356" s="14" t="s">
        <v>82</v>
      </c>
      <c r="AW356" s="14" t="s">
        <v>30</v>
      </c>
      <c r="AX356" s="14" t="s">
        <v>73</v>
      </c>
      <c r="AY356" s="202" t="s">
        <v>163</v>
      </c>
    </row>
    <row r="357" spans="1:51" s="15" customFormat="1" ht="12">
      <c r="A357" s="15"/>
      <c r="B357" s="209"/>
      <c r="C357" s="15"/>
      <c r="D357" s="194" t="s">
        <v>180</v>
      </c>
      <c r="E357" s="210" t="s">
        <v>1</v>
      </c>
      <c r="F357" s="211" t="s">
        <v>218</v>
      </c>
      <c r="G357" s="15"/>
      <c r="H357" s="212">
        <v>1.56</v>
      </c>
      <c r="I357" s="213"/>
      <c r="J357" s="15"/>
      <c r="K357" s="15"/>
      <c r="L357" s="209"/>
      <c r="M357" s="214"/>
      <c r="N357" s="215"/>
      <c r="O357" s="215"/>
      <c r="P357" s="215"/>
      <c r="Q357" s="215"/>
      <c r="R357" s="215"/>
      <c r="S357" s="215"/>
      <c r="T357" s="21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10" t="s">
        <v>180</v>
      </c>
      <c r="AU357" s="210" t="s">
        <v>82</v>
      </c>
      <c r="AV357" s="15" t="s">
        <v>170</v>
      </c>
      <c r="AW357" s="15" t="s">
        <v>30</v>
      </c>
      <c r="AX357" s="15" t="s">
        <v>80</v>
      </c>
      <c r="AY357" s="210" t="s">
        <v>163</v>
      </c>
    </row>
    <row r="358" spans="1:65" s="2" customFormat="1" ht="24.15" customHeight="1">
      <c r="A358" s="38"/>
      <c r="B358" s="179"/>
      <c r="C358" s="180" t="s">
        <v>498</v>
      </c>
      <c r="D358" s="180" t="s">
        <v>165</v>
      </c>
      <c r="E358" s="181" t="s">
        <v>499</v>
      </c>
      <c r="F358" s="182" t="s">
        <v>500</v>
      </c>
      <c r="G358" s="183" t="s">
        <v>204</v>
      </c>
      <c r="H358" s="184">
        <v>8.569</v>
      </c>
      <c r="I358" s="185"/>
      <c r="J358" s="186">
        <f>ROUND(I358*H358,2)</f>
        <v>0</v>
      </c>
      <c r="K358" s="182" t="s">
        <v>169</v>
      </c>
      <c r="L358" s="39"/>
      <c r="M358" s="187" t="s">
        <v>1</v>
      </c>
      <c r="N358" s="188" t="s">
        <v>38</v>
      </c>
      <c r="O358" s="77"/>
      <c r="P358" s="189">
        <f>O358*H358</f>
        <v>0</v>
      </c>
      <c r="Q358" s="189">
        <v>2.45329</v>
      </c>
      <c r="R358" s="189">
        <f>Q358*H358</f>
        <v>21.022242010000003</v>
      </c>
      <c r="S358" s="189">
        <v>0</v>
      </c>
      <c r="T358" s="19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91" t="s">
        <v>170</v>
      </c>
      <c r="AT358" s="191" t="s">
        <v>165</v>
      </c>
      <c r="AU358" s="191" t="s">
        <v>82</v>
      </c>
      <c r="AY358" s="19" t="s">
        <v>163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9" t="s">
        <v>80</v>
      </c>
      <c r="BK358" s="192">
        <f>ROUND(I358*H358,2)</f>
        <v>0</v>
      </c>
      <c r="BL358" s="19" t="s">
        <v>170</v>
      </c>
      <c r="BM358" s="191" t="s">
        <v>501</v>
      </c>
    </row>
    <row r="359" spans="1:51" s="13" customFormat="1" ht="12">
      <c r="A359" s="13"/>
      <c r="B359" s="193"/>
      <c r="C359" s="13"/>
      <c r="D359" s="194" t="s">
        <v>180</v>
      </c>
      <c r="E359" s="195" t="s">
        <v>1</v>
      </c>
      <c r="F359" s="196" t="s">
        <v>502</v>
      </c>
      <c r="G359" s="13"/>
      <c r="H359" s="195" t="s">
        <v>1</v>
      </c>
      <c r="I359" s="197"/>
      <c r="J359" s="13"/>
      <c r="K359" s="13"/>
      <c r="L359" s="193"/>
      <c r="M359" s="198"/>
      <c r="N359" s="199"/>
      <c r="O359" s="199"/>
      <c r="P359" s="199"/>
      <c r="Q359" s="199"/>
      <c r="R359" s="199"/>
      <c r="S359" s="199"/>
      <c r="T359" s="20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5" t="s">
        <v>180</v>
      </c>
      <c r="AU359" s="195" t="s">
        <v>82</v>
      </c>
      <c r="AV359" s="13" t="s">
        <v>80</v>
      </c>
      <c r="AW359" s="13" t="s">
        <v>30</v>
      </c>
      <c r="AX359" s="13" t="s">
        <v>73</v>
      </c>
      <c r="AY359" s="195" t="s">
        <v>163</v>
      </c>
    </row>
    <row r="360" spans="1:51" s="13" customFormat="1" ht="12">
      <c r="A360" s="13"/>
      <c r="B360" s="193"/>
      <c r="C360" s="13"/>
      <c r="D360" s="194" t="s">
        <v>180</v>
      </c>
      <c r="E360" s="195" t="s">
        <v>1</v>
      </c>
      <c r="F360" s="196" t="s">
        <v>503</v>
      </c>
      <c r="G360" s="13"/>
      <c r="H360" s="195" t="s">
        <v>1</v>
      </c>
      <c r="I360" s="197"/>
      <c r="J360" s="13"/>
      <c r="K360" s="13"/>
      <c r="L360" s="193"/>
      <c r="M360" s="198"/>
      <c r="N360" s="199"/>
      <c r="O360" s="199"/>
      <c r="P360" s="199"/>
      <c r="Q360" s="199"/>
      <c r="R360" s="199"/>
      <c r="S360" s="199"/>
      <c r="T360" s="20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5" t="s">
        <v>180</v>
      </c>
      <c r="AU360" s="195" t="s">
        <v>82</v>
      </c>
      <c r="AV360" s="13" t="s">
        <v>80</v>
      </c>
      <c r="AW360" s="13" t="s">
        <v>30</v>
      </c>
      <c r="AX360" s="13" t="s">
        <v>73</v>
      </c>
      <c r="AY360" s="195" t="s">
        <v>163</v>
      </c>
    </row>
    <row r="361" spans="1:51" s="14" customFormat="1" ht="12">
      <c r="A361" s="14"/>
      <c r="B361" s="201"/>
      <c r="C361" s="14"/>
      <c r="D361" s="194" t="s">
        <v>180</v>
      </c>
      <c r="E361" s="202" t="s">
        <v>1</v>
      </c>
      <c r="F361" s="203" t="s">
        <v>504</v>
      </c>
      <c r="G361" s="14"/>
      <c r="H361" s="204">
        <v>8.569</v>
      </c>
      <c r="I361" s="205"/>
      <c r="J361" s="14"/>
      <c r="K361" s="14"/>
      <c r="L361" s="201"/>
      <c r="M361" s="206"/>
      <c r="N361" s="207"/>
      <c r="O361" s="207"/>
      <c r="P361" s="207"/>
      <c r="Q361" s="207"/>
      <c r="R361" s="207"/>
      <c r="S361" s="207"/>
      <c r="T361" s="20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02" t="s">
        <v>180</v>
      </c>
      <c r="AU361" s="202" t="s">
        <v>82</v>
      </c>
      <c r="AV361" s="14" t="s">
        <v>82</v>
      </c>
      <c r="AW361" s="14" t="s">
        <v>30</v>
      </c>
      <c r="AX361" s="14" t="s">
        <v>73</v>
      </c>
      <c r="AY361" s="202" t="s">
        <v>163</v>
      </c>
    </row>
    <row r="362" spans="1:51" s="15" customFormat="1" ht="12">
      <c r="A362" s="15"/>
      <c r="B362" s="209"/>
      <c r="C362" s="15"/>
      <c r="D362" s="194" t="s">
        <v>180</v>
      </c>
      <c r="E362" s="210" t="s">
        <v>1</v>
      </c>
      <c r="F362" s="211" t="s">
        <v>218</v>
      </c>
      <c r="G362" s="15"/>
      <c r="H362" s="212">
        <v>8.569</v>
      </c>
      <c r="I362" s="213"/>
      <c r="J362" s="15"/>
      <c r="K362" s="15"/>
      <c r="L362" s="209"/>
      <c r="M362" s="214"/>
      <c r="N362" s="215"/>
      <c r="O362" s="215"/>
      <c r="P362" s="215"/>
      <c r="Q362" s="215"/>
      <c r="R362" s="215"/>
      <c r="S362" s="215"/>
      <c r="T362" s="216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10" t="s">
        <v>180</v>
      </c>
      <c r="AU362" s="210" t="s">
        <v>82</v>
      </c>
      <c r="AV362" s="15" t="s">
        <v>170</v>
      </c>
      <c r="AW362" s="15" t="s">
        <v>30</v>
      </c>
      <c r="AX362" s="15" t="s">
        <v>80</v>
      </c>
      <c r="AY362" s="210" t="s">
        <v>163</v>
      </c>
    </row>
    <row r="363" spans="1:65" s="2" customFormat="1" ht="24.15" customHeight="1">
      <c r="A363" s="38"/>
      <c r="B363" s="179"/>
      <c r="C363" s="180" t="s">
        <v>505</v>
      </c>
      <c r="D363" s="180" t="s">
        <v>165</v>
      </c>
      <c r="E363" s="181" t="s">
        <v>506</v>
      </c>
      <c r="F363" s="182" t="s">
        <v>507</v>
      </c>
      <c r="G363" s="183" t="s">
        <v>168</v>
      </c>
      <c r="H363" s="184">
        <v>91.4</v>
      </c>
      <c r="I363" s="185"/>
      <c r="J363" s="186">
        <f>ROUND(I363*H363,2)</f>
        <v>0</v>
      </c>
      <c r="K363" s="182" t="s">
        <v>169</v>
      </c>
      <c r="L363" s="39"/>
      <c r="M363" s="187" t="s">
        <v>1</v>
      </c>
      <c r="N363" s="188" t="s">
        <v>38</v>
      </c>
      <c r="O363" s="77"/>
      <c r="P363" s="189">
        <f>O363*H363</f>
        <v>0</v>
      </c>
      <c r="Q363" s="189">
        <v>0.00244</v>
      </c>
      <c r="R363" s="189">
        <f>Q363*H363</f>
        <v>0.223016</v>
      </c>
      <c r="S363" s="189">
        <v>0</v>
      </c>
      <c r="T363" s="19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91" t="s">
        <v>170</v>
      </c>
      <c r="AT363" s="191" t="s">
        <v>165</v>
      </c>
      <c r="AU363" s="191" t="s">
        <v>82</v>
      </c>
      <c r="AY363" s="19" t="s">
        <v>163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80</v>
      </c>
      <c r="BK363" s="192">
        <f>ROUND(I363*H363,2)</f>
        <v>0</v>
      </c>
      <c r="BL363" s="19" t="s">
        <v>170</v>
      </c>
      <c r="BM363" s="191" t="s">
        <v>508</v>
      </c>
    </row>
    <row r="364" spans="1:51" s="13" customFormat="1" ht="12">
      <c r="A364" s="13"/>
      <c r="B364" s="193"/>
      <c r="C364" s="13"/>
      <c r="D364" s="194" t="s">
        <v>180</v>
      </c>
      <c r="E364" s="195" t="s">
        <v>1</v>
      </c>
      <c r="F364" s="196" t="s">
        <v>502</v>
      </c>
      <c r="G364" s="13"/>
      <c r="H364" s="195" t="s">
        <v>1</v>
      </c>
      <c r="I364" s="197"/>
      <c r="J364" s="13"/>
      <c r="K364" s="13"/>
      <c r="L364" s="193"/>
      <c r="M364" s="198"/>
      <c r="N364" s="199"/>
      <c r="O364" s="199"/>
      <c r="P364" s="199"/>
      <c r="Q364" s="199"/>
      <c r="R364" s="199"/>
      <c r="S364" s="199"/>
      <c r="T364" s="20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5" t="s">
        <v>180</v>
      </c>
      <c r="AU364" s="195" t="s">
        <v>82</v>
      </c>
      <c r="AV364" s="13" t="s">
        <v>80</v>
      </c>
      <c r="AW364" s="13" t="s">
        <v>30</v>
      </c>
      <c r="AX364" s="13" t="s">
        <v>73</v>
      </c>
      <c r="AY364" s="195" t="s">
        <v>163</v>
      </c>
    </row>
    <row r="365" spans="1:51" s="13" customFormat="1" ht="12">
      <c r="A365" s="13"/>
      <c r="B365" s="193"/>
      <c r="C365" s="13"/>
      <c r="D365" s="194" t="s">
        <v>180</v>
      </c>
      <c r="E365" s="195" t="s">
        <v>1</v>
      </c>
      <c r="F365" s="196" t="s">
        <v>503</v>
      </c>
      <c r="G365" s="13"/>
      <c r="H365" s="195" t="s">
        <v>1</v>
      </c>
      <c r="I365" s="197"/>
      <c r="J365" s="13"/>
      <c r="K365" s="13"/>
      <c r="L365" s="193"/>
      <c r="M365" s="198"/>
      <c r="N365" s="199"/>
      <c r="O365" s="199"/>
      <c r="P365" s="199"/>
      <c r="Q365" s="199"/>
      <c r="R365" s="199"/>
      <c r="S365" s="199"/>
      <c r="T365" s="20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95" t="s">
        <v>180</v>
      </c>
      <c r="AU365" s="195" t="s">
        <v>82</v>
      </c>
      <c r="AV365" s="13" t="s">
        <v>80</v>
      </c>
      <c r="AW365" s="13" t="s">
        <v>30</v>
      </c>
      <c r="AX365" s="13" t="s">
        <v>73</v>
      </c>
      <c r="AY365" s="195" t="s">
        <v>163</v>
      </c>
    </row>
    <row r="366" spans="1:51" s="14" customFormat="1" ht="12">
      <c r="A366" s="14"/>
      <c r="B366" s="201"/>
      <c r="C366" s="14"/>
      <c r="D366" s="194" t="s">
        <v>180</v>
      </c>
      <c r="E366" s="202" t="s">
        <v>1</v>
      </c>
      <c r="F366" s="203" t="s">
        <v>509</v>
      </c>
      <c r="G366" s="14"/>
      <c r="H366" s="204">
        <v>91.4</v>
      </c>
      <c r="I366" s="205"/>
      <c r="J366" s="14"/>
      <c r="K366" s="14"/>
      <c r="L366" s="201"/>
      <c r="M366" s="206"/>
      <c r="N366" s="207"/>
      <c r="O366" s="207"/>
      <c r="P366" s="207"/>
      <c r="Q366" s="207"/>
      <c r="R366" s="207"/>
      <c r="S366" s="207"/>
      <c r="T366" s="20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02" t="s">
        <v>180</v>
      </c>
      <c r="AU366" s="202" t="s">
        <v>82</v>
      </c>
      <c r="AV366" s="14" t="s">
        <v>82</v>
      </c>
      <c r="AW366" s="14" t="s">
        <v>30</v>
      </c>
      <c r="AX366" s="14" t="s">
        <v>73</v>
      </c>
      <c r="AY366" s="202" t="s">
        <v>163</v>
      </c>
    </row>
    <row r="367" spans="1:51" s="15" customFormat="1" ht="12">
      <c r="A367" s="15"/>
      <c r="B367" s="209"/>
      <c r="C367" s="15"/>
      <c r="D367" s="194" t="s">
        <v>180</v>
      </c>
      <c r="E367" s="210" t="s">
        <v>1</v>
      </c>
      <c r="F367" s="211" t="s">
        <v>218</v>
      </c>
      <c r="G367" s="15"/>
      <c r="H367" s="212">
        <v>91.4</v>
      </c>
      <c r="I367" s="213"/>
      <c r="J367" s="15"/>
      <c r="K367" s="15"/>
      <c r="L367" s="209"/>
      <c r="M367" s="214"/>
      <c r="N367" s="215"/>
      <c r="O367" s="215"/>
      <c r="P367" s="215"/>
      <c r="Q367" s="215"/>
      <c r="R367" s="215"/>
      <c r="S367" s="215"/>
      <c r="T367" s="21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10" t="s">
        <v>180</v>
      </c>
      <c r="AU367" s="210" t="s">
        <v>82</v>
      </c>
      <c r="AV367" s="15" t="s">
        <v>170</v>
      </c>
      <c r="AW367" s="15" t="s">
        <v>30</v>
      </c>
      <c r="AX367" s="15" t="s">
        <v>80</v>
      </c>
      <c r="AY367" s="210" t="s">
        <v>163</v>
      </c>
    </row>
    <row r="368" spans="1:65" s="2" customFormat="1" ht="24.15" customHeight="1">
      <c r="A368" s="38"/>
      <c r="B368" s="179"/>
      <c r="C368" s="180" t="s">
        <v>510</v>
      </c>
      <c r="D368" s="180" t="s">
        <v>165</v>
      </c>
      <c r="E368" s="181" t="s">
        <v>511</v>
      </c>
      <c r="F368" s="182" t="s">
        <v>512</v>
      </c>
      <c r="G368" s="183" t="s">
        <v>168</v>
      </c>
      <c r="H368" s="184">
        <v>91.4</v>
      </c>
      <c r="I368" s="185"/>
      <c r="J368" s="186">
        <f>ROUND(I368*H368,2)</f>
        <v>0</v>
      </c>
      <c r="K368" s="182" t="s">
        <v>169</v>
      </c>
      <c r="L368" s="39"/>
      <c r="M368" s="187" t="s">
        <v>1</v>
      </c>
      <c r="N368" s="188" t="s">
        <v>38</v>
      </c>
      <c r="O368" s="77"/>
      <c r="P368" s="189">
        <f>O368*H368</f>
        <v>0</v>
      </c>
      <c r="Q368" s="189">
        <v>0</v>
      </c>
      <c r="R368" s="189">
        <f>Q368*H368</f>
        <v>0</v>
      </c>
      <c r="S368" s="189">
        <v>0</v>
      </c>
      <c r="T368" s="19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91" t="s">
        <v>170</v>
      </c>
      <c r="AT368" s="191" t="s">
        <v>165</v>
      </c>
      <c r="AU368" s="191" t="s">
        <v>82</v>
      </c>
      <c r="AY368" s="19" t="s">
        <v>163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19" t="s">
        <v>80</v>
      </c>
      <c r="BK368" s="192">
        <f>ROUND(I368*H368,2)</f>
        <v>0</v>
      </c>
      <c r="BL368" s="19" t="s">
        <v>170</v>
      </c>
      <c r="BM368" s="191" t="s">
        <v>513</v>
      </c>
    </row>
    <row r="369" spans="1:65" s="2" customFormat="1" ht="21.75" customHeight="1">
      <c r="A369" s="38"/>
      <c r="B369" s="179"/>
      <c r="C369" s="180" t="s">
        <v>514</v>
      </c>
      <c r="D369" s="180" t="s">
        <v>165</v>
      </c>
      <c r="E369" s="181" t="s">
        <v>515</v>
      </c>
      <c r="F369" s="182" t="s">
        <v>516</v>
      </c>
      <c r="G369" s="183" t="s">
        <v>264</v>
      </c>
      <c r="H369" s="184">
        <v>1.08</v>
      </c>
      <c r="I369" s="185"/>
      <c r="J369" s="186">
        <f>ROUND(I369*H369,2)</f>
        <v>0</v>
      </c>
      <c r="K369" s="182" t="s">
        <v>169</v>
      </c>
      <c r="L369" s="39"/>
      <c r="M369" s="187" t="s">
        <v>1</v>
      </c>
      <c r="N369" s="188" t="s">
        <v>38</v>
      </c>
      <c r="O369" s="77"/>
      <c r="P369" s="189">
        <f>O369*H369</f>
        <v>0</v>
      </c>
      <c r="Q369" s="189">
        <v>1.05237</v>
      </c>
      <c r="R369" s="189">
        <f>Q369*H369</f>
        <v>1.1365596</v>
      </c>
      <c r="S369" s="189">
        <v>0</v>
      </c>
      <c r="T369" s="19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191" t="s">
        <v>170</v>
      </c>
      <c r="AT369" s="191" t="s">
        <v>165</v>
      </c>
      <c r="AU369" s="191" t="s">
        <v>82</v>
      </c>
      <c r="AY369" s="19" t="s">
        <v>163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80</v>
      </c>
      <c r="BK369" s="192">
        <f>ROUND(I369*H369,2)</f>
        <v>0</v>
      </c>
      <c r="BL369" s="19" t="s">
        <v>170</v>
      </c>
      <c r="BM369" s="191" t="s">
        <v>517</v>
      </c>
    </row>
    <row r="370" spans="1:51" s="14" customFormat="1" ht="12">
      <c r="A370" s="14"/>
      <c r="B370" s="201"/>
      <c r="C370" s="14"/>
      <c r="D370" s="194" t="s">
        <v>180</v>
      </c>
      <c r="E370" s="202" t="s">
        <v>1</v>
      </c>
      <c r="F370" s="203" t="s">
        <v>518</v>
      </c>
      <c r="G370" s="14"/>
      <c r="H370" s="204">
        <v>1.08</v>
      </c>
      <c r="I370" s="205"/>
      <c r="J370" s="14"/>
      <c r="K370" s="14"/>
      <c r="L370" s="201"/>
      <c r="M370" s="206"/>
      <c r="N370" s="207"/>
      <c r="O370" s="207"/>
      <c r="P370" s="207"/>
      <c r="Q370" s="207"/>
      <c r="R370" s="207"/>
      <c r="S370" s="207"/>
      <c r="T370" s="20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02" t="s">
        <v>180</v>
      </c>
      <c r="AU370" s="202" t="s">
        <v>82</v>
      </c>
      <c r="AV370" s="14" t="s">
        <v>82</v>
      </c>
      <c r="AW370" s="14" t="s">
        <v>30</v>
      </c>
      <c r="AX370" s="14" t="s">
        <v>73</v>
      </c>
      <c r="AY370" s="202" t="s">
        <v>163</v>
      </c>
    </row>
    <row r="371" spans="1:51" s="15" customFormat="1" ht="12">
      <c r="A371" s="15"/>
      <c r="B371" s="209"/>
      <c r="C371" s="15"/>
      <c r="D371" s="194" t="s">
        <v>180</v>
      </c>
      <c r="E371" s="210" t="s">
        <v>1</v>
      </c>
      <c r="F371" s="211" t="s">
        <v>218</v>
      </c>
      <c r="G371" s="15"/>
      <c r="H371" s="212">
        <v>1.08</v>
      </c>
      <c r="I371" s="213"/>
      <c r="J371" s="15"/>
      <c r="K371" s="15"/>
      <c r="L371" s="209"/>
      <c r="M371" s="214"/>
      <c r="N371" s="215"/>
      <c r="O371" s="215"/>
      <c r="P371" s="215"/>
      <c r="Q371" s="215"/>
      <c r="R371" s="215"/>
      <c r="S371" s="215"/>
      <c r="T371" s="216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10" t="s">
        <v>180</v>
      </c>
      <c r="AU371" s="210" t="s">
        <v>82</v>
      </c>
      <c r="AV371" s="15" t="s">
        <v>170</v>
      </c>
      <c r="AW371" s="15" t="s">
        <v>30</v>
      </c>
      <c r="AX371" s="15" t="s">
        <v>80</v>
      </c>
      <c r="AY371" s="210" t="s">
        <v>163</v>
      </c>
    </row>
    <row r="372" spans="1:63" s="12" customFormat="1" ht="22.8" customHeight="1">
      <c r="A372" s="12"/>
      <c r="B372" s="166"/>
      <c r="C372" s="12"/>
      <c r="D372" s="167" t="s">
        <v>72</v>
      </c>
      <c r="E372" s="177" t="s">
        <v>170</v>
      </c>
      <c r="F372" s="177" t="s">
        <v>519</v>
      </c>
      <c r="G372" s="12"/>
      <c r="H372" s="12"/>
      <c r="I372" s="169"/>
      <c r="J372" s="178">
        <f>BK372</f>
        <v>0</v>
      </c>
      <c r="K372" s="12"/>
      <c r="L372" s="166"/>
      <c r="M372" s="171"/>
      <c r="N372" s="172"/>
      <c r="O372" s="172"/>
      <c r="P372" s="173">
        <f>SUM(P373:P423)</f>
        <v>0</v>
      </c>
      <c r="Q372" s="172"/>
      <c r="R372" s="173">
        <f>SUM(R373:R423)</f>
        <v>720.2222355499998</v>
      </c>
      <c r="S372" s="172"/>
      <c r="T372" s="174">
        <f>SUM(T373:T423)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167" t="s">
        <v>80</v>
      </c>
      <c r="AT372" s="175" t="s">
        <v>72</v>
      </c>
      <c r="AU372" s="175" t="s">
        <v>80</v>
      </c>
      <c r="AY372" s="167" t="s">
        <v>163</v>
      </c>
      <c r="BK372" s="176">
        <f>SUM(BK373:BK423)</f>
        <v>0</v>
      </c>
    </row>
    <row r="373" spans="1:65" s="2" customFormat="1" ht="16.5" customHeight="1">
      <c r="A373" s="38"/>
      <c r="B373" s="179"/>
      <c r="C373" s="180" t="s">
        <v>314</v>
      </c>
      <c r="D373" s="180" t="s">
        <v>165</v>
      </c>
      <c r="E373" s="181" t="s">
        <v>520</v>
      </c>
      <c r="F373" s="182" t="s">
        <v>521</v>
      </c>
      <c r="G373" s="183" t="s">
        <v>204</v>
      </c>
      <c r="H373" s="184">
        <v>265.21</v>
      </c>
      <c r="I373" s="185"/>
      <c r="J373" s="186">
        <f>ROUND(I373*H373,2)</f>
        <v>0</v>
      </c>
      <c r="K373" s="182" t="s">
        <v>169</v>
      </c>
      <c r="L373" s="39"/>
      <c r="M373" s="187" t="s">
        <v>1</v>
      </c>
      <c r="N373" s="188" t="s">
        <v>38</v>
      </c>
      <c r="O373" s="77"/>
      <c r="P373" s="189">
        <f>O373*H373</f>
        <v>0</v>
      </c>
      <c r="Q373" s="189">
        <v>2.45343</v>
      </c>
      <c r="R373" s="189">
        <f>Q373*H373</f>
        <v>650.6741702999999</v>
      </c>
      <c r="S373" s="189">
        <v>0</v>
      </c>
      <c r="T373" s="19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191" t="s">
        <v>170</v>
      </c>
      <c r="AT373" s="191" t="s">
        <v>165</v>
      </c>
      <c r="AU373" s="191" t="s">
        <v>82</v>
      </c>
      <c r="AY373" s="19" t="s">
        <v>163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80</v>
      </c>
      <c r="BK373" s="192">
        <f>ROUND(I373*H373,2)</f>
        <v>0</v>
      </c>
      <c r="BL373" s="19" t="s">
        <v>170</v>
      </c>
      <c r="BM373" s="191" t="s">
        <v>522</v>
      </c>
    </row>
    <row r="374" spans="1:51" s="13" customFormat="1" ht="12">
      <c r="A374" s="13"/>
      <c r="B374" s="193"/>
      <c r="C374" s="13"/>
      <c r="D374" s="194" t="s">
        <v>180</v>
      </c>
      <c r="E374" s="195" t="s">
        <v>1</v>
      </c>
      <c r="F374" s="196" t="s">
        <v>523</v>
      </c>
      <c r="G374" s="13"/>
      <c r="H374" s="195" t="s">
        <v>1</v>
      </c>
      <c r="I374" s="197"/>
      <c r="J374" s="13"/>
      <c r="K374" s="13"/>
      <c r="L374" s="193"/>
      <c r="M374" s="198"/>
      <c r="N374" s="199"/>
      <c r="O374" s="199"/>
      <c r="P374" s="199"/>
      <c r="Q374" s="199"/>
      <c r="R374" s="199"/>
      <c r="S374" s="199"/>
      <c r="T374" s="20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5" t="s">
        <v>180</v>
      </c>
      <c r="AU374" s="195" t="s">
        <v>82</v>
      </c>
      <c r="AV374" s="13" t="s">
        <v>80</v>
      </c>
      <c r="AW374" s="13" t="s">
        <v>30</v>
      </c>
      <c r="AX374" s="13" t="s">
        <v>73</v>
      </c>
      <c r="AY374" s="195" t="s">
        <v>163</v>
      </c>
    </row>
    <row r="375" spans="1:51" s="14" customFormat="1" ht="12">
      <c r="A375" s="14"/>
      <c r="B375" s="201"/>
      <c r="C375" s="14"/>
      <c r="D375" s="194" t="s">
        <v>180</v>
      </c>
      <c r="E375" s="202" t="s">
        <v>1</v>
      </c>
      <c r="F375" s="203" t="s">
        <v>524</v>
      </c>
      <c r="G375" s="14"/>
      <c r="H375" s="204">
        <v>249.769</v>
      </c>
      <c r="I375" s="205"/>
      <c r="J375" s="14"/>
      <c r="K375" s="14"/>
      <c r="L375" s="201"/>
      <c r="M375" s="206"/>
      <c r="N375" s="207"/>
      <c r="O375" s="207"/>
      <c r="P375" s="207"/>
      <c r="Q375" s="207"/>
      <c r="R375" s="207"/>
      <c r="S375" s="207"/>
      <c r="T375" s="20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02" t="s">
        <v>180</v>
      </c>
      <c r="AU375" s="202" t="s">
        <v>82</v>
      </c>
      <c r="AV375" s="14" t="s">
        <v>82</v>
      </c>
      <c r="AW375" s="14" t="s">
        <v>30</v>
      </c>
      <c r="AX375" s="14" t="s">
        <v>73</v>
      </c>
      <c r="AY375" s="202" t="s">
        <v>163</v>
      </c>
    </row>
    <row r="376" spans="1:51" s="14" customFormat="1" ht="12">
      <c r="A376" s="14"/>
      <c r="B376" s="201"/>
      <c r="C376" s="14"/>
      <c r="D376" s="194" t="s">
        <v>180</v>
      </c>
      <c r="E376" s="202" t="s">
        <v>1</v>
      </c>
      <c r="F376" s="203" t="s">
        <v>525</v>
      </c>
      <c r="G376" s="14"/>
      <c r="H376" s="204">
        <v>15.441</v>
      </c>
      <c r="I376" s="205"/>
      <c r="J376" s="14"/>
      <c r="K376" s="14"/>
      <c r="L376" s="201"/>
      <c r="M376" s="206"/>
      <c r="N376" s="207"/>
      <c r="O376" s="207"/>
      <c r="P376" s="207"/>
      <c r="Q376" s="207"/>
      <c r="R376" s="207"/>
      <c r="S376" s="207"/>
      <c r="T376" s="20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02" t="s">
        <v>180</v>
      </c>
      <c r="AU376" s="202" t="s">
        <v>82</v>
      </c>
      <c r="AV376" s="14" t="s">
        <v>82</v>
      </c>
      <c r="AW376" s="14" t="s">
        <v>30</v>
      </c>
      <c r="AX376" s="14" t="s">
        <v>73</v>
      </c>
      <c r="AY376" s="202" t="s">
        <v>163</v>
      </c>
    </row>
    <row r="377" spans="1:51" s="15" customFormat="1" ht="12">
      <c r="A377" s="15"/>
      <c r="B377" s="209"/>
      <c r="C377" s="15"/>
      <c r="D377" s="194" t="s">
        <v>180</v>
      </c>
      <c r="E377" s="210" t="s">
        <v>1</v>
      </c>
      <c r="F377" s="211" t="s">
        <v>218</v>
      </c>
      <c r="G377" s="15"/>
      <c r="H377" s="212">
        <v>265.21</v>
      </c>
      <c r="I377" s="213"/>
      <c r="J377" s="15"/>
      <c r="K377" s="15"/>
      <c r="L377" s="209"/>
      <c r="M377" s="214"/>
      <c r="N377" s="215"/>
      <c r="O377" s="215"/>
      <c r="P377" s="215"/>
      <c r="Q377" s="215"/>
      <c r="R377" s="215"/>
      <c r="S377" s="215"/>
      <c r="T377" s="21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10" t="s">
        <v>180</v>
      </c>
      <c r="AU377" s="210" t="s">
        <v>82</v>
      </c>
      <c r="AV377" s="15" t="s">
        <v>170</v>
      </c>
      <c r="AW377" s="15" t="s">
        <v>30</v>
      </c>
      <c r="AX377" s="15" t="s">
        <v>80</v>
      </c>
      <c r="AY377" s="210" t="s">
        <v>163</v>
      </c>
    </row>
    <row r="378" spans="1:65" s="2" customFormat="1" ht="24.15" customHeight="1">
      <c r="A378" s="38"/>
      <c r="B378" s="179"/>
      <c r="C378" s="180" t="s">
        <v>526</v>
      </c>
      <c r="D378" s="180" t="s">
        <v>165</v>
      </c>
      <c r="E378" s="181" t="s">
        <v>527</v>
      </c>
      <c r="F378" s="182" t="s">
        <v>528</v>
      </c>
      <c r="G378" s="183" t="s">
        <v>168</v>
      </c>
      <c r="H378" s="184">
        <v>961.63</v>
      </c>
      <c r="I378" s="185"/>
      <c r="J378" s="186">
        <f>ROUND(I378*H378,2)</f>
        <v>0</v>
      </c>
      <c r="K378" s="182" t="s">
        <v>169</v>
      </c>
      <c r="L378" s="39"/>
      <c r="M378" s="187" t="s">
        <v>1</v>
      </c>
      <c r="N378" s="188" t="s">
        <v>38</v>
      </c>
      <c r="O378" s="77"/>
      <c r="P378" s="189">
        <f>O378*H378</f>
        <v>0</v>
      </c>
      <c r="Q378" s="189">
        <v>0.00552</v>
      </c>
      <c r="R378" s="189">
        <f>Q378*H378</f>
        <v>5.3081976</v>
      </c>
      <c r="S378" s="189">
        <v>0</v>
      </c>
      <c r="T378" s="19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191" t="s">
        <v>170</v>
      </c>
      <c r="AT378" s="191" t="s">
        <v>165</v>
      </c>
      <c r="AU378" s="191" t="s">
        <v>82</v>
      </c>
      <c r="AY378" s="19" t="s">
        <v>163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19" t="s">
        <v>80</v>
      </c>
      <c r="BK378" s="192">
        <f>ROUND(I378*H378,2)</f>
        <v>0</v>
      </c>
      <c r="BL378" s="19" t="s">
        <v>170</v>
      </c>
      <c r="BM378" s="191" t="s">
        <v>529</v>
      </c>
    </row>
    <row r="379" spans="1:51" s="14" customFormat="1" ht="12">
      <c r="A379" s="14"/>
      <c r="B379" s="201"/>
      <c r="C379" s="14"/>
      <c r="D379" s="194" t="s">
        <v>180</v>
      </c>
      <c r="E379" s="202" t="s">
        <v>1</v>
      </c>
      <c r="F379" s="203" t="s">
        <v>530</v>
      </c>
      <c r="G379" s="14"/>
      <c r="H379" s="204">
        <v>892.031</v>
      </c>
      <c r="I379" s="205"/>
      <c r="J379" s="14"/>
      <c r="K379" s="14"/>
      <c r="L379" s="201"/>
      <c r="M379" s="206"/>
      <c r="N379" s="207"/>
      <c r="O379" s="207"/>
      <c r="P379" s="207"/>
      <c r="Q379" s="207"/>
      <c r="R379" s="207"/>
      <c r="S379" s="207"/>
      <c r="T379" s="20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02" t="s">
        <v>180</v>
      </c>
      <c r="AU379" s="202" t="s">
        <v>82</v>
      </c>
      <c r="AV379" s="14" t="s">
        <v>82</v>
      </c>
      <c r="AW379" s="14" t="s">
        <v>30</v>
      </c>
      <c r="AX379" s="14" t="s">
        <v>73</v>
      </c>
      <c r="AY379" s="202" t="s">
        <v>163</v>
      </c>
    </row>
    <row r="380" spans="1:51" s="13" customFormat="1" ht="12">
      <c r="A380" s="13"/>
      <c r="B380" s="193"/>
      <c r="C380" s="13"/>
      <c r="D380" s="194" t="s">
        <v>180</v>
      </c>
      <c r="E380" s="195" t="s">
        <v>1</v>
      </c>
      <c r="F380" s="196" t="s">
        <v>531</v>
      </c>
      <c r="G380" s="13"/>
      <c r="H380" s="195" t="s">
        <v>1</v>
      </c>
      <c r="I380" s="197"/>
      <c r="J380" s="13"/>
      <c r="K380" s="13"/>
      <c r="L380" s="193"/>
      <c r="M380" s="198"/>
      <c r="N380" s="199"/>
      <c r="O380" s="199"/>
      <c r="P380" s="199"/>
      <c r="Q380" s="199"/>
      <c r="R380" s="199"/>
      <c r="S380" s="199"/>
      <c r="T380" s="20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95" t="s">
        <v>180</v>
      </c>
      <c r="AU380" s="195" t="s">
        <v>82</v>
      </c>
      <c r="AV380" s="13" t="s">
        <v>80</v>
      </c>
      <c r="AW380" s="13" t="s">
        <v>30</v>
      </c>
      <c r="AX380" s="13" t="s">
        <v>73</v>
      </c>
      <c r="AY380" s="195" t="s">
        <v>163</v>
      </c>
    </row>
    <row r="381" spans="1:51" s="14" customFormat="1" ht="12">
      <c r="A381" s="14"/>
      <c r="B381" s="201"/>
      <c r="C381" s="14"/>
      <c r="D381" s="194" t="s">
        <v>180</v>
      </c>
      <c r="E381" s="202" t="s">
        <v>1</v>
      </c>
      <c r="F381" s="203" t="s">
        <v>532</v>
      </c>
      <c r="G381" s="14"/>
      <c r="H381" s="204">
        <v>69.599</v>
      </c>
      <c r="I381" s="205"/>
      <c r="J381" s="14"/>
      <c r="K381" s="14"/>
      <c r="L381" s="201"/>
      <c r="M381" s="206"/>
      <c r="N381" s="207"/>
      <c r="O381" s="207"/>
      <c r="P381" s="207"/>
      <c r="Q381" s="207"/>
      <c r="R381" s="207"/>
      <c r="S381" s="207"/>
      <c r="T381" s="20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02" t="s">
        <v>180</v>
      </c>
      <c r="AU381" s="202" t="s">
        <v>82</v>
      </c>
      <c r="AV381" s="14" t="s">
        <v>82</v>
      </c>
      <c r="AW381" s="14" t="s">
        <v>30</v>
      </c>
      <c r="AX381" s="14" t="s">
        <v>73</v>
      </c>
      <c r="AY381" s="202" t="s">
        <v>163</v>
      </c>
    </row>
    <row r="382" spans="1:51" s="15" customFormat="1" ht="12">
      <c r="A382" s="15"/>
      <c r="B382" s="209"/>
      <c r="C382" s="15"/>
      <c r="D382" s="194" t="s">
        <v>180</v>
      </c>
      <c r="E382" s="210" t="s">
        <v>1</v>
      </c>
      <c r="F382" s="211" t="s">
        <v>218</v>
      </c>
      <c r="G382" s="15"/>
      <c r="H382" s="212">
        <v>961.63</v>
      </c>
      <c r="I382" s="213"/>
      <c r="J382" s="15"/>
      <c r="K382" s="15"/>
      <c r="L382" s="209"/>
      <c r="M382" s="214"/>
      <c r="N382" s="215"/>
      <c r="O382" s="215"/>
      <c r="P382" s="215"/>
      <c r="Q382" s="215"/>
      <c r="R382" s="215"/>
      <c r="S382" s="215"/>
      <c r="T382" s="21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10" t="s">
        <v>180</v>
      </c>
      <c r="AU382" s="210" t="s">
        <v>82</v>
      </c>
      <c r="AV382" s="15" t="s">
        <v>170</v>
      </c>
      <c r="AW382" s="15" t="s">
        <v>30</v>
      </c>
      <c r="AX382" s="15" t="s">
        <v>80</v>
      </c>
      <c r="AY382" s="210" t="s">
        <v>163</v>
      </c>
    </row>
    <row r="383" spans="1:65" s="2" customFormat="1" ht="24.15" customHeight="1">
      <c r="A383" s="38"/>
      <c r="B383" s="179"/>
      <c r="C383" s="180" t="s">
        <v>318</v>
      </c>
      <c r="D383" s="180" t="s">
        <v>165</v>
      </c>
      <c r="E383" s="181" t="s">
        <v>533</v>
      </c>
      <c r="F383" s="182" t="s">
        <v>534</v>
      </c>
      <c r="G383" s="183" t="s">
        <v>168</v>
      </c>
      <c r="H383" s="184">
        <v>961.63</v>
      </c>
      <c r="I383" s="185"/>
      <c r="J383" s="186">
        <f>ROUND(I383*H383,2)</f>
        <v>0</v>
      </c>
      <c r="K383" s="182" t="s">
        <v>169</v>
      </c>
      <c r="L383" s="39"/>
      <c r="M383" s="187" t="s">
        <v>1</v>
      </c>
      <c r="N383" s="188" t="s">
        <v>38</v>
      </c>
      <c r="O383" s="77"/>
      <c r="P383" s="189">
        <f>O383*H383</f>
        <v>0</v>
      </c>
      <c r="Q383" s="189">
        <v>0</v>
      </c>
      <c r="R383" s="189">
        <f>Q383*H383</f>
        <v>0</v>
      </c>
      <c r="S383" s="189">
        <v>0</v>
      </c>
      <c r="T383" s="19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191" t="s">
        <v>170</v>
      </c>
      <c r="AT383" s="191" t="s">
        <v>165</v>
      </c>
      <c r="AU383" s="191" t="s">
        <v>82</v>
      </c>
      <c r="AY383" s="19" t="s">
        <v>163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19" t="s">
        <v>80</v>
      </c>
      <c r="BK383" s="192">
        <f>ROUND(I383*H383,2)</f>
        <v>0</v>
      </c>
      <c r="BL383" s="19" t="s">
        <v>170</v>
      </c>
      <c r="BM383" s="191" t="s">
        <v>535</v>
      </c>
    </row>
    <row r="384" spans="1:65" s="2" customFormat="1" ht="24.15" customHeight="1">
      <c r="A384" s="38"/>
      <c r="B384" s="179"/>
      <c r="C384" s="180" t="s">
        <v>536</v>
      </c>
      <c r="D384" s="180" t="s">
        <v>165</v>
      </c>
      <c r="E384" s="181" t="s">
        <v>537</v>
      </c>
      <c r="F384" s="182" t="s">
        <v>538</v>
      </c>
      <c r="G384" s="183" t="s">
        <v>168</v>
      </c>
      <c r="H384" s="184">
        <v>794.918</v>
      </c>
      <c r="I384" s="185"/>
      <c r="J384" s="186">
        <f>ROUND(I384*H384,2)</f>
        <v>0</v>
      </c>
      <c r="K384" s="182" t="s">
        <v>169</v>
      </c>
      <c r="L384" s="39"/>
      <c r="M384" s="187" t="s">
        <v>1</v>
      </c>
      <c r="N384" s="188" t="s">
        <v>38</v>
      </c>
      <c r="O384" s="77"/>
      <c r="P384" s="189">
        <f>O384*H384</f>
        <v>0</v>
      </c>
      <c r="Q384" s="189">
        <v>0.001</v>
      </c>
      <c r="R384" s="189">
        <f>Q384*H384</f>
        <v>0.794918</v>
      </c>
      <c r="S384" s="189">
        <v>0</v>
      </c>
      <c r="T384" s="19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191" t="s">
        <v>170</v>
      </c>
      <c r="AT384" s="191" t="s">
        <v>165</v>
      </c>
      <c r="AU384" s="191" t="s">
        <v>82</v>
      </c>
      <c r="AY384" s="19" t="s">
        <v>163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19" t="s">
        <v>80</v>
      </c>
      <c r="BK384" s="192">
        <f>ROUND(I384*H384,2)</f>
        <v>0</v>
      </c>
      <c r="BL384" s="19" t="s">
        <v>170</v>
      </c>
      <c r="BM384" s="191" t="s">
        <v>539</v>
      </c>
    </row>
    <row r="385" spans="1:51" s="13" customFormat="1" ht="12">
      <c r="A385" s="13"/>
      <c r="B385" s="193"/>
      <c r="C385" s="13"/>
      <c r="D385" s="194" t="s">
        <v>180</v>
      </c>
      <c r="E385" s="195" t="s">
        <v>1</v>
      </c>
      <c r="F385" s="196" t="s">
        <v>523</v>
      </c>
      <c r="G385" s="13"/>
      <c r="H385" s="195" t="s">
        <v>1</v>
      </c>
      <c r="I385" s="197"/>
      <c r="J385" s="13"/>
      <c r="K385" s="13"/>
      <c r="L385" s="193"/>
      <c r="M385" s="198"/>
      <c r="N385" s="199"/>
      <c r="O385" s="199"/>
      <c r="P385" s="199"/>
      <c r="Q385" s="199"/>
      <c r="R385" s="199"/>
      <c r="S385" s="199"/>
      <c r="T385" s="20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5" t="s">
        <v>180</v>
      </c>
      <c r="AU385" s="195" t="s">
        <v>82</v>
      </c>
      <c r="AV385" s="13" t="s">
        <v>80</v>
      </c>
      <c r="AW385" s="13" t="s">
        <v>30</v>
      </c>
      <c r="AX385" s="13" t="s">
        <v>73</v>
      </c>
      <c r="AY385" s="195" t="s">
        <v>163</v>
      </c>
    </row>
    <row r="386" spans="1:51" s="14" customFormat="1" ht="12">
      <c r="A386" s="14"/>
      <c r="B386" s="201"/>
      <c r="C386" s="14"/>
      <c r="D386" s="194" t="s">
        <v>180</v>
      </c>
      <c r="E386" s="202" t="s">
        <v>1</v>
      </c>
      <c r="F386" s="203" t="s">
        <v>530</v>
      </c>
      <c r="G386" s="14"/>
      <c r="H386" s="204">
        <v>892.031</v>
      </c>
      <c r="I386" s="205"/>
      <c r="J386" s="14"/>
      <c r="K386" s="14"/>
      <c r="L386" s="201"/>
      <c r="M386" s="206"/>
      <c r="N386" s="207"/>
      <c r="O386" s="207"/>
      <c r="P386" s="207"/>
      <c r="Q386" s="207"/>
      <c r="R386" s="207"/>
      <c r="S386" s="207"/>
      <c r="T386" s="20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02" t="s">
        <v>180</v>
      </c>
      <c r="AU386" s="202" t="s">
        <v>82</v>
      </c>
      <c r="AV386" s="14" t="s">
        <v>82</v>
      </c>
      <c r="AW386" s="14" t="s">
        <v>30</v>
      </c>
      <c r="AX386" s="14" t="s">
        <v>73</v>
      </c>
      <c r="AY386" s="202" t="s">
        <v>163</v>
      </c>
    </row>
    <row r="387" spans="1:51" s="14" customFormat="1" ht="12">
      <c r="A387" s="14"/>
      <c r="B387" s="201"/>
      <c r="C387" s="14"/>
      <c r="D387" s="194" t="s">
        <v>180</v>
      </c>
      <c r="E387" s="202" t="s">
        <v>1</v>
      </c>
      <c r="F387" s="203" t="s">
        <v>540</v>
      </c>
      <c r="G387" s="14"/>
      <c r="H387" s="204">
        <v>-97.113</v>
      </c>
      <c r="I387" s="205"/>
      <c r="J387" s="14"/>
      <c r="K387" s="14"/>
      <c r="L387" s="201"/>
      <c r="M387" s="206"/>
      <c r="N387" s="207"/>
      <c r="O387" s="207"/>
      <c r="P387" s="207"/>
      <c r="Q387" s="207"/>
      <c r="R387" s="207"/>
      <c r="S387" s="207"/>
      <c r="T387" s="20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02" t="s">
        <v>180</v>
      </c>
      <c r="AU387" s="202" t="s">
        <v>82</v>
      </c>
      <c r="AV387" s="14" t="s">
        <v>82</v>
      </c>
      <c r="AW387" s="14" t="s">
        <v>30</v>
      </c>
      <c r="AX387" s="14" t="s">
        <v>73</v>
      </c>
      <c r="AY387" s="202" t="s">
        <v>163</v>
      </c>
    </row>
    <row r="388" spans="1:51" s="15" customFormat="1" ht="12">
      <c r="A388" s="15"/>
      <c r="B388" s="209"/>
      <c r="C388" s="15"/>
      <c r="D388" s="194" t="s">
        <v>180</v>
      </c>
      <c r="E388" s="210" t="s">
        <v>1</v>
      </c>
      <c r="F388" s="211" t="s">
        <v>218</v>
      </c>
      <c r="G388" s="15"/>
      <c r="H388" s="212">
        <v>794.918</v>
      </c>
      <c r="I388" s="213"/>
      <c r="J388" s="15"/>
      <c r="K388" s="15"/>
      <c r="L388" s="209"/>
      <c r="M388" s="214"/>
      <c r="N388" s="215"/>
      <c r="O388" s="215"/>
      <c r="P388" s="215"/>
      <c r="Q388" s="215"/>
      <c r="R388" s="215"/>
      <c r="S388" s="215"/>
      <c r="T388" s="21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10" t="s">
        <v>180</v>
      </c>
      <c r="AU388" s="210" t="s">
        <v>82</v>
      </c>
      <c r="AV388" s="15" t="s">
        <v>170</v>
      </c>
      <c r="AW388" s="15" t="s">
        <v>30</v>
      </c>
      <c r="AX388" s="15" t="s">
        <v>80</v>
      </c>
      <c r="AY388" s="210" t="s">
        <v>163</v>
      </c>
    </row>
    <row r="389" spans="1:65" s="2" customFormat="1" ht="24.15" customHeight="1">
      <c r="A389" s="38"/>
      <c r="B389" s="179"/>
      <c r="C389" s="180" t="s">
        <v>323</v>
      </c>
      <c r="D389" s="180" t="s">
        <v>165</v>
      </c>
      <c r="E389" s="181" t="s">
        <v>541</v>
      </c>
      <c r="F389" s="182" t="s">
        <v>542</v>
      </c>
      <c r="G389" s="183" t="s">
        <v>168</v>
      </c>
      <c r="H389" s="184">
        <v>794.918</v>
      </c>
      <c r="I389" s="185"/>
      <c r="J389" s="186">
        <f>ROUND(I389*H389,2)</f>
        <v>0</v>
      </c>
      <c r="K389" s="182" t="s">
        <v>169</v>
      </c>
      <c r="L389" s="39"/>
      <c r="M389" s="187" t="s">
        <v>1</v>
      </c>
      <c r="N389" s="188" t="s">
        <v>38</v>
      </c>
      <c r="O389" s="77"/>
      <c r="P389" s="189">
        <f>O389*H389</f>
        <v>0</v>
      </c>
      <c r="Q389" s="189">
        <v>0</v>
      </c>
      <c r="R389" s="189">
        <f>Q389*H389</f>
        <v>0</v>
      </c>
      <c r="S389" s="189">
        <v>0</v>
      </c>
      <c r="T389" s="19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191" t="s">
        <v>170</v>
      </c>
      <c r="AT389" s="191" t="s">
        <v>165</v>
      </c>
      <c r="AU389" s="191" t="s">
        <v>82</v>
      </c>
      <c r="AY389" s="19" t="s">
        <v>163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9" t="s">
        <v>80</v>
      </c>
      <c r="BK389" s="192">
        <f>ROUND(I389*H389,2)</f>
        <v>0</v>
      </c>
      <c r="BL389" s="19" t="s">
        <v>170</v>
      </c>
      <c r="BM389" s="191" t="s">
        <v>543</v>
      </c>
    </row>
    <row r="390" spans="1:65" s="2" customFormat="1" ht="24.15" customHeight="1">
      <c r="A390" s="38"/>
      <c r="B390" s="179"/>
      <c r="C390" s="180" t="s">
        <v>544</v>
      </c>
      <c r="D390" s="180" t="s">
        <v>165</v>
      </c>
      <c r="E390" s="181" t="s">
        <v>545</v>
      </c>
      <c r="F390" s="182" t="s">
        <v>546</v>
      </c>
      <c r="G390" s="183" t="s">
        <v>168</v>
      </c>
      <c r="H390" s="184">
        <v>97.113</v>
      </c>
      <c r="I390" s="185"/>
      <c r="J390" s="186">
        <f>ROUND(I390*H390,2)</f>
        <v>0</v>
      </c>
      <c r="K390" s="182" t="s">
        <v>169</v>
      </c>
      <c r="L390" s="39"/>
      <c r="M390" s="187" t="s">
        <v>1</v>
      </c>
      <c r="N390" s="188" t="s">
        <v>38</v>
      </c>
      <c r="O390" s="77"/>
      <c r="P390" s="189">
        <f>O390*H390</f>
        <v>0</v>
      </c>
      <c r="Q390" s="189">
        <v>0.00119</v>
      </c>
      <c r="R390" s="189">
        <f>Q390*H390</f>
        <v>0.11556447</v>
      </c>
      <c r="S390" s="189">
        <v>0</v>
      </c>
      <c r="T390" s="19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191" t="s">
        <v>170</v>
      </c>
      <c r="AT390" s="191" t="s">
        <v>165</v>
      </c>
      <c r="AU390" s="191" t="s">
        <v>82</v>
      </c>
      <c r="AY390" s="19" t="s">
        <v>163</v>
      </c>
      <c r="BE390" s="192">
        <f>IF(N390="základní",J390,0)</f>
        <v>0</v>
      </c>
      <c r="BF390" s="192">
        <f>IF(N390="snížená",J390,0)</f>
        <v>0</v>
      </c>
      <c r="BG390" s="192">
        <f>IF(N390="zákl. přenesená",J390,0)</f>
        <v>0</v>
      </c>
      <c r="BH390" s="192">
        <f>IF(N390="sníž. přenesená",J390,0)</f>
        <v>0</v>
      </c>
      <c r="BI390" s="192">
        <f>IF(N390="nulová",J390,0)</f>
        <v>0</v>
      </c>
      <c r="BJ390" s="19" t="s">
        <v>80</v>
      </c>
      <c r="BK390" s="192">
        <f>ROUND(I390*H390,2)</f>
        <v>0</v>
      </c>
      <c r="BL390" s="19" t="s">
        <v>170</v>
      </c>
      <c r="BM390" s="191" t="s">
        <v>547</v>
      </c>
    </row>
    <row r="391" spans="1:51" s="14" customFormat="1" ht="12">
      <c r="A391" s="14"/>
      <c r="B391" s="201"/>
      <c r="C391" s="14"/>
      <c r="D391" s="194" t="s">
        <v>180</v>
      </c>
      <c r="E391" s="202" t="s">
        <v>1</v>
      </c>
      <c r="F391" s="203" t="s">
        <v>548</v>
      </c>
      <c r="G391" s="14"/>
      <c r="H391" s="204">
        <v>97.113</v>
      </c>
      <c r="I391" s="205"/>
      <c r="J391" s="14"/>
      <c r="K391" s="14"/>
      <c r="L391" s="201"/>
      <c r="M391" s="206"/>
      <c r="N391" s="207"/>
      <c r="O391" s="207"/>
      <c r="P391" s="207"/>
      <c r="Q391" s="207"/>
      <c r="R391" s="207"/>
      <c r="S391" s="207"/>
      <c r="T391" s="20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02" t="s">
        <v>180</v>
      </c>
      <c r="AU391" s="202" t="s">
        <v>82</v>
      </c>
      <c r="AV391" s="14" t="s">
        <v>82</v>
      </c>
      <c r="AW391" s="14" t="s">
        <v>30</v>
      </c>
      <c r="AX391" s="14" t="s">
        <v>73</v>
      </c>
      <c r="AY391" s="202" t="s">
        <v>163</v>
      </c>
    </row>
    <row r="392" spans="1:51" s="15" customFormat="1" ht="12">
      <c r="A392" s="15"/>
      <c r="B392" s="209"/>
      <c r="C392" s="15"/>
      <c r="D392" s="194" t="s">
        <v>180</v>
      </c>
      <c r="E392" s="210" t="s">
        <v>1</v>
      </c>
      <c r="F392" s="211" t="s">
        <v>218</v>
      </c>
      <c r="G392" s="15"/>
      <c r="H392" s="212">
        <v>97.113</v>
      </c>
      <c r="I392" s="213"/>
      <c r="J392" s="15"/>
      <c r="K392" s="15"/>
      <c r="L392" s="209"/>
      <c r="M392" s="214"/>
      <c r="N392" s="215"/>
      <c r="O392" s="215"/>
      <c r="P392" s="215"/>
      <c r="Q392" s="215"/>
      <c r="R392" s="215"/>
      <c r="S392" s="215"/>
      <c r="T392" s="21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10" t="s">
        <v>180</v>
      </c>
      <c r="AU392" s="210" t="s">
        <v>82</v>
      </c>
      <c r="AV392" s="15" t="s">
        <v>170</v>
      </c>
      <c r="AW392" s="15" t="s">
        <v>30</v>
      </c>
      <c r="AX392" s="15" t="s">
        <v>80</v>
      </c>
      <c r="AY392" s="210" t="s">
        <v>163</v>
      </c>
    </row>
    <row r="393" spans="1:65" s="2" customFormat="1" ht="24.15" customHeight="1">
      <c r="A393" s="38"/>
      <c r="B393" s="179"/>
      <c r="C393" s="180" t="s">
        <v>328</v>
      </c>
      <c r="D393" s="180" t="s">
        <v>165</v>
      </c>
      <c r="E393" s="181" t="s">
        <v>549</v>
      </c>
      <c r="F393" s="182" t="s">
        <v>550</v>
      </c>
      <c r="G393" s="183" t="s">
        <v>168</v>
      </c>
      <c r="H393" s="184">
        <v>97.113</v>
      </c>
      <c r="I393" s="185"/>
      <c r="J393" s="186">
        <f>ROUND(I393*H393,2)</f>
        <v>0</v>
      </c>
      <c r="K393" s="182" t="s">
        <v>169</v>
      </c>
      <c r="L393" s="39"/>
      <c r="M393" s="187" t="s">
        <v>1</v>
      </c>
      <c r="N393" s="188" t="s">
        <v>38</v>
      </c>
      <c r="O393" s="77"/>
      <c r="P393" s="189">
        <f>O393*H393</f>
        <v>0</v>
      </c>
      <c r="Q393" s="189">
        <v>0</v>
      </c>
      <c r="R393" s="189">
        <f>Q393*H393</f>
        <v>0</v>
      </c>
      <c r="S393" s="189">
        <v>0</v>
      </c>
      <c r="T393" s="19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191" t="s">
        <v>170</v>
      </c>
      <c r="AT393" s="191" t="s">
        <v>165</v>
      </c>
      <c r="AU393" s="191" t="s">
        <v>82</v>
      </c>
      <c r="AY393" s="19" t="s">
        <v>163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80</v>
      </c>
      <c r="BK393" s="192">
        <f>ROUND(I393*H393,2)</f>
        <v>0</v>
      </c>
      <c r="BL393" s="19" t="s">
        <v>170</v>
      </c>
      <c r="BM393" s="191" t="s">
        <v>551</v>
      </c>
    </row>
    <row r="394" spans="1:65" s="2" customFormat="1" ht="16.5" customHeight="1">
      <c r="A394" s="38"/>
      <c r="B394" s="179"/>
      <c r="C394" s="180" t="s">
        <v>552</v>
      </c>
      <c r="D394" s="180" t="s">
        <v>165</v>
      </c>
      <c r="E394" s="181" t="s">
        <v>553</v>
      </c>
      <c r="F394" s="182" t="s">
        <v>554</v>
      </c>
      <c r="G394" s="183" t="s">
        <v>168</v>
      </c>
      <c r="H394" s="184">
        <v>892.031</v>
      </c>
      <c r="I394" s="185"/>
      <c r="J394" s="186">
        <f>ROUND(I394*H394,2)</f>
        <v>0</v>
      </c>
      <c r="K394" s="182" t="s">
        <v>1</v>
      </c>
      <c r="L394" s="39"/>
      <c r="M394" s="187" t="s">
        <v>1</v>
      </c>
      <c r="N394" s="188" t="s">
        <v>38</v>
      </c>
      <c r="O394" s="77"/>
      <c r="P394" s="189">
        <f>O394*H394</f>
        <v>0</v>
      </c>
      <c r="Q394" s="189">
        <v>0</v>
      </c>
      <c r="R394" s="189">
        <f>Q394*H394</f>
        <v>0</v>
      </c>
      <c r="S394" s="189">
        <v>0</v>
      </c>
      <c r="T394" s="19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191" t="s">
        <v>170</v>
      </c>
      <c r="AT394" s="191" t="s">
        <v>165</v>
      </c>
      <c r="AU394" s="191" t="s">
        <v>82</v>
      </c>
      <c r="AY394" s="19" t="s">
        <v>163</v>
      </c>
      <c r="BE394" s="192">
        <f>IF(N394="základní",J394,0)</f>
        <v>0</v>
      </c>
      <c r="BF394" s="192">
        <f>IF(N394="snížená",J394,0)</f>
        <v>0</v>
      </c>
      <c r="BG394" s="192">
        <f>IF(N394="zákl. přenesená",J394,0)</f>
        <v>0</v>
      </c>
      <c r="BH394" s="192">
        <f>IF(N394="sníž. přenesená",J394,0)</f>
        <v>0</v>
      </c>
      <c r="BI394" s="192">
        <f>IF(N394="nulová",J394,0)</f>
        <v>0</v>
      </c>
      <c r="BJ394" s="19" t="s">
        <v>80</v>
      </c>
      <c r="BK394" s="192">
        <f>ROUND(I394*H394,2)</f>
        <v>0</v>
      </c>
      <c r="BL394" s="19" t="s">
        <v>170</v>
      </c>
      <c r="BM394" s="191" t="s">
        <v>555</v>
      </c>
    </row>
    <row r="395" spans="1:51" s="14" customFormat="1" ht="12">
      <c r="A395" s="14"/>
      <c r="B395" s="201"/>
      <c r="C395" s="14"/>
      <c r="D395" s="194" t="s">
        <v>180</v>
      </c>
      <c r="E395" s="202" t="s">
        <v>1</v>
      </c>
      <c r="F395" s="203" t="s">
        <v>556</v>
      </c>
      <c r="G395" s="14"/>
      <c r="H395" s="204">
        <v>892.031</v>
      </c>
      <c r="I395" s="205"/>
      <c r="J395" s="14"/>
      <c r="K395" s="14"/>
      <c r="L395" s="201"/>
      <c r="M395" s="206"/>
      <c r="N395" s="207"/>
      <c r="O395" s="207"/>
      <c r="P395" s="207"/>
      <c r="Q395" s="207"/>
      <c r="R395" s="207"/>
      <c r="S395" s="207"/>
      <c r="T395" s="20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02" t="s">
        <v>180</v>
      </c>
      <c r="AU395" s="202" t="s">
        <v>82</v>
      </c>
      <c r="AV395" s="14" t="s">
        <v>82</v>
      </c>
      <c r="AW395" s="14" t="s">
        <v>30</v>
      </c>
      <c r="AX395" s="14" t="s">
        <v>73</v>
      </c>
      <c r="AY395" s="202" t="s">
        <v>163</v>
      </c>
    </row>
    <row r="396" spans="1:51" s="15" customFormat="1" ht="12">
      <c r="A396" s="15"/>
      <c r="B396" s="209"/>
      <c r="C396" s="15"/>
      <c r="D396" s="194" t="s">
        <v>180</v>
      </c>
      <c r="E396" s="210" t="s">
        <v>1</v>
      </c>
      <c r="F396" s="211" t="s">
        <v>218</v>
      </c>
      <c r="G396" s="15"/>
      <c r="H396" s="212">
        <v>892.031</v>
      </c>
      <c r="I396" s="213"/>
      <c r="J396" s="15"/>
      <c r="K396" s="15"/>
      <c r="L396" s="209"/>
      <c r="M396" s="214"/>
      <c r="N396" s="215"/>
      <c r="O396" s="215"/>
      <c r="P396" s="215"/>
      <c r="Q396" s="215"/>
      <c r="R396" s="215"/>
      <c r="S396" s="215"/>
      <c r="T396" s="216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10" t="s">
        <v>180</v>
      </c>
      <c r="AU396" s="210" t="s">
        <v>82</v>
      </c>
      <c r="AV396" s="15" t="s">
        <v>170</v>
      </c>
      <c r="AW396" s="15" t="s">
        <v>30</v>
      </c>
      <c r="AX396" s="15" t="s">
        <v>80</v>
      </c>
      <c r="AY396" s="210" t="s">
        <v>163</v>
      </c>
    </row>
    <row r="397" spans="1:65" s="2" customFormat="1" ht="16.5" customHeight="1">
      <c r="A397" s="38"/>
      <c r="B397" s="179"/>
      <c r="C397" s="180" t="s">
        <v>335</v>
      </c>
      <c r="D397" s="180" t="s">
        <v>165</v>
      </c>
      <c r="E397" s="181" t="s">
        <v>557</v>
      </c>
      <c r="F397" s="182" t="s">
        <v>558</v>
      </c>
      <c r="G397" s="183" t="s">
        <v>264</v>
      </c>
      <c r="H397" s="184">
        <v>36.415</v>
      </c>
      <c r="I397" s="185"/>
      <c r="J397" s="186">
        <f>ROUND(I397*H397,2)</f>
        <v>0</v>
      </c>
      <c r="K397" s="182" t="s">
        <v>169</v>
      </c>
      <c r="L397" s="39"/>
      <c r="M397" s="187" t="s">
        <v>1</v>
      </c>
      <c r="N397" s="188" t="s">
        <v>38</v>
      </c>
      <c r="O397" s="77"/>
      <c r="P397" s="189">
        <f>O397*H397</f>
        <v>0</v>
      </c>
      <c r="Q397" s="189">
        <v>1.05555</v>
      </c>
      <c r="R397" s="189">
        <f>Q397*H397</f>
        <v>38.437853249999996</v>
      </c>
      <c r="S397" s="189">
        <v>0</v>
      </c>
      <c r="T397" s="19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191" t="s">
        <v>170</v>
      </c>
      <c r="AT397" s="191" t="s">
        <v>165</v>
      </c>
      <c r="AU397" s="191" t="s">
        <v>82</v>
      </c>
      <c r="AY397" s="19" t="s">
        <v>163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19" t="s">
        <v>80</v>
      </c>
      <c r="BK397" s="192">
        <f>ROUND(I397*H397,2)</f>
        <v>0</v>
      </c>
      <c r="BL397" s="19" t="s">
        <v>170</v>
      </c>
      <c r="BM397" s="191" t="s">
        <v>559</v>
      </c>
    </row>
    <row r="398" spans="1:51" s="14" customFormat="1" ht="12">
      <c r="A398" s="14"/>
      <c r="B398" s="201"/>
      <c r="C398" s="14"/>
      <c r="D398" s="194" t="s">
        <v>180</v>
      </c>
      <c r="E398" s="202" t="s">
        <v>1</v>
      </c>
      <c r="F398" s="203" t="s">
        <v>560</v>
      </c>
      <c r="G398" s="14"/>
      <c r="H398" s="204">
        <v>36.415</v>
      </c>
      <c r="I398" s="205"/>
      <c r="J398" s="14"/>
      <c r="K398" s="14"/>
      <c r="L398" s="201"/>
      <c r="M398" s="206"/>
      <c r="N398" s="207"/>
      <c r="O398" s="207"/>
      <c r="P398" s="207"/>
      <c r="Q398" s="207"/>
      <c r="R398" s="207"/>
      <c r="S398" s="207"/>
      <c r="T398" s="20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02" t="s">
        <v>180</v>
      </c>
      <c r="AU398" s="202" t="s">
        <v>82</v>
      </c>
      <c r="AV398" s="14" t="s">
        <v>82</v>
      </c>
      <c r="AW398" s="14" t="s">
        <v>30</v>
      </c>
      <c r="AX398" s="14" t="s">
        <v>73</v>
      </c>
      <c r="AY398" s="202" t="s">
        <v>163</v>
      </c>
    </row>
    <row r="399" spans="1:51" s="15" customFormat="1" ht="12">
      <c r="A399" s="15"/>
      <c r="B399" s="209"/>
      <c r="C399" s="15"/>
      <c r="D399" s="194" t="s">
        <v>180</v>
      </c>
      <c r="E399" s="210" t="s">
        <v>1</v>
      </c>
      <c r="F399" s="211" t="s">
        <v>218</v>
      </c>
      <c r="G399" s="15"/>
      <c r="H399" s="212">
        <v>36.415</v>
      </c>
      <c r="I399" s="213"/>
      <c r="J399" s="15"/>
      <c r="K399" s="15"/>
      <c r="L399" s="209"/>
      <c r="M399" s="214"/>
      <c r="N399" s="215"/>
      <c r="O399" s="215"/>
      <c r="P399" s="215"/>
      <c r="Q399" s="215"/>
      <c r="R399" s="215"/>
      <c r="S399" s="215"/>
      <c r="T399" s="21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10" t="s">
        <v>180</v>
      </c>
      <c r="AU399" s="210" t="s">
        <v>82</v>
      </c>
      <c r="AV399" s="15" t="s">
        <v>170</v>
      </c>
      <c r="AW399" s="15" t="s">
        <v>30</v>
      </c>
      <c r="AX399" s="15" t="s">
        <v>80</v>
      </c>
      <c r="AY399" s="210" t="s">
        <v>163</v>
      </c>
    </row>
    <row r="400" spans="1:65" s="2" customFormat="1" ht="24.15" customHeight="1">
      <c r="A400" s="38"/>
      <c r="B400" s="179"/>
      <c r="C400" s="180" t="s">
        <v>561</v>
      </c>
      <c r="D400" s="180" t="s">
        <v>165</v>
      </c>
      <c r="E400" s="181" t="s">
        <v>562</v>
      </c>
      <c r="F400" s="182" t="s">
        <v>563</v>
      </c>
      <c r="G400" s="183" t="s">
        <v>313</v>
      </c>
      <c r="H400" s="184">
        <v>8</v>
      </c>
      <c r="I400" s="185"/>
      <c r="J400" s="186">
        <f>ROUND(I400*H400,2)</f>
        <v>0</v>
      </c>
      <c r="K400" s="182" t="s">
        <v>169</v>
      </c>
      <c r="L400" s="39"/>
      <c r="M400" s="187" t="s">
        <v>1</v>
      </c>
      <c r="N400" s="188" t="s">
        <v>38</v>
      </c>
      <c r="O400" s="77"/>
      <c r="P400" s="189">
        <f>O400*H400</f>
        <v>0</v>
      </c>
      <c r="Q400" s="189">
        <v>0.00308</v>
      </c>
      <c r="R400" s="189">
        <f>Q400*H400</f>
        <v>0.02464</v>
      </c>
      <c r="S400" s="189">
        <v>0</v>
      </c>
      <c r="T400" s="19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191" t="s">
        <v>170</v>
      </c>
      <c r="AT400" s="191" t="s">
        <v>165</v>
      </c>
      <c r="AU400" s="191" t="s">
        <v>82</v>
      </c>
      <c r="AY400" s="19" t="s">
        <v>163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80</v>
      </c>
      <c r="BK400" s="192">
        <f>ROUND(I400*H400,2)</f>
        <v>0</v>
      </c>
      <c r="BL400" s="19" t="s">
        <v>170</v>
      </c>
      <c r="BM400" s="191" t="s">
        <v>564</v>
      </c>
    </row>
    <row r="401" spans="1:51" s="14" customFormat="1" ht="12">
      <c r="A401" s="14"/>
      <c r="B401" s="201"/>
      <c r="C401" s="14"/>
      <c r="D401" s="194" t="s">
        <v>180</v>
      </c>
      <c r="E401" s="202" t="s">
        <v>1</v>
      </c>
      <c r="F401" s="203" t="s">
        <v>565</v>
      </c>
      <c r="G401" s="14"/>
      <c r="H401" s="204">
        <v>8</v>
      </c>
      <c r="I401" s="205"/>
      <c r="J401" s="14"/>
      <c r="K401" s="14"/>
      <c r="L401" s="201"/>
      <c r="M401" s="206"/>
      <c r="N401" s="207"/>
      <c r="O401" s="207"/>
      <c r="P401" s="207"/>
      <c r="Q401" s="207"/>
      <c r="R401" s="207"/>
      <c r="S401" s="207"/>
      <c r="T401" s="20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02" t="s">
        <v>180</v>
      </c>
      <c r="AU401" s="202" t="s">
        <v>82</v>
      </c>
      <c r="AV401" s="14" t="s">
        <v>82</v>
      </c>
      <c r="AW401" s="14" t="s">
        <v>30</v>
      </c>
      <c r="AX401" s="14" t="s">
        <v>73</v>
      </c>
      <c r="AY401" s="202" t="s">
        <v>163</v>
      </c>
    </row>
    <row r="402" spans="1:51" s="15" customFormat="1" ht="12">
      <c r="A402" s="15"/>
      <c r="B402" s="209"/>
      <c r="C402" s="15"/>
      <c r="D402" s="194" t="s">
        <v>180</v>
      </c>
      <c r="E402" s="210" t="s">
        <v>1</v>
      </c>
      <c r="F402" s="211" t="s">
        <v>218</v>
      </c>
      <c r="G402" s="15"/>
      <c r="H402" s="212">
        <v>8</v>
      </c>
      <c r="I402" s="213"/>
      <c r="J402" s="15"/>
      <c r="K402" s="15"/>
      <c r="L402" s="209"/>
      <c r="M402" s="214"/>
      <c r="N402" s="215"/>
      <c r="O402" s="215"/>
      <c r="P402" s="215"/>
      <c r="Q402" s="215"/>
      <c r="R402" s="215"/>
      <c r="S402" s="215"/>
      <c r="T402" s="21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10" t="s">
        <v>180</v>
      </c>
      <c r="AU402" s="210" t="s">
        <v>82</v>
      </c>
      <c r="AV402" s="15" t="s">
        <v>170</v>
      </c>
      <c r="AW402" s="15" t="s">
        <v>30</v>
      </c>
      <c r="AX402" s="15" t="s">
        <v>80</v>
      </c>
      <c r="AY402" s="210" t="s">
        <v>163</v>
      </c>
    </row>
    <row r="403" spans="1:65" s="2" customFormat="1" ht="16.5" customHeight="1">
      <c r="A403" s="38"/>
      <c r="B403" s="179"/>
      <c r="C403" s="180" t="s">
        <v>340</v>
      </c>
      <c r="D403" s="180" t="s">
        <v>165</v>
      </c>
      <c r="E403" s="181" t="s">
        <v>566</v>
      </c>
      <c r="F403" s="182" t="s">
        <v>567</v>
      </c>
      <c r="G403" s="183" t="s">
        <v>313</v>
      </c>
      <c r="H403" s="184">
        <v>168</v>
      </c>
      <c r="I403" s="185"/>
      <c r="J403" s="186">
        <f>ROUND(I403*H403,2)</f>
        <v>0</v>
      </c>
      <c r="K403" s="182" t="s">
        <v>1</v>
      </c>
      <c r="L403" s="39"/>
      <c r="M403" s="187" t="s">
        <v>1</v>
      </c>
      <c r="N403" s="188" t="s">
        <v>38</v>
      </c>
      <c r="O403" s="77"/>
      <c r="P403" s="189">
        <f>O403*H403</f>
        <v>0</v>
      </c>
      <c r="Q403" s="189">
        <v>0</v>
      </c>
      <c r="R403" s="189">
        <f>Q403*H403</f>
        <v>0</v>
      </c>
      <c r="S403" s="189">
        <v>0</v>
      </c>
      <c r="T403" s="19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191" t="s">
        <v>170</v>
      </c>
      <c r="AT403" s="191" t="s">
        <v>165</v>
      </c>
      <c r="AU403" s="191" t="s">
        <v>82</v>
      </c>
      <c r="AY403" s="19" t="s">
        <v>163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19" t="s">
        <v>80</v>
      </c>
      <c r="BK403" s="192">
        <f>ROUND(I403*H403,2)</f>
        <v>0</v>
      </c>
      <c r="BL403" s="19" t="s">
        <v>170</v>
      </c>
      <c r="BM403" s="191" t="s">
        <v>568</v>
      </c>
    </row>
    <row r="404" spans="1:65" s="2" customFormat="1" ht="16.5" customHeight="1">
      <c r="A404" s="38"/>
      <c r="B404" s="179"/>
      <c r="C404" s="180" t="s">
        <v>569</v>
      </c>
      <c r="D404" s="180" t="s">
        <v>165</v>
      </c>
      <c r="E404" s="181" t="s">
        <v>570</v>
      </c>
      <c r="F404" s="182" t="s">
        <v>571</v>
      </c>
      <c r="G404" s="183" t="s">
        <v>313</v>
      </c>
      <c r="H404" s="184">
        <v>168</v>
      </c>
      <c r="I404" s="185"/>
      <c r="J404" s="186">
        <f>ROUND(I404*H404,2)</f>
        <v>0</v>
      </c>
      <c r="K404" s="182" t="s">
        <v>1</v>
      </c>
      <c r="L404" s="39"/>
      <c r="M404" s="187" t="s">
        <v>1</v>
      </c>
      <c r="N404" s="188" t="s">
        <v>38</v>
      </c>
      <c r="O404" s="77"/>
      <c r="P404" s="189">
        <f>O404*H404</f>
        <v>0</v>
      </c>
      <c r="Q404" s="189">
        <v>0</v>
      </c>
      <c r="R404" s="189">
        <f>Q404*H404</f>
        <v>0</v>
      </c>
      <c r="S404" s="189">
        <v>0</v>
      </c>
      <c r="T404" s="19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191" t="s">
        <v>170</v>
      </c>
      <c r="AT404" s="191" t="s">
        <v>165</v>
      </c>
      <c r="AU404" s="191" t="s">
        <v>82</v>
      </c>
      <c r="AY404" s="19" t="s">
        <v>163</v>
      </c>
      <c r="BE404" s="192">
        <f>IF(N404="základní",J404,0)</f>
        <v>0</v>
      </c>
      <c r="BF404" s="192">
        <f>IF(N404="snížená",J404,0)</f>
        <v>0</v>
      </c>
      <c r="BG404" s="192">
        <f>IF(N404="zákl. přenesená",J404,0)</f>
        <v>0</v>
      </c>
      <c r="BH404" s="192">
        <f>IF(N404="sníž. přenesená",J404,0)</f>
        <v>0</v>
      </c>
      <c r="BI404" s="192">
        <f>IF(N404="nulová",J404,0)</f>
        <v>0</v>
      </c>
      <c r="BJ404" s="19" t="s">
        <v>80</v>
      </c>
      <c r="BK404" s="192">
        <f>ROUND(I404*H404,2)</f>
        <v>0</v>
      </c>
      <c r="BL404" s="19" t="s">
        <v>170</v>
      </c>
      <c r="BM404" s="191" t="s">
        <v>572</v>
      </c>
    </row>
    <row r="405" spans="1:65" s="2" customFormat="1" ht="21.75" customHeight="1">
      <c r="A405" s="38"/>
      <c r="B405" s="179"/>
      <c r="C405" s="180" t="s">
        <v>345</v>
      </c>
      <c r="D405" s="180" t="s">
        <v>165</v>
      </c>
      <c r="E405" s="181" t="s">
        <v>573</v>
      </c>
      <c r="F405" s="182" t="s">
        <v>574</v>
      </c>
      <c r="G405" s="183" t="s">
        <v>204</v>
      </c>
      <c r="H405" s="184">
        <v>7.914</v>
      </c>
      <c r="I405" s="185"/>
      <c r="J405" s="186">
        <f>ROUND(I405*H405,2)</f>
        <v>0</v>
      </c>
      <c r="K405" s="182" t="s">
        <v>169</v>
      </c>
      <c r="L405" s="39"/>
      <c r="M405" s="187" t="s">
        <v>1</v>
      </c>
      <c r="N405" s="188" t="s">
        <v>38</v>
      </c>
      <c r="O405" s="77"/>
      <c r="P405" s="189">
        <f>O405*H405</f>
        <v>0</v>
      </c>
      <c r="Q405" s="189">
        <v>2.45337</v>
      </c>
      <c r="R405" s="189">
        <f>Q405*H405</f>
        <v>19.41597018</v>
      </c>
      <c r="S405" s="189">
        <v>0</v>
      </c>
      <c r="T405" s="19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191" t="s">
        <v>170</v>
      </c>
      <c r="AT405" s="191" t="s">
        <v>165</v>
      </c>
      <c r="AU405" s="191" t="s">
        <v>82</v>
      </c>
      <c r="AY405" s="19" t="s">
        <v>163</v>
      </c>
      <c r="BE405" s="192">
        <f>IF(N405="základní",J405,0)</f>
        <v>0</v>
      </c>
      <c r="BF405" s="192">
        <f>IF(N405="snížená",J405,0)</f>
        <v>0</v>
      </c>
      <c r="BG405" s="192">
        <f>IF(N405="zákl. přenesená",J405,0)</f>
        <v>0</v>
      </c>
      <c r="BH405" s="192">
        <f>IF(N405="sníž. přenesená",J405,0)</f>
        <v>0</v>
      </c>
      <c r="BI405" s="192">
        <f>IF(N405="nulová",J405,0)</f>
        <v>0</v>
      </c>
      <c r="BJ405" s="19" t="s">
        <v>80</v>
      </c>
      <c r="BK405" s="192">
        <f>ROUND(I405*H405,2)</f>
        <v>0</v>
      </c>
      <c r="BL405" s="19" t="s">
        <v>170</v>
      </c>
      <c r="BM405" s="191" t="s">
        <v>575</v>
      </c>
    </row>
    <row r="406" spans="1:51" s="13" customFormat="1" ht="12">
      <c r="A406" s="13"/>
      <c r="B406" s="193"/>
      <c r="C406" s="13"/>
      <c r="D406" s="194" t="s">
        <v>180</v>
      </c>
      <c r="E406" s="195" t="s">
        <v>1</v>
      </c>
      <c r="F406" s="196" t="s">
        <v>365</v>
      </c>
      <c r="G406" s="13"/>
      <c r="H406" s="195" t="s">
        <v>1</v>
      </c>
      <c r="I406" s="197"/>
      <c r="J406" s="13"/>
      <c r="K406" s="13"/>
      <c r="L406" s="193"/>
      <c r="M406" s="198"/>
      <c r="N406" s="199"/>
      <c r="O406" s="199"/>
      <c r="P406" s="199"/>
      <c r="Q406" s="199"/>
      <c r="R406" s="199"/>
      <c r="S406" s="199"/>
      <c r="T406" s="20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95" t="s">
        <v>180</v>
      </c>
      <c r="AU406" s="195" t="s">
        <v>82</v>
      </c>
      <c r="AV406" s="13" t="s">
        <v>80</v>
      </c>
      <c r="AW406" s="13" t="s">
        <v>30</v>
      </c>
      <c r="AX406" s="13" t="s">
        <v>73</v>
      </c>
      <c r="AY406" s="195" t="s">
        <v>163</v>
      </c>
    </row>
    <row r="407" spans="1:51" s="14" customFormat="1" ht="12">
      <c r="A407" s="14"/>
      <c r="B407" s="201"/>
      <c r="C407" s="14"/>
      <c r="D407" s="194" t="s">
        <v>180</v>
      </c>
      <c r="E407" s="202" t="s">
        <v>1</v>
      </c>
      <c r="F407" s="203" t="s">
        <v>576</v>
      </c>
      <c r="G407" s="14"/>
      <c r="H407" s="204">
        <v>1.342</v>
      </c>
      <c r="I407" s="205"/>
      <c r="J407" s="14"/>
      <c r="K407" s="14"/>
      <c r="L407" s="201"/>
      <c r="M407" s="206"/>
      <c r="N407" s="207"/>
      <c r="O407" s="207"/>
      <c r="P407" s="207"/>
      <c r="Q407" s="207"/>
      <c r="R407" s="207"/>
      <c r="S407" s="207"/>
      <c r="T407" s="20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02" t="s">
        <v>180</v>
      </c>
      <c r="AU407" s="202" t="s">
        <v>82</v>
      </c>
      <c r="AV407" s="14" t="s">
        <v>82</v>
      </c>
      <c r="AW407" s="14" t="s">
        <v>30</v>
      </c>
      <c r="AX407" s="14" t="s">
        <v>73</v>
      </c>
      <c r="AY407" s="202" t="s">
        <v>163</v>
      </c>
    </row>
    <row r="408" spans="1:51" s="14" customFormat="1" ht="12">
      <c r="A408" s="14"/>
      <c r="B408" s="201"/>
      <c r="C408" s="14"/>
      <c r="D408" s="194" t="s">
        <v>180</v>
      </c>
      <c r="E408" s="202" t="s">
        <v>1</v>
      </c>
      <c r="F408" s="203" t="s">
        <v>577</v>
      </c>
      <c r="G408" s="14"/>
      <c r="H408" s="204">
        <v>6.572</v>
      </c>
      <c r="I408" s="205"/>
      <c r="J408" s="14"/>
      <c r="K408" s="14"/>
      <c r="L408" s="201"/>
      <c r="M408" s="206"/>
      <c r="N408" s="207"/>
      <c r="O408" s="207"/>
      <c r="P408" s="207"/>
      <c r="Q408" s="207"/>
      <c r="R408" s="207"/>
      <c r="S408" s="207"/>
      <c r="T408" s="20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02" t="s">
        <v>180</v>
      </c>
      <c r="AU408" s="202" t="s">
        <v>82</v>
      </c>
      <c r="AV408" s="14" t="s">
        <v>82</v>
      </c>
      <c r="AW408" s="14" t="s">
        <v>30</v>
      </c>
      <c r="AX408" s="14" t="s">
        <v>73</v>
      </c>
      <c r="AY408" s="202" t="s">
        <v>163</v>
      </c>
    </row>
    <row r="409" spans="1:51" s="15" customFormat="1" ht="12">
      <c r="A409" s="15"/>
      <c r="B409" s="209"/>
      <c r="C409" s="15"/>
      <c r="D409" s="194" t="s">
        <v>180</v>
      </c>
      <c r="E409" s="210" t="s">
        <v>1</v>
      </c>
      <c r="F409" s="211" t="s">
        <v>218</v>
      </c>
      <c r="G409" s="15"/>
      <c r="H409" s="212">
        <v>7.914</v>
      </c>
      <c r="I409" s="213"/>
      <c r="J409" s="15"/>
      <c r="K409" s="15"/>
      <c r="L409" s="209"/>
      <c r="M409" s="214"/>
      <c r="N409" s="215"/>
      <c r="O409" s="215"/>
      <c r="P409" s="215"/>
      <c r="Q409" s="215"/>
      <c r="R409" s="215"/>
      <c r="S409" s="215"/>
      <c r="T409" s="216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10" t="s">
        <v>180</v>
      </c>
      <c r="AU409" s="210" t="s">
        <v>82</v>
      </c>
      <c r="AV409" s="15" t="s">
        <v>170</v>
      </c>
      <c r="AW409" s="15" t="s">
        <v>30</v>
      </c>
      <c r="AX409" s="15" t="s">
        <v>80</v>
      </c>
      <c r="AY409" s="210" t="s">
        <v>163</v>
      </c>
    </row>
    <row r="410" spans="1:65" s="2" customFormat="1" ht="24.15" customHeight="1">
      <c r="A410" s="38"/>
      <c r="B410" s="179"/>
      <c r="C410" s="180" t="s">
        <v>578</v>
      </c>
      <c r="D410" s="180" t="s">
        <v>165</v>
      </c>
      <c r="E410" s="181" t="s">
        <v>579</v>
      </c>
      <c r="F410" s="182" t="s">
        <v>580</v>
      </c>
      <c r="G410" s="183" t="s">
        <v>264</v>
      </c>
      <c r="H410" s="184">
        <v>1.409</v>
      </c>
      <c r="I410" s="185"/>
      <c r="J410" s="186">
        <f>ROUND(I410*H410,2)</f>
        <v>0</v>
      </c>
      <c r="K410" s="182" t="s">
        <v>169</v>
      </c>
      <c r="L410" s="39"/>
      <c r="M410" s="187" t="s">
        <v>1</v>
      </c>
      <c r="N410" s="188" t="s">
        <v>38</v>
      </c>
      <c r="O410" s="77"/>
      <c r="P410" s="189">
        <f>O410*H410</f>
        <v>0</v>
      </c>
      <c r="Q410" s="189">
        <v>1.04927</v>
      </c>
      <c r="R410" s="189">
        <f>Q410*H410</f>
        <v>1.47842143</v>
      </c>
      <c r="S410" s="189">
        <v>0</v>
      </c>
      <c r="T410" s="19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191" t="s">
        <v>170</v>
      </c>
      <c r="AT410" s="191" t="s">
        <v>165</v>
      </c>
      <c r="AU410" s="191" t="s">
        <v>82</v>
      </c>
      <c r="AY410" s="19" t="s">
        <v>163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19" t="s">
        <v>80</v>
      </c>
      <c r="BK410" s="192">
        <f>ROUND(I410*H410,2)</f>
        <v>0</v>
      </c>
      <c r="BL410" s="19" t="s">
        <v>170</v>
      </c>
      <c r="BM410" s="191" t="s">
        <v>581</v>
      </c>
    </row>
    <row r="411" spans="1:51" s="14" customFormat="1" ht="12">
      <c r="A411" s="14"/>
      <c r="B411" s="201"/>
      <c r="C411" s="14"/>
      <c r="D411" s="194" t="s">
        <v>180</v>
      </c>
      <c r="E411" s="202" t="s">
        <v>1</v>
      </c>
      <c r="F411" s="203" t="s">
        <v>582</v>
      </c>
      <c r="G411" s="14"/>
      <c r="H411" s="204">
        <v>1.409</v>
      </c>
      <c r="I411" s="205"/>
      <c r="J411" s="14"/>
      <c r="K411" s="14"/>
      <c r="L411" s="201"/>
      <c r="M411" s="206"/>
      <c r="N411" s="207"/>
      <c r="O411" s="207"/>
      <c r="P411" s="207"/>
      <c r="Q411" s="207"/>
      <c r="R411" s="207"/>
      <c r="S411" s="207"/>
      <c r="T411" s="20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02" t="s">
        <v>180</v>
      </c>
      <c r="AU411" s="202" t="s">
        <v>82</v>
      </c>
      <c r="AV411" s="14" t="s">
        <v>82</v>
      </c>
      <c r="AW411" s="14" t="s">
        <v>30</v>
      </c>
      <c r="AX411" s="14" t="s">
        <v>73</v>
      </c>
      <c r="AY411" s="202" t="s">
        <v>163</v>
      </c>
    </row>
    <row r="412" spans="1:51" s="15" customFormat="1" ht="12">
      <c r="A412" s="15"/>
      <c r="B412" s="209"/>
      <c r="C412" s="15"/>
      <c r="D412" s="194" t="s">
        <v>180</v>
      </c>
      <c r="E412" s="210" t="s">
        <v>1</v>
      </c>
      <c r="F412" s="211" t="s">
        <v>218</v>
      </c>
      <c r="G412" s="15"/>
      <c r="H412" s="212">
        <v>1.409</v>
      </c>
      <c r="I412" s="213"/>
      <c r="J412" s="15"/>
      <c r="K412" s="15"/>
      <c r="L412" s="209"/>
      <c r="M412" s="214"/>
      <c r="N412" s="215"/>
      <c r="O412" s="215"/>
      <c r="P412" s="215"/>
      <c r="Q412" s="215"/>
      <c r="R412" s="215"/>
      <c r="S412" s="215"/>
      <c r="T412" s="21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10" t="s">
        <v>180</v>
      </c>
      <c r="AU412" s="210" t="s">
        <v>82</v>
      </c>
      <c r="AV412" s="15" t="s">
        <v>170</v>
      </c>
      <c r="AW412" s="15" t="s">
        <v>30</v>
      </c>
      <c r="AX412" s="15" t="s">
        <v>80</v>
      </c>
      <c r="AY412" s="210" t="s">
        <v>163</v>
      </c>
    </row>
    <row r="413" spans="1:65" s="2" customFormat="1" ht="24.15" customHeight="1">
      <c r="A413" s="38"/>
      <c r="B413" s="179"/>
      <c r="C413" s="180" t="s">
        <v>350</v>
      </c>
      <c r="D413" s="180" t="s">
        <v>165</v>
      </c>
      <c r="E413" s="181" t="s">
        <v>583</v>
      </c>
      <c r="F413" s="182" t="s">
        <v>584</v>
      </c>
      <c r="G413" s="183" t="s">
        <v>168</v>
      </c>
      <c r="H413" s="184">
        <v>1.452</v>
      </c>
      <c r="I413" s="185"/>
      <c r="J413" s="186">
        <f>ROUND(I413*H413,2)</f>
        <v>0</v>
      </c>
      <c r="K413" s="182" t="s">
        <v>169</v>
      </c>
      <c r="L413" s="39"/>
      <c r="M413" s="187" t="s">
        <v>1</v>
      </c>
      <c r="N413" s="188" t="s">
        <v>38</v>
      </c>
      <c r="O413" s="77"/>
      <c r="P413" s="189">
        <f>O413*H413</f>
        <v>0</v>
      </c>
      <c r="Q413" s="189">
        <v>0.00874</v>
      </c>
      <c r="R413" s="189">
        <f>Q413*H413</f>
        <v>0.012690479999999999</v>
      </c>
      <c r="S413" s="189">
        <v>0</v>
      </c>
      <c r="T413" s="19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191" t="s">
        <v>170</v>
      </c>
      <c r="AT413" s="191" t="s">
        <v>165</v>
      </c>
      <c r="AU413" s="191" t="s">
        <v>82</v>
      </c>
      <c r="AY413" s="19" t="s">
        <v>163</v>
      </c>
      <c r="BE413" s="192">
        <f>IF(N413="základní",J413,0)</f>
        <v>0</v>
      </c>
      <c r="BF413" s="192">
        <f>IF(N413="snížená",J413,0)</f>
        <v>0</v>
      </c>
      <c r="BG413" s="192">
        <f>IF(N413="zákl. přenesená",J413,0)</f>
        <v>0</v>
      </c>
      <c r="BH413" s="192">
        <f>IF(N413="sníž. přenesená",J413,0)</f>
        <v>0</v>
      </c>
      <c r="BI413" s="192">
        <f>IF(N413="nulová",J413,0)</f>
        <v>0</v>
      </c>
      <c r="BJ413" s="19" t="s">
        <v>80</v>
      </c>
      <c r="BK413" s="192">
        <f>ROUND(I413*H413,2)</f>
        <v>0</v>
      </c>
      <c r="BL413" s="19" t="s">
        <v>170</v>
      </c>
      <c r="BM413" s="191" t="s">
        <v>585</v>
      </c>
    </row>
    <row r="414" spans="1:51" s="14" customFormat="1" ht="12">
      <c r="A414" s="14"/>
      <c r="B414" s="201"/>
      <c r="C414" s="14"/>
      <c r="D414" s="194" t="s">
        <v>180</v>
      </c>
      <c r="E414" s="202" t="s">
        <v>1</v>
      </c>
      <c r="F414" s="203" t="s">
        <v>586</v>
      </c>
      <c r="G414" s="14"/>
      <c r="H414" s="204">
        <v>1.452</v>
      </c>
      <c r="I414" s="205"/>
      <c r="J414" s="14"/>
      <c r="K414" s="14"/>
      <c r="L414" s="201"/>
      <c r="M414" s="206"/>
      <c r="N414" s="207"/>
      <c r="O414" s="207"/>
      <c r="P414" s="207"/>
      <c r="Q414" s="207"/>
      <c r="R414" s="207"/>
      <c r="S414" s="207"/>
      <c r="T414" s="20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02" t="s">
        <v>180</v>
      </c>
      <c r="AU414" s="202" t="s">
        <v>82</v>
      </c>
      <c r="AV414" s="14" t="s">
        <v>82</v>
      </c>
      <c r="AW414" s="14" t="s">
        <v>30</v>
      </c>
      <c r="AX414" s="14" t="s">
        <v>73</v>
      </c>
      <c r="AY414" s="202" t="s">
        <v>163</v>
      </c>
    </row>
    <row r="415" spans="1:51" s="15" customFormat="1" ht="12">
      <c r="A415" s="15"/>
      <c r="B415" s="209"/>
      <c r="C415" s="15"/>
      <c r="D415" s="194" t="s">
        <v>180</v>
      </c>
      <c r="E415" s="210" t="s">
        <v>1</v>
      </c>
      <c r="F415" s="211" t="s">
        <v>218</v>
      </c>
      <c r="G415" s="15"/>
      <c r="H415" s="212">
        <v>1.452</v>
      </c>
      <c r="I415" s="213"/>
      <c r="J415" s="15"/>
      <c r="K415" s="15"/>
      <c r="L415" s="209"/>
      <c r="M415" s="214"/>
      <c r="N415" s="215"/>
      <c r="O415" s="215"/>
      <c r="P415" s="215"/>
      <c r="Q415" s="215"/>
      <c r="R415" s="215"/>
      <c r="S415" s="215"/>
      <c r="T415" s="216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10" t="s">
        <v>180</v>
      </c>
      <c r="AU415" s="210" t="s">
        <v>82</v>
      </c>
      <c r="AV415" s="15" t="s">
        <v>170</v>
      </c>
      <c r="AW415" s="15" t="s">
        <v>30</v>
      </c>
      <c r="AX415" s="15" t="s">
        <v>80</v>
      </c>
      <c r="AY415" s="210" t="s">
        <v>163</v>
      </c>
    </row>
    <row r="416" spans="1:65" s="2" customFormat="1" ht="24.15" customHeight="1">
      <c r="A416" s="38"/>
      <c r="B416" s="179"/>
      <c r="C416" s="180" t="s">
        <v>587</v>
      </c>
      <c r="D416" s="180" t="s">
        <v>165</v>
      </c>
      <c r="E416" s="181" t="s">
        <v>588</v>
      </c>
      <c r="F416" s="182" t="s">
        <v>589</v>
      </c>
      <c r="G416" s="183" t="s">
        <v>168</v>
      </c>
      <c r="H416" s="184">
        <v>1.452</v>
      </c>
      <c r="I416" s="185"/>
      <c r="J416" s="186">
        <f>ROUND(I416*H416,2)</f>
        <v>0</v>
      </c>
      <c r="K416" s="182" t="s">
        <v>169</v>
      </c>
      <c r="L416" s="39"/>
      <c r="M416" s="187" t="s">
        <v>1</v>
      </c>
      <c r="N416" s="188" t="s">
        <v>38</v>
      </c>
      <c r="O416" s="77"/>
      <c r="P416" s="189">
        <f>O416*H416</f>
        <v>0</v>
      </c>
      <c r="Q416" s="189">
        <v>0</v>
      </c>
      <c r="R416" s="189">
        <f>Q416*H416</f>
        <v>0</v>
      </c>
      <c r="S416" s="189">
        <v>0</v>
      </c>
      <c r="T416" s="19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191" t="s">
        <v>170</v>
      </c>
      <c r="AT416" s="191" t="s">
        <v>165</v>
      </c>
      <c r="AU416" s="191" t="s">
        <v>82</v>
      </c>
      <c r="AY416" s="19" t="s">
        <v>163</v>
      </c>
      <c r="BE416" s="192">
        <f>IF(N416="základní",J416,0)</f>
        <v>0</v>
      </c>
      <c r="BF416" s="192">
        <f>IF(N416="snížená",J416,0)</f>
        <v>0</v>
      </c>
      <c r="BG416" s="192">
        <f>IF(N416="zákl. přenesená",J416,0)</f>
        <v>0</v>
      </c>
      <c r="BH416" s="192">
        <f>IF(N416="sníž. přenesená",J416,0)</f>
        <v>0</v>
      </c>
      <c r="BI416" s="192">
        <f>IF(N416="nulová",J416,0)</f>
        <v>0</v>
      </c>
      <c r="BJ416" s="19" t="s">
        <v>80</v>
      </c>
      <c r="BK416" s="192">
        <f>ROUND(I416*H416,2)</f>
        <v>0</v>
      </c>
      <c r="BL416" s="19" t="s">
        <v>170</v>
      </c>
      <c r="BM416" s="191" t="s">
        <v>590</v>
      </c>
    </row>
    <row r="417" spans="1:65" s="2" customFormat="1" ht="24.15" customHeight="1">
      <c r="A417" s="38"/>
      <c r="B417" s="179"/>
      <c r="C417" s="180" t="s">
        <v>355</v>
      </c>
      <c r="D417" s="180" t="s">
        <v>165</v>
      </c>
      <c r="E417" s="181" t="s">
        <v>591</v>
      </c>
      <c r="F417" s="182" t="s">
        <v>592</v>
      </c>
      <c r="G417" s="183" t="s">
        <v>196</v>
      </c>
      <c r="H417" s="184">
        <v>34.889</v>
      </c>
      <c r="I417" s="185"/>
      <c r="J417" s="186">
        <f>ROUND(I417*H417,2)</f>
        <v>0</v>
      </c>
      <c r="K417" s="182" t="s">
        <v>169</v>
      </c>
      <c r="L417" s="39"/>
      <c r="M417" s="187" t="s">
        <v>1</v>
      </c>
      <c r="N417" s="188" t="s">
        <v>38</v>
      </c>
      <c r="O417" s="77"/>
      <c r="P417" s="189">
        <f>O417*H417</f>
        <v>0</v>
      </c>
      <c r="Q417" s="189">
        <v>0.11046</v>
      </c>
      <c r="R417" s="189">
        <f>Q417*H417</f>
        <v>3.8538389400000006</v>
      </c>
      <c r="S417" s="189">
        <v>0</v>
      </c>
      <c r="T417" s="19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191" t="s">
        <v>170</v>
      </c>
      <c r="AT417" s="191" t="s">
        <v>165</v>
      </c>
      <c r="AU417" s="191" t="s">
        <v>82</v>
      </c>
      <c r="AY417" s="19" t="s">
        <v>163</v>
      </c>
      <c r="BE417" s="192">
        <f>IF(N417="základní",J417,0)</f>
        <v>0</v>
      </c>
      <c r="BF417" s="192">
        <f>IF(N417="snížená",J417,0)</f>
        <v>0</v>
      </c>
      <c r="BG417" s="192">
        <f>IF(N417="zákl. přenesená",J417,0)</f>
        <v>0</v>
      </c>
      <c r="BH417" s="192">
        <f>IF(N417="sníž. přenesená",J417,0)</f>
        <v>0</v>
      </c>
      <c r="BI417" s="192">
        <f>IF(N417="nulová",J417,0)</f>
        <v>0</v>
      </c>
      <c r="BJ417" s="19" t="s">
        <v>80</v>
      </c>
      <c r="BK417" s="192">
        <f>ROUND(I417*H417,2)</f>
        <v>0</v>
      </c>
      <c r="BL417" s="19" t="s">
        <v>170</v>
      </c>
      <c r="BM417" s="191" t="s">
        <v>593</v>
      </c>
    </row>
    <row r="418" spans="1:51" s="14" customFormat="1" ht="12">
      <c r="A418" s="14"/>
      <c r="B418" s="201"/>
      <c r="C418" s="14"/>
      <c r="D418" s="194" t="s">
        <v>180</v>
      </c>
      <c r="E418" s="202" t="s">
        <v>1</v>
      </c>
      <c r="F418" s="203" t="s">
        <v>594</v>
      </c>
      <c r="G418" s="14"/>
      <c r="H418" s="204">
        <v>34.889</v>
      </c>
      <c r="I418" s="205"/>
      <c r="J418" s="14"/>
      <c r="K418" s="14"/>
      <c r="L418" s="201"/>
      <c r="M418" s="206"/>
      <c r="N418" s="207"/>
      <c r="O418" s="207"/>
      <c r="P418" s="207"/>
      <c r="Q418" s="207"/>
      <c r="R418" s="207"/>
      <c r="S418" s="207"/>
      <c r="T418" s="20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02" t="s">
        <v>180</v>
      </c>
      <c r="AU418" s="202" t="s">
        <v>82</v>
      </c>
      <c r="AV418" s="14" t="s">
        <v>82</v>
      </c>
      <c r="AW418" s="14" t="s">
        <v>30</v>
      </c>
      <c r="AX418" s="14" t="s">
        <v>73</v>
      </c>
      <c r="AY418" s="202" t="s">
        <v>163</v>
      </c>
    </row>
    <row r="419" spans="1:51" s="15" customFormat="1" ht="12">
      <c r="A419" s="15"/>
      <c r="B419" s="209"/>
      <c r="C419" s="15"/>
      <c r="D419" s="194" t="s">
        <v>180</v>
      </c>
      <c r="E419" s="210" t="s">
        <v>1</v>
      </c>
      <c r="F419" s="211" t="s">
        <v>218</v>
      </c>
      <c r="G419" s="15"/>
      <c r="H419" s="212">
        <v>34.889</v>
      </c>
      <c r="I419" s="213"/>
      <c r="J419" s="15"/>
      <c r="K419" s="15"/>
      <c r="L419" s="209"/>
      <c r="M419" s="214"/>
      <c r="N419" s="215"/>
      <c r="O419" s="215"/>
      <c r="P419" s="215"/>
      <c r="Q419" s="215"/>
      <c r="R419" s="215"/>
      <c r="S419" s="215"/>
      <c r="T419" s="216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10" t="s">
        <v>180</v>
      </c>
      <c r="AU419" s="210" t="s">
        <v>82</v>
      </c>
      <c r="AV419" s="15" t="s">
        <v>170</v>
      </c>
      <c r="AW419" s="15" t="s">
        <v>30</v>
      </c>
      <c r="AX419" s="15" t="s">
        <v>80</v>
      </c>
      <c r="AY419" s="210" t="s">
        <v>163</v>
      </c>
    </row>
    <row r="420" spans="1:65" s="2" customFormat="1" ht="16.5" customHeight="1">
      <c r="A420" s="38"/>
      <c r="B420" s="179"/>
      <c r="C420" s="180" t="s">
        <v>595</v>
      </c>
      <c r="D420" s="180" t="s">
        <v>165</v>
      </c>
      <c r="E420" s="181" t="s">
        <v>596</v>
      </c>
      <c r="F420" s="182" t="s">
        <v>597</v>
      </c>
      <c r="G420" s="183" t="s">
        <v>168</v>
      </c>
      <c r="H420" s="184">
        <v>16.105</v>
      </c>
      <c r="I420" s="185"/>
      <c r="J420" s="186">
        <f>ROUND(I420*H420,2)</f>
        <v>0</v>
      </c>
      <c r="K420" s="182" t="s">
        <v>169</v>
      </c>
      <c r="L420" s="39"/>
      <c r="M420" s="187" t="s">
        <v>1</v>
      </c>
      <c r="N420" s="188" t="s">
        <v>38</v>
      </c>
      <c r="O420" s="77"/>
      <c r="P420" s="189">
        <f>O420*H420</f>
        <v>0</v>
      </c>
      <c r="Q420" s="189">
        <v>0.00658</v>
      </c>
      <c r="R420" s="189">
        <f>Q420*H420</f>
        <v>0.1059709</v>
      </c>
      <c r="S420" s="189">
        <v>0</v>
      </c>
      <c r="T420" s="190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191" t="s">
        <v>170</v>
      </c>
      <c r="AT420" s="191" t="s">
        <v>165</v>
      </c>
      <c r="AU420" s="191" t="s">
        <v>82</v>
      </c>
      <c r="AY420" s="19" t="s">
        <v>163</v>
      </c>
      <c r="BE420" s="192">
        <f>IF(N420="základní",J420,0)</f>
        <v>0</v>
      </c>
      <c r="BF420" s="192">
        <f>IF(N420="snížená",J420,0)</f>
        <v>0</v>
      </c>
      <c r="BG420" s="192">
        <f>IF(N420="zákl. přenesená",J420,0)</f>
        <v>0</v>
      </c>
      <c r="BH420" s="192">
        <f>IF(N420="sníž. přenesená",J420,0)</f>
        <v>0</v>
      </c>
      <c r="BI420" s="192">
        <f>IF(N420="nulová",J420,0)</f>
        <v>0</v>
      </c>
      <c r="BJ420" s="19" t="s">
        <v>80</v>
      </c>
      <c r="BK420" s="192">
        <f>ROUND(I420*H420,2)</f>
        <v>0</v>
      </c>
      <c r="BL420" s="19" t="s">
        <v>170</v>
      </c>
      <c r="BM420" s="191" t="s">
        <v>598</v>
      </c>
    </row>
    <row r="421" spans="1:51" s="14" customFormat="1" ht="12">
      <c r="A421" s="14"/>
      <c r="B421" s="201"/>
      <c r="C421" s="14"/>
      <c r="D421" s="194" t="s">
        <v>180</v>
      </c>
      <c r="E421" s="202" t="s">
        <v>1</v>
      </c>
      <c r="F421" s="203" t="s">
        <v>599</v>
      </c>
      <c r="G421" s="14"/>
      <c r="H421" s="204">
        <v>16.105</v>
      </c>
      <c r="I421" s="205"/>
      <c r="J421" s="14"/>
      <c r="K421" s="14"/>
      <c r="L421" s="201"/>
      <c r="M421" s="206"/>
      <c r="N421" s="207"/>
      <c r="O421" s="207"/>
      <c r="P421" s="207"/>
      <c r="Q421" s="207"/>
      <c r="R421" s="207"/>
      <c r="S421" s="207"/>
      <c r="T421" s="20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02" t="s">
        <v>180</v>
      </c>
      <c r="AU421" s="202" t="s">
        <v>82</v>
      </c>
      <c r="AV421" s="14" t="s">
        <v>82</v>
      </c>
      <c r="AW421" s="14" t="s">
        <v>30</v>
      </c>
      <c r="AX421" s="14" t="s">
        <v>73</v>
      </c>
      <c r="AY421" s="202" t="s">
        <v>163</v>
      </c>
    </row>
    <row r="422" spans="1:51" s="15" customFormat="1" ht="12">
      <c r="A422" s="15"/>
      <c r="B422" s="209"/>
      <c r="C422" s="15"/>
      <c r="D422" s="194" t="s">
        <v>180</v>
      </c>
      <c r="E422" s="210" t="s">
        <v>1</v>
      </c>
      <c r="F422" s="211" t="s">
        <v>218</v>
      </c>
      <c r="G422" s="15"/>
      <c r="H422" s="212">
        <v>16.105</v>
      </c>
      <c r="I422" s="213"/>
      <c r="J422" s="15"/>
      <c r="K422" s="15"/>
      <c r="L422" s="209"/>
      <c r="M422" s="214"/>
      <c r="N422" s="215"/>
      <c r="O422" s="215"/>
      <c r="P422" s="215"/>
      <c r="Q422" s="215"/>
      <c r="R422" s="215"/>
      <c r="S422" s="215"/>
      <c r="T422" s="21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10" t="s">
        <v>180</v>
      </c>
      <c r="AU422" s="210" t="s">
        <v>82</v>
      </c>
      <c r="AV422" s="15" t="s">
        <v>170</v>
      </c>
      <c r="AW422" s="15" t="s">
        <v>30</v>
      </c>
      <c r="AX422" s="15" t="s">
        <v>80</v>
      </c>
      <c r="AY422" s="210" t="s">
        <v>163</v>
      </c>
    </row>
    <row r="423" spans="1:65" s="2" customFormat="1" ht="16.5" customHeight="1">
      <c r="A423" s="38"/>
      <c r="B423" s="179"/>
      <c r="C423" s="180" t="s">
        <v>364</v>
      </c>
      <c r="D423" s="180" t="s">
        <v>165</v>
      </c>
      <c r="E423" s="181" t="s">
        <v>600</v>
      </c>
      <c r="F423" s="182" t="s">
        <v>601</v>
      </c>
      <c r="G423" s="183" t="s">
        <v>168</v>
      </c>
      <c r="H423" s="184">
        <v>16.105</v>
      </c>
      <c r="I423" s="185"/>
      <c r="J423" s="186">
        <f>ROUND(I423*H423,2)</f>
        <v>0</v>
      </c>
      <c r="K423" s="182" t="s">
        <v>169</v>
      </c>
      <c r="L423" s="39"/>
      <c r="M423" s="187" t="s">
        <v>1</v>
      </c>
      <c r="N423" s="188" t="s">
        <v>38</v>
      </c>
      <c r="O423" s="77"/>
      <c r="P423" s="189">
        <f>O423*H423</f>
        <v>0</v>
      </c>
      <c r="Q423" s="189">
        <v>0</v>
      </c>
      <c r="R423" s="189">
        <f>Q423*H423</f>
        <v>0</v>
      </c>
      <c r="S423" s="189">
        <v>0</v>
      </c>
      <c r="T423" s="19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191" t="s">
        <v>170</v>
      </c>
      <c r="AT423" s="191" t="s">
        <v>165</v>
      </c>
      <c r="AU423" s="191" t="s">
        <v>82</v>
      </c>
      <c r="AY423" s="19" t="s">
        <v>163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19" t="s">
        <v>80</v>
      </c>
      <c r="BK423" s="192">
        <f>ROUND(I423*H423,2)</f>
        <v>0</v>
      </c>
      <c r="BL423" s="19" t="s">
        <v>170</v>
      </c>
      <c r="BM423" s="191" t="s">
        <v>602</v>
      </c>
    </row>
    <row r="424" spans="1:63" s="12" customFormat="1" ht="22.8" customHeight="1">
      <c r="A424" s="12"/>
      <c r="B424" s="166"/>
      <c r="C424" s="12"/>
      <c r="D424" s="167" t="s">
        <v>72</v>
      </c>
      <c r="E424" s="177" t="s">
        <v>186</v>
      </c>
      <c r="F424" s="177" t="s">
        <v>603</v>
      </c>
      <c r="G424" s="12"/>
      <c r="H424" s="12"/>
      <c r="I424" s="169"/>
      <c r="J424" s="178">
        <f>BK424</f>
        <v>0</v>
      </c>
      <c r="K424" s="12"/>
      <c r="L424" s="166"/>
      <c r="M424" s="171"/>
      <c r="N424" s="172"/>
      <c r="O424" s="172"/>
      <c r="P424" s="173">
        <f>SUM(P425:P445)</f>
        <v>0</v>
      </c>
      <c r="Q424" s="172"/>
      <c r="R424" s="173">
        <f>SUM(R425:R445)</f>
        <v>762.7209006400001</v>
      </c>
      <c r="S424" s="172"/>
      <c r="T424" s="174">
        <f>SUM(T425:T445)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167" t="s">
        <v>80</v>
      </c>
      <c r="AT424" s="175" t="s">
        <v>72</v>
      </c>
      <c r="AU424" s="175" t="s">
        <v>80</v>
      </c>
      <c r="AY424" s="167" t="s">
        <v>163</v>
      </c>
      <c r="BK424" s="176">
        <f>SUM(BK425:BK445)</f>
        <v>0</v>
      </c>
    </row>
    <row r="425" spans="1:65" s="2" customFormat="1" ht="16.5" customHeight="1">
      <c r="A425" s="38"/>
      <c r="B425" s="179"/>
      <c r="C425" s="180" t="s">
        <v>604</v>
      </c>
      <c r="D425" s="180" t="s">
        <v>165</v>
      </c>
      <c r="E425" s="181" t="s">
        <v>605</v>
      </c>
      <c r="F425" s="182" t="s">
        <v>606</v>
      </c>
      <c r="G425" s="183" t="s">
        <v>168</v>
      </c>
      <c r="H425" s="184">
        <v>855.732</v>
      </c>
      <c r="I425" s="185"/>
      <c r="J425" s="186">
        <f>ROUND(I425*H425,2)</f>
        <v>0</v>
      </c>
      <c r="K425" s="182" t="s">
        <v>169</v>
      </c>
      <c r="L425" s="39"/>
      <c r="M425" s="187" t="s">
        <v>1</v>
      </c>
      <c r="N425" s="188" t="s">
        <v>38</v>
      </c>
      <c r="O425" s="77"/>
      <c r="P425" s="189">
        <f>O425*H425</f>
        <v>0</v>
      </c>
      <c r="Q425" s="189">
        <v>0.345</v>
      </c>
      <c r="R425" s="189">
        <f>Q425*H425</f>
        <v>295.22754</v>
      </c>
      <c r="S425" s="189">
        <v>0</v>
      </c>
      <c r="T425" s="19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191" t="s">
        <v>170</v>
      </c>
      <c r="AT425" s="191" t="s">
        <v>165</v>
      </c>
      <c r="AU425" s="191" t="s">
        <v>82</v>
      </c>
      <c r="AY425" s="19" t="s">
        <v>163</v>
      </c>
      <c r="BE425" s="192">
        <f>IF(N425="základní",J425,0)</f>
        <v>0</v>
      </c>
      <c r="BF425" s="192">
        <f>IF(N425="snížená",J425,0)</f>
        <v>0</v>
      </c>
      <c r="BG425" s="192">
        <f>IF(N425="zákl. přenesená",J425,0)</f>
        <v>0</v>
      </c>
      <c r="BH425" s="192">
        <f>IF(N425="sníž. přenesená",J425,0)</f>
        <v>0</v>
      </c>
      <c r="BI425" s="192">
        <f>IF(N425="nulová",J425,0)</f>
        <v>0</v>
      </c>
      <c r="BJ425" s="19" t="s">
        <v>80</v>
      </c>
      <c r="BK425" s="192">
        <f>ROUND(I425*H425,2)</f>
        <v>0</v>
      </c>
      <c r="BL425" s="19" t="s">
        <v>170</v>
      </c>
      <c r="BM425" s="191" t="s">
        <v>607</v>
      </c>
    </row>
    <row r="426" spans="1:51" s="13" customFormat="1" ht="12">
      <c r="A426" s="13"/>
      <c r="B426" s="193"/>
      <c r="C426" s="13"/>
      <c r="D426" s="194" t="s">
        <v>180</v>
      </c>
      <c r="E426" s="195" t="s">
        <v>1</v>
      </c>
      <c r="F426" s="196" t="s">
        <v>608</v>
      </c>
      <c r="G426" s="13"/>
      <c r="H426" s="195" t="s">
        <v>1</v>
      </c>
      <c r="I426" s="197"/>
      <c r="J426" s="13"/>
      <c r="K426" s="13"/>
      <c r="L426" s="193"/>
      <c r="M426" s="198"/>
      <c r="N426" s="199"/>
      <c r="O426" s="199"/>
      <c r="P426" s="199"/>
      <c r="Q426" s="199"/>
      <c r="R426" s="199"/>
      <c r="S426" s="199"/>
      <c r="T426" s="20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95" t="s">
        <v>180</v>
      </c>
      <c r="AU426" s="195" t="s">
        <v>82</v>
      </c>
      <c r="AV426" s="13" t="s">
        <v>80</v>
      </c>
      <c r="AW426" s="13" t="s">
        <v>30</v>
      </c>
      <c r="AX426" s="13" t="s">
        <v>73</v>
      </c>
      <c r="AY426" s="195" t="s">
        <v>163</v>
      </c>
    </row>
    <row r="427" spans="1:51" s="14" customFormat="1" ht="12">
      <c r="A427" s="14"/>
      <c r="B427" s="201"/>
      <c r="C427" s="14"/>
      <c r="D427" s="194" t="s">
        <v>180</v>
      </c>
      <c r="E427" s="202" t="s">
        <v>1</v>
      </c>
      <c r="F427" s="203" t="s">
        <v>609</v>
      </c>
      <c r="G427" s="14"/>
      <c r="H427" s="204">
        <v>855.732</v>
      </c>
      <c r="I427" s="205"/>
      <c r="J427" s="14"/>
      <c r="K427" s="14"/>
      <c r="L427" s="201"/>
      <c r="M427" s="206"/>
      <c r="N427" s="207"/>
      <c r="O427" s="207"/>
      <c r="P427" s="207"/>
      <c r="Q427" s="207"/>
      <c r="R427" s="207"/>
      <c r="S427" s="207"/>
      <c r="T427" s="20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02" t="s">
        <v>180</v>
      </c>
      <c r="AU427" s="202" t="s">
        <v>82</v>
      </c>
      <c r="AV427" s="14" t="s">
        <v>82</v>
      </c>
      <c r="AW427" s="14" t="s">
        <v>30</v>
      </c>
      <c r="AX427" s="14" t="s">
        <v>73</v>
      </c>
      <c r="AY427" s="202" t="s">
        <v>163</v>
      </c>
    </row>
    <row r="428" spans="1:51" s="15" customFormat="1" ht="12">
      <c r="A428" s="15"/>
      <c r="B428" s="209"/>
      <c r="C428" s="15"/>
      <c r="D428" s="194" t="s">
        <v>180</v>
      </c>
      <c r="E428" s="210" t="s">
        <v>1</v>
      </c>
      <c r="F428" s="211" t="s">
        <v>218</v>
      </c>
      <c r="G428" s="15"/>
      <c r="H428" s="212">
        <v>855.732</v>
      </c>
      <c r="I428" s="213"/>
      <c r="J428" s="15"/>
      <c r="K428" s="15"/>
      <c r="L428" s="209"/>
      <c r="M428" s="214"/>
      <c r="N428" s="215"/>
      <c r="O428" s="215"/>
      <c r="P428" s="215"/>
      <c r="Q428" s="215"/>
      <c r="R428" s="215"/>
      <c r="S428" s="215"/>
      <c r="T428" s="21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10" t="s">
        <v>180</v>
      </c>
      <c r="AU428" s="210" t="s">
        <v>82</v>
      </c>
      <c r="AV428" s="15" t="s">
        <v>170</v>
      </c>
      <c r="AW428" s="15" t="s">
        <v>30</v>
      </c>
      <c r="AX428" s="15" t="s">
        <v>80</v>
      </c>
      <c r="AY428" s="210" t="s">
        <v>163</v>
      </c>
    </row>
    <row r="429" spans="1:65" s="2" customFormat="1" ht="24.15" customHeight="1">
      <c r="A429" s="38"/>
      <c r="B429" s="179"/>
      <c r="C429" s="180" t="s">
        <v>370</v>
      </c>
      <c r="D429" s="180" t="s">
        <v>165</v>
      </c>
      <c r="E429" s="181" t="s">
        <v>610</v>
      </c>
      <c r="F429" s="182" t="s">
        <v>611</v>
      </c>
      <c r="G429" s="183" t="s">
        <v>168</v>
      </c>
      <c r="H429" s="184">
        <v>855.732</v>
      </c>
      <c r="I429" s="185"/>
      <c r="J429" s="186">
        <f>ROUND(I429*H429,2)</f>
        <v>0</v>
      </c>
      <c r="K429" s="182" t="s">
        <v>169</v>
      </c>
      <c r="L429" s="39"/>
      <c r="M429" s="187" t="s">
        <v>1</v>
      </c>
      <c r="N429" s="188" t="s">
        <v>38</v>
      </c>
      <c r="O429" s="77"/>
      <c r="P429" s="189">
        <f>O429*H429</f>
        <v>0</v>
      </c>
      <c r="Q429" s="189">
        <v>0.3719</v>
      </c>
      <c r="R429" s="189">
        <f>Q429*H429</f>
        <v>318.2467308</v>
      </c>
      <c r="S429" s="189">
        <v>0</v>
      </c>
      <c r="T429" s="190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191" t="s">
        <v>170</v>
      </c>
      <c r="AT429" s="191" t="s">
        <v>165</v>
      </c>
      <c r="AU429" s="191" t="s">
        <v>82</v>
      </c>
      <c r="AY429" s="19" t="s">
        <v>163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19" t="s">
        <v>80</v>
      </c>
      <c r="BK429" s="192">
        <f>ROUND(I429*H429,2)</f>
        <v>0</v>
      </c>
      <c r="BL429" s="19" t="s">
        <v>170</v>
      </c>
      <c r="BM429" s="191" t="s">
        <v>612</v>
      </c>
    </row>
    <row r="430" spans="1:51" s="13" customFormat="1" ht="12">
      <c r="A430" s="13"/>
      <c r="B430" s="193"/>
      <c r="C430" s="13"/>
      <c r="D430" s="194" t="s">
        <v>180</v>
      </c>
      <c r="E430" s="195" t="s">
        <v>1</v>
      </c>
      <c r="F430" s="196" t="s">
        <v>608</v>
      </c>
      <c r="G430" s="13"/>
      <c r="H430" s="195" t="s">
        <v>1</v>
      </c>
      <c r="I430" s="197"/>
      <c r="J430" s="13"/>
      <c r="K430" s="13"/>
      <c r="L430" s="193"/>
      <c r="M430" s="198"/>
      <c r="N430" s="199"/>
      <c r="O430" s="199"/>
      <c r="P430" s="199"/>
      <c r="Q430" s="199"/>
      <c r="R430" s="199"/>
      <c r="S430" s="199"/>
      <c r="T430" s="20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5" t="s">
        <v>180</v>
      </c>
      <c r="AU430" s="195" t="s">
        <v>82</v>
      </c>
      <c r="AV430" s="13" t="s">
        <v>80</v>
      </c>
      <c r="AW430" s="13" t="s">
        <v>30</v>
      </c>
      <c r="AX430" s="13" t="s">
        <v>73</v>
      </c>
      <c r="AY430" s="195" t="s">
        <v>163</v>
      </c>
    </row>
    <row r="431" spans="1:51" s="14" customFormat="1" ht="12">
      <c r="A431" s="14"/>
      <c r="B431" s="201"/>
      <c r="C431" s="14"/>
      <c r="D431" s="194" t="s">
        <v>180</v>
      </c>
      <c r="E431" s="202" t="s">
        <v>1</v>
      </c>
      <c r="F431" s="203" t="s">
        <v>609</v>
      </c>
      <c r="G431" s="14"/>
      <c r="H431" s="204">
        <v>855.732</v>
      </c>
      <c r="I431" s="205"/>
      <c r="J431" s="14"/>
      <c r="K431" s="14"/>
      <c r="L431" s="201"/>
      <c r="M431" s="206"/>
      <c r="N431" s="207"/>
      <c r="O431" s="207"/>
      <c r="P431" s="207"/>
      <c r="Q431" s="207"/>
      <c r="R431" s="207"/>
      <c r="S431" s="207"/>
      <c r="T431" s="20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02" t="s">
        <v>180</v>
      </c>
      <c r="AU431" s="202" t="s">
        <v>82</v>
      </c>
      <c r="AV431" s="14" t="s">
        <v>82</v>
      </c>
      <c r="AW431" s="14" t="s">
        <v>30</v>
      </c>
      <c r="AX431" s="14" t="s">
        <v>73</v>
      </c>
      <c r="AY431" s="202" t="s">
        <v>163</v>
      </c>
    </row>
    <row r="432" spans="1:51" s="15" customFormat="1" ht="12">
      <c r="A432" s="15"/>
      <c r="B432" s="209"/>
      <c r="C432" s="15"/>
      <c r="D432" s="194" t="s">
        <v>180</v>
      </c>
      <c r="E432" s="210" t="s">
        <v>1</v>
      </c>
      <c r="F432" s="211" t="s">
        <v>218</v>
      </c>
      <c r="G432" s="15"/>
      <c r="H432" s="212">
        <v>855.732</v>
      </c>
      <c r="I432" s="213"/>
      <c r="J432" s="15"/>
      <c r="K432" s="15"/>
      <c r="L432" s="209"/>
      <c r="M432" s="214"/>
      <c r="N432" s="215"/>
      <c r="O432" s="215"/>
      <c r="P432" s="215"/>
      <c r="Q432" s="215"/>
      <c r="R432" s="215"/>
      <c r="S432" s="215"/>
      <c r="T432" s="216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10" t="s">
        <v>180</v>
      </c>
      <c r="AU432" s="210" t="s">
        <v>82</v>
      </c>
      <c r="AV432" s="15" t="s">
        <v>170</v>
      </c>
      <c r="AW432" s="15" t="s">
        <v>30</v>
      </c>
      <c r="AX432" s="15" t="s">
        <v>80</v>
      </c>
      <c r="AY432" s="210" t="s">
        <v>163</v>
      </c>
    </row>
    <row r="433" spans="1:65" s="2" customFormat="1" ht="24.15" customHeight="1">
      <c r="A433" s="38"/>
      <c r="B433" s="179"/>
      <c r="C433" s="180" t="s">
        <v>613</v>
      </c>
      <c r="D433" s="180" t="s">
        <v>165</v>
      </c>
      <c r="E433" s="181" t="s">
        <v>614</v>
      </c>
      <c r="F433" s="182" t="s">
        <v>615</v>
      </c>
      <c r="G433" s="183" t="s">
        <v>168</v>
      </c>
      <c r="H433" s="184">
        <v>855.732</v>
      </c>
      <c r="I433" s="185"/>
      <c r="J433" s="186">
        <f>ROUND(I433*H433,2)</f>
        <v>0</v>
      </c>
      <c r="K433" s="182" t="s">
        <v>169</v>
      </c>
      <c r="L433" s="39"/>
      <c r="M433" s="187" t="s">
        <v>1</v>
      </c>
      <c r="N433" s="188" t="s">
        <v>38</v>
      </c>
      <c r="O433" s="77"/>
      <c r="P433" s="189">
        <f>O433*H433</f>
        <v>0</v>
      </c>
      <c r="Q433" s="189">
        <v>0.10362</v>
      </c>
      <c r="R433" s="189">
        <f>Q433*H433</f>
        <v>88.67094984</v>
      </c>
      <c r="S433" s="189">
        <v>0</v>
      </c>
      <c r="T433" s="19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191" t="s">
        <v>170</v>
      </c>
      <c r="AT433" s="191" t="s">
        <v>165</v>
      </c>
      <c r="AU433" s="191" t="s">
        <v>82</v>
      </c>
      <c r="AY433" s="19" t="s">
        <v>163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80</v>
      </c>
      <c r="BK433" s="192">
        <f>ROUND(I433*H433,2)</f>
        <v>0</v>
      </c>
      <c r="BL433" s="19" t="s">
        <v>170</v>
      </c>
      <c r="BM433" s="191" t="s">
        <v>616</v>
      </c>
    </row>
    <row r="434" spans="1:51" s="13" customFormat="1" ht="12">
      <c r="A434" s="13"/>
      <c r="B434" s="193"/>
      <c r="C434" s="13"/>
      <c r="D434" s="194" t="s">
        <v>180</v>
      </c>
      <c r="E434" s="195" t="s">
        <v>1</v>
      </c>
      <c r="F434" s="196" t="s">
        <v>608</v>
      </c>
      <c r="G434" s="13"/>
      <c r="H434" s="195" t="s">
        <v>1</v>
      </c>
      <c r="I434" s="197"/>
      <c r="J434" s="13"/>
      <c r="K434" s="13"/>
      <c r="L434" s="193"/>
      <c r="M434" s="198"/>
      <c r="N434" s="199"/>
      <c r="O434" s="199"/>
      <c r="P434" s="199"/>
      <c r="Q434" s="199"/>
      <c r="R434" s="199"/>
      <c r="S434" s="199"/>
      <c r="T434" s="20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95" t="s">
        <v>180</v>
      </c>
      <c r="AU434" s="195" t="s">
        <v>82</v>
      </c>
      <c r="AV434" s="13" t="s">
        <v>80</v>
      </c>
      <c r="AW434" s="13" t="s">
        <v>30</v>
      </c>
      <c r="AX434" s="13" t="s">
        <v>73</v>
      </c>
      <c r="AY434" s="195" t="s">
        <v>163</v>
      </c>
    </row>
    <row r="435" spans="1:51" s="14" customFormat="1" ht="12">
      <c r="A435" s="14"/>
      <c r="B435" s="201"/>
      <c r="C435" s="14"/>
      <c r="D435" s="194" t="s">
        <v>180</v>
      </c>
      <c r="E435" s="202" t="s">
        <v>1</v>
      </c>
      <c r="F435" s="203" t="s">
        <v>609</v>
      </c>
      <c r="G435" s="14"/>
      <c r="H435" s="204">
        <v>855.732</v>
      </c>
      <c r="I435" s="205"/>
      <c r="J435" s="14"/>
      <c r="K435" s="14"/>
      <c r="L435" s="201"/>
      <c r="M435" s="206"/>
      <c r="N435" s="207"/>
      <c r="O435" s="207"/>
      <c r="P435" s="207"/>
      <c r="Q435" s="207"/>
      <c r="R435" s="207"/>
      <c r="S435" s="207"/>
      <c r="T435" s="20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02" t="s">
        <v>180</v>
      </c>
      <c r="AU435" s="202" t="s">
        <v>82</v>
      </c>
      <c r="AV435" s="14" t="s">
        <v>82</v>
      </c>
      <c r="AW435" s="14" t="s">
        <v>30</v>
      </c>
      <c r="AX435" s="14" t="s">
        <v>73</v>
      </c>
      <c r="AY435" s="202" t="s">
        <v>163</v>
      </c>
    </row>
    <row r="436" spans="1:51" s="15" customFormat="1" ht="12">
      <c r="A436" s="15"/>
      <c r="B436" s="209"/>
      <c r="C436" s="15"/>
      <c r="D436" s="194" t="s">
        <v>180</v>
      </c>
      <c r="E436" s="210" t="s">
        <v>1</v>
      </c>
      <c r="F436" s="211" t="s">
        <v>218</v>
      </c>
      <c r="G436" s="15"/>
      <c r="H436" s="212">
        <v>855.732</v>
      </c>
      <c r="I436" s="213"/>
      <c r="J436" s="15"/>
      <c r="K436" s="15"/>
      <c r="L436" s="209"/>
      <c r="M436" s="214"/>
      <c r="N436" s="215"/>
      <c r="O436" s="215"/>
      <c r="P436" s="215"/>
      <c r="Q436" s="215"/>
      <c r="R436" s="215"/>
      <c r="S436" s="215"/>
      <c r="T436" s="216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10" t="s">
        <v>180</v>
      </c>
      <c r="AU436" s="210" t="s">
        <v>82</v>
      </c>
      <c r="AV436" s="15" t="s">
        <v>170</v>
      </c>
      <c r="AW436" s="15" t="s">
        <v>30</v>
      </c>
      <c r="AX436" s="15" t="s">
        <v>80</v>
      </c>
      <c r="AY436" s="210" t="s">
        <v>163</v>
      </c>
    </row>
    <row r="437" spans="1:65" s="2" customFormat="1" ht="21.75" customHeight="1">
      <c r="A437" s="38"/>
      <c r="B437" s="179"/>
      <c r="C437" s="217" t="s">
        <v>375</v>
      </c>
      <c r="D437" s="217" t="s">
        <v>298</v>
      </c>
      <c r="E437" s="218" t="s">
        <v>617</v>
      </c>
      <c r="F437" s="219" t="s">
        <v>618</v>
      </c>
      <c r="G437" s="220" t="s">
        <v>168</v>
      </c>
      <c r="H437" s="221">
        <v>241.791</v>
      </c>
      <c r="I437" s="222"/>
      <c r="J437" s="223">
        <f>ROUND(I437*H437,2)</f>
        <v>0</v>
      </c>
      <c r="K437" s="219" t="s">
        <v>1</v>
      </c>
      <c r="L437" s="224"/>
      <c r="M437" s="225" t="s">
        <v>1</v>
      </c>
      <c r="N437" s="226" t="s">
        <v>38</v>
      </c>
      <c r="O437" s="77"/>
      <c r="P437" s="189">
        <f>O437*H437</f>
        <v>0</v>
      </c>
      <c r="Q437" s="189">
        <v>0</v>
      </c>
      <c r="R437" s="189">
        <f>Q437*H437</f>
        <v>0</v>
      </c>
      <c r="S437" s="189">
        <v>0</v>
      </c>
      <c r="T437" s="190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191" t="s">
        <v>189</v>
      </c>
      <c r="AT437" s="191" t="s">
        <v>298</v>
      </c>
      <c r="AU437" s="191" t="s">
        <v>82</v>
      </c>
      <c r="AY437" s="19" t="s">
        <v>163</v>
      </c>
      <c r="BE437" s="192">
        <f>IF(N437="základní",J437,0)</f>
        <v>0</v>
      </c>
      <c r="BF437" s="192">
        <f>IF(N437="snížená",J437,0)</f>
        <v>0</v>
      </c>
      <c r="BG437" s="192">
        <f>IF(N437="zákl. přenesená",J437,0)</f>
        <v>0</v>
      </c>
      <c r="BH437" s="192">
        <f>IF(N437="sníž. přenesená",J437,0)</f>
        <v>0</v>
      </c>
      <c r="BI437" s="192">
        <f>IF(N437="nulová",J437,0)</f>
        <v>0</v>
      </c>
      <c r="BJ437" s="19" t="s">
        <v>80</v>
      </c>
      <c r="BK437" s="192">
        <f>ROUND(I437*H437,2)</f>
        <v>0</v>
      </c>
      <c r="BL437" s="19" t="s">
        <v>170</v>
      </c>
      <c r="BM437" s="191" t="s">
        <v>619</v>
      </c>
    </row>
    <row r="438" spans="1:51" s="14" customFormat="1" ht="12">
      <c r="A438" s="14"/>
      <c r="B438" s="201"/>
      <c r="C438" s="14"/>
      <c r="D438" s="194" t="s">
        <v>180</v>
      </c>
      <c r="E438" s="202" t="s">
        <v>1</v>
      </c>
      <c r="F438" s="203" t="s">
        <v>620</v>
      </c>
      <c r="G438" s="14"/>
      <c r="H438" s="204">
        <v>241.791</v>
      </c>
      <c r="I438" s="205"/>
      <c r="J438" s="14"/>
      <c r="K438" s="14"/>
      <c r="L438" s="201"/>
      <c r="M438" s="206"/>
      <c r="N438" s="207"/>
      <c r="O438" s="207"/>
      <c r="P438" s="207"/>
      <c r="Q438" s="207"/>
      <c r="R438" s="207"/>
      <c r="S438" s="207"/>
      <c r="T438" s="20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02" t="s">
        <v>180</v>
      </c>
      <c r="AU438" s="202" t="s">
        <v>82</v>
      </c>
      <c r="AV438" s="14" t="s">
        <v>82</v>
      </c>
      <c r="AW438" s="14" t="s">
        <v>30</v>
      </c>
      <c r="AX438" s="14" t="s">
        <v>73</v>
      </c>
      <c r="AY438" s="202" t="s">
        <v>163</v>
      </c>
    </row>
    <row r="439" spans="1:51" s="15" customFormat="1" ht="12">
      <c r="A439" s="15"/>
      <c r="B439" s="209"/>
      <c r="C439" s="15"/>
      <c r="D439" s="194" t="s">
        <v>180</v>
      </c>
      <c r="E439" s="210" t="s">
        <v>1</v>
      </c>
      <c r="F439" s="211" t="s">
        <v>218</v>
      </c>
      <c r="G439" s="15"/>
      <c r="H439" s="212">
        <v>241.791</v>
      </c>
      <c r="I439" s="213"/>
      <c r="J439" s="15"/>
      <c r="K439" s="15"/>
      <c r="L439" s="209"/>
      <c r="M439" s="214"/>
      <c r="N439" s="215"/>
      <c r="O439" s="215"/>
      <c r="P439" s="215"/>
      <c r="Q439" s="215"/>
      <c r="R439" s="215"/>
      <c r="S439" s="215"/>
      <c r="T439" s="21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10" t="s">
        <v>180</v>
      </c>
      <c r="AU439" s="210" t="s">
        <v>82</v>
      </c>
      <c r="AV439" s="15" t="s">
        <v>170</v>
      </c>
      <c r="AW439" s="15" t="s">
        <v>30</v>
      </c>
      <c r="AX439" s="15" t="s">
        <v>80</v>
      </c>
      <c r="AY439" s="210" t="s">
        <v>163</v>
      </c>
    </row>
    <row r="440" spans="1:65" s="2" customFormat="1" ht="21.75" customHeight="1">
      <c r="A440" s="38"/>
      <c r="B440" s="179"/>
      <c r="C440" s="217" t="s">
        <v>621</v>
      </c>
      <c r="D440" s="217" t="s">
        <v>298</v>
      </c>
      <c r="E440" s="218" t="s">
        <v>622</v>
      </c>
      <c r="F440" s="219" t="s">
        <v>623</v>
      </c>
      <c r="G440" s="220" t="s">
        <v>168</v>
      </c>
      <c r="H440" s="221">
        <v>286.876</v>
      </c>
      <c r="I440" s="222"/>
      <c r="J440" s="223">
        <f>ROUND(I440*H440,2)</f>
        <v>0</v>
      </c>
      <c r="K440" s="219" t="s">
        <v>1</v>
      </c>
      <c r="L440" s="224"/>
      <c r="M440" s="225" t="s">
        <v>1</v>
      </c>
      <c r="N440" s="226" t="s">
        <v>38</v>
      </c>
      <c r="O440" s="77"/>
      <c r="P440" s="189">
        <f>O440*H440</f>
        <v>0</v>
      </c>
      <c r="Q440" s="189">
        <v>0</v>
      </c>
      <c r="R440" s="189">
        <f>Q440*H440</f>
        <v>0</v>
      </c>
      <c r="S440" s="189">
        <v>0</v>
      </c>
      <c r="T440" s="190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191" t="s">
        <v>189</v>
      </c>
      <c r="AT440" s="191" t="s">
        <v>298</v>
      </c>
      <c r="AU440" s="191" t="s">
        <v>82</v>
      </c>
      <c r="AY440" s="19" t="s">
        <v>163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19" t="s">
        <v>80</v>
      </c>
      <c r="BK440" s="192">
        <f>ROUND(I440*H440,2)</f>
        <v>0</v>
      </c>
      <c r="BL440" s="19" t="s">
        <v>170</v>
      </c>
      <c r="BM440" s="191" t="s">
        <v>624</v>
      </c>
    </row>
    <row r="441" spans="1:51" s="14" customFormat="1" ht="12">
      <c r="A441" s="14"/>
      <c r="B441" s="201"/>
      <c r="C441" s="14"/>
      <c r="D441" s="194" t="s">
        <v>180</v>
      </c>
      <c r="E441" s="202" t="s">
        <v>1</v>
      </c>
      <c r="F441" s="203" t="s">
        <v>625</v>
      </c>
      <c r="G441" s="14"/>
      <c r="H441" s="204">
        <v>286.876</v>
      </c>
      <c r="I441" s="205"/>
      <c r="J441" s="14"/>
      <c r="K441" s="14"/>
      <c r="L441" s="201"/>
      <c r="M441" s="206"/>
      <c r="N441" s="207"/>
      <c r="O441" s="207"/>
      <c r="P441" s="207"/>
      <c r="Q441" s="207"/>
      <c r="R441" s="207"/>
      <c r="S441" s="207"/>
      <c r="T441" s="20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02" t="s">
        <v>180</v>
      </c>
      <c r="AU441" s="202" t="s">
        <v>82</v>
      </c>
      <c r="AV441" s="14" t="s">
        <v>82</v>
      </c>
      <c r="AW441" s="14" t="s">
        <v>30</v>
      </c>
      <c r="AX441" s="14" t="s">
        <v>73</v>
      </c>
      <c r="AY441" s="202" t="s">
        <v>163</v>
      </c>
    </row>
    <row r="442" spans="1:51" s="15" customFormat="1" ht="12">
      <c r="A442" s="15"/>
      <c r="B442" s="209"/>
      <c r="C442" s="15"/>
      <c r="D442" s="194" t="s">
        <v>180</v>
      </c>
      <c r="E442" s="210" t="s">
        <v>1</v>
      </c>
      <c r="F442" s="211" t="s">
        <v>218</v>
      </c>
      <c r="G442" s="15"/>
      <c r="H442" s="212">
        <v>286.876</v>
      </c>
      <c r="I442" s="213"/>
      <c r="J442" s="15"/>
      <c r="K442" s="15"/>
      <c r="L442" s="209"/>
      <c r="M442" s="214"/>
      <c r="N442" s="215"/>
      <c r="O442" s="215"/>
      <c r="P442" s="215"/>
      <c r="Q442" s="215"/>
      <c r="R442" s="215"/>
      <c r="S442" s="215"/>
      <c r="T442" s="216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10" t="s">
        <v>180</v>
      </c>
      <c r="AU442" s="210" t="s">
        <v>82</v>
      </c>
      <c r="AV442" s="15" t="s">
        <v>170</v>
      </c>
      <c r="AW442" s="15" t="s">
        <v>30</v>
      </c>
      <c r="AX442" s="15" t="s">
        <v>80</v>
      </c>
      <c r="AY442" s="210" t="s">
        <v>163</v>
      </c>
    </row>
    <row r="443" spans="1:65" s="2" customFormat="1" ht="21.75" customHeight="1">
      <c r="A443" s="38"/>
      <c r="B443" s="179"/>
      <c r="C443" s="217" t="s">
        <v>379</v>
      </c>
      <c r="D443" s="217" t="s">
        <v>298</v>
      </c>
      <c r="E443" s="218" t="s">
        <v>626</v>
      </c>
      <c r="F443" s="219" t="s">
        <v>627</v>
      </c>
      <c r="G443" s="220" t="s">
        <v>168</v>
      </c>
      <c r="H443" s="221">
        <v>344.18</v>
      </c>
      <c r="I443" s="222"/>
      <c r="J443" s="223">
        <f>ROUND(I443*H443,2)</f>
        <v>0</v>
      </c>
      <c r="K443" s="219" t="s">
        <v>169</v>
      </c>
      <c r="L443" s="224"/>
      <c r="M443" s="225" t="s">
        <v>1</v>
      </c>
      <c r="N443" s="226" t="s">
        <v>38</v>
      </c>
      <c r="O443" s="77"/>
      <c r="P443" s="189">
        <f>O443*H443</f>
        <v>0</v>
      </c>
      <c r="Q443" s="189">
        <v>0.176</v>
      </c>
      <c r="R443" s="189">
        <f>Q443*H443</f>
        <v>60.57568</v>
      </c>
      <c r="S443" s="189">
        <v>0</v>
      </c>
      <c r="T443" s="190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191" t="s">
        <v>189</v>
      </c>
      <c r="AT443" s="191" t="s">
        <v>298</v>
      </c>
      <c r="AU443" s="191" t="s">
        <v>82</v>
      </c>
      <c r="AY443" s="19" t="s">
        <v>163</v>
      </c>
      <c r="BE443" s="192">
        <f>IF(N443="základní",J443,0)</f>
        <v>0</v>
      </c>
      <c r="BF443" s="192">
        <f>IF(N443="snížená",J443,0)</f>
        <v>0</v>
      </c>
      <c r="BG443" s="192">
        <f>IF(N443="zákl. přenesená",J443,0)</f>
        <v>0</v>
      </c>
      <c r="BH443" s="192">
        <f>IF(N443="sníž. přenesená",J443,0)</f>
        <v>0</v>
      </c>
      <c r="BI443" s="192">
        <f>IF(N443="nulová",J443,0)</f>
        <v>0</v>
      </c>
      <c r="BJ443" s="19" t="s">
        <v>80</v>
      </c>
      <c r="BK443" s="192">
        <f>ROUND(I443*H443,2)</f>
        <v>0</v>
      </c>
      <c r="BL443" s="19" t="s">
        <v>170</v>
      </c>
      <c r="BM443" s="191" t="s">
        <v>628</v>
      </c>
    </row>
    <row r="444" spans="1:51" s="14" customFormat="1" ht="12">
      <c r="A444" s="14"/>
      <c r="B444" s="201"/>
      <c r="C444" s="14"/>
      <c r="D444" s="194" t="s">
        <v>180</v>
      </c>
      <c r="E444" s="202" t="s">
        <v>1</v>
      </c>
      <c r="F444" s="203" t="s">
        <v>629</v>
      </c>
      <c r="G444" s="14"/>
      <c r="H444" s="204">
        <v>344.18</v>
      </c>
      <c r="I444" s="205"/>
      <c r="J444" s="14"/>
      <c r="K444" s="14"/>
      <c r="L444" s="201"/>
      <c r="M444" s="206"/>
      <c r="N444" s="207"/>
      <c r="O444" s="207"/>
      <c r="P444" s="207"/>
      <c r="Q444" s="207"/>
      <c r="R444" s="207"/>
      <c r="S444" s="207"/>
      <c r="T444" s="20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02" t="s">
        <v>180</v>
      </c>
      <c r="AU444" s="202" t="s">
        <v>82</v>
      </c>
      <c r="AV444" s="14" t="s">
        <v>82</v>
      </c>
      <c r="AW444" s="14" t="s">
        <v>30</v>
      </c>
      <c r="AX444" s="14" t="s">
        <v>73</v>
      </c>
      <c r="AY444" s="202" t="s">
        <v>163</v>
      </c>
    </row>
    <row r="445" spans="1:51" s="15" customFormat="1" ht="12">
      <c r="A445" s="15"/>
      <c r="B445" s="209"/>
      <c r="C445" s="15"/>
      <c r="D445" s="194" t="s">
        <v>180</v>
      </c>
      <c r="E445" s="210" t="s">
        <v>1</v>
      </c>
      <c r="F445" s="211" t="s">
        <v>218</v>
      </c>
      <c r="G445" s="15"/>
      <c r="H445" s="212">
        <v>344.18</v>
      </c>
      <c r="I445" s="213"/>
      <c r="J445" s="15"/>
      <c r="K445" s="15"/>
      <c r="L445" s="209"/>
      <c r="M445" s="214"/>
      <c r="N445" s="215"/>
      <c r="O445" s="215"/>
      <c r="P445" s="215"/>
      <c r="Q445" s="215"/>
      <c r="R445" s="215"/>
      <c r="S445" s="215"/>
      <c r="T445" s="216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10" t="s">
        <v>180</v>
      </c>
      <c r="AU445" s="210" t="s">
        <v>82</v>
      </c>
      <c r="AV445" s="15" t="s">
        <v>170</v>
      </c>
      <c r="AW445" s="15" t="s">
        <v>30</v>
      </c>
      <c r="AX445" s="15" t="s">
        <v>80</v>
      </c>
      <c r="AY445" s="210" t="s">
        <v>163</v>
      </c>
    </row>
    <row r="446" spans="1:63" s="12" customFormat="1" ht="22.8" customHeight="1">
      <c r="A446" s="12"/>
      <c r="B446" s="166"/>
      <c r="C446" s="12"/>
      <c r="D446" s="167" t="s">
        <v>72</v>
      </c>
      <c r="E446" s="177" t="s">
        <v>185</v>
      </c>
      <c r="F446" s="177" t="s">
        <v>630</v>
      </c>
      <c r="G446" s="12"/>
      <c r="H446" s="12"/>
      <c r="I446" s="169"/>
      <c r="J446" s="178">
        <f>BK446</f>
        <v>0</v>
      </c>
      <c r="K446" s="12"/>
      <c r="L446" s="166"/>
      <c r="M446" s="171"/>
      <c r="N446" s="172"/>
      <c r="O446" s="172"/>
      <c r="P446" s="173">
        <f>SUM(P447:P466)</f>
        <v>0</v>
      </c>
      <c r="Q446" s="172"/>
      <c r="R446" s="173">
        <f>SUM(R447:R466)</f>
        <v>0.23149666000000002</v>
      </c>
      <c r="S446" s="172"/>
      <c r="T446" s="174">
        <f>SUM(T447:T466)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167" t="s">
        <v>80</v>
      </c>
      <c r="AT446" s="175" t="s">
        <v>72</v>
      </c>
      <c r="AU446" s="175" t="s">
        <v>80</v>
      </c>
      <c r="AY446" s="167" t="s">
        <v>163</v>
      </c>
      <c r="BK446" s="176">
        <f>SUM(BK447:BK466)</f>
        <v>0</v>
      </c>
    </row>
    <row r="447" spans="1:65" s="2" customFormat="1" ht="24.15" customHeight="1">
      <c r="A447" s="38"/>
      <c r="B447" s="179"/>
      <c r="C447" s="180" t="s">
        <v>631</v>
      </c>
      <c r="D447" s="180" t="s">
        <v>165</v>
      </c>
      <c r="E447" s="181" t="s">
        <v>632</v>
      </c>
      <c r="F447" s="182" t="s">
        <v>633</v>
      </c>
      <c r="G447" s="183" t="s">
        <v>168</v>
      </c>
      <c r="H447" s="184">
        <v>13.987</v>
      </c>
      <c r="I447" s="185"/>
      <c r="J447" s="186">
        <f>ROUND(I447*H447,2)</f>
        <v>0</v>
      </c>
      <c r="K447" s="182" t="s">
        <v>169</v>
      </c>
      <c r="L447" s="39"/>
      <c r="M447" s="187" t="s">
        <v>1</v>
      </c>
      <c r="N447" s="188" t="s">
        <v>38</v>
      </c>
      <c r="O447" s="77"/>
      <c r="P447" s="189">
        <f>O447*H447</f>
        <v>0</v>
      </c>
      <c r="Q447" s="189">
        <v>0.0014</v>
      </c>
      <c r="R447" s="189">
        <f>Q447*H447</f>
        <v>0.0195818</v>
      </c>
      <c r="S447" s="189">
        <v>0</v>
      </c>
      <c r="T447" s="190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191" t="s">
        <v>170</v>
      </c>
      <c r="AT447" s="191" t="s">
        <v>165</v>
      </c>
      <c r="AU447" s="191" t="s">
        <v>82</v>
      </c>
      <c r="AY447" s="19" t="s">
        <v>163</v>
      </c>
      <c r="BE447" s="192">
        <f>IF(N447="základní",J447,0)</f>
        <v>0</v>
      </c>
      <c r="BF447" s="192">
        <f>IF(N447="snížená",J447,0)</f>
        <v>0</v>
      </c>
      <c r="BG447" s="192">
        <f>IF(N447="zákl. přenesená",J447,0)</f>
        <v>0</v>
      </c>
      <c r="BH447" s="192">
        <f>IF(N447="sníž. přenesená",J447,0)</f>
        <v>0</v>
      </c>
      <c r="BI447" s="192">
        <f>IF(N447="nulová",J447,0)</f>
        <v>0</v>
      </c>
      <c r="BJ447" s="19" t="s">
        <v>80</v>
      </c>
      <c r="BK447" s="192">
        <f>ROUND(I447*H447,2)</f>
        <v>0</v>
      </c>
      <c r="BL447" s="19" t="s">
        <v>170</v>
      </c>
      <c r="BM447" s="191" t="s">
        <v>634</v>
      </c>
    </row>
    <row r="448" spans="1:51" s="13" customFormat="1" ht="12">
      <c r="A448" s="13"/>
      <c r="B448" s="193"/>
      <c r="C448" s="13"/>
      <c r="D448" s="194" t="s">
        <v>180</v>
      </c>
      <c r="E448" s="195" t="s">
        <v>1</v>
      </c>
      <c r="F448" s="196" t="s">
        <v>635</v>
      </c>
      <c r="G448" s="13"/>
      <c r="H448" s="195" t="s">
        <v>1</v>
      </c>
      <c r="I448" s="197"/>
      <c r="J448" s="13"/>
      <c r="K448" s="13"/>
      <c r="L448" s="193"/>
      <c r="M448" s="198"/>
      <c r="N448" s="199"/>
      <c r="O448" s="199"/>
      <c r="P448" s="199"/>
      <c r="Q448" s="199"/>
      <c r="R448" s="199"/>
      <c r="S448" s="199"/>
      <c r="T448" s="20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95" t="s">
        <v>180</v>
      </c>
      <c r="AU448" s="195" t="s">
        <v>82</v>
      </c>
      <c r="AV448" s="13" t="s">
        <v>80</v>
      </c>
      <c r="AW448" s="13" t="s">
        <v>30</v>
      </c>
      <c r="AX448" s="13" t="s">
        <v>73</v>
      </c>
      <c r="AY448" s="195" t="s">
        <v>163</v>
      </c>
    </row>
    <row r="449" spans="1:51" s="14" customFormat="1" ht="12">
      <c r="A449" s="14"/>
      <c r="B449" s="201"/>
      <c r="C449" s="14"/>
      <c r="D449" s="194" t="s">
        <v>180</v>
      </c>
      <c r="E449" s="202" t="s">
        <v>1</v>
      </c>
      <c r="F449" s="203" t="s">
        <v>636</v>
      </c>
      <c r="G449" s="14"/>
      <c r="H449" s="204">
        <v>13.987</v>
      </c>
      <c r="I449" s="205"/>
      <c r="J449" s="14"/>
      <c r="K449" s="14"/>
      <c r="L449" s="201"/>
      <c r="M449" s="206"/>
      <c r="N449" s="207"/>
      <c r="O449" s="207"/>
      <c r="P449" s="207"/>
      <c r="Q449" s="207"/>
      <c r="R449" s="207"/>
      <c r="S449" s="207"/>
      <c r="T449" s="20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02" t="s">
        <v>180</v>
      </c>
      <c r="AU449" s="202" t="s">
        <v>82</v>
      </c>
      <c r="AV449" s="14" t="s">
        <v>82</v>
      </c>
      <c r="AW449" s="14" t="s">
        <v>30</v>
      </c>
      <c r="AX449" s="14" t="s">
        <v>73</v>
      </c>
      <c r="AY449" s="202" t="s">
        <v>163</v>
      </c>
    </row>
    <row r="450" spans="1:51" s="15" customFormat="1" ht="12">
      <c r="A450" s="15"/>
      <c r="B450" s="209"/>
      <c r="C450" s="15"/>
      <c r="D450" s="194" t="s">
        <v>180</v>
      </c>
      <c r="E450" s="210" t="s">
        <v>1</v>
      </c>
      <c r="F450" s="211" t="s">
        <v>218</v>
      </c>
      <c r="G450" s="15"/>
      <c r="H450" s="212">
        <v>13.987</v>
      </c>
      <c r="I450" s="213"/>
      <c r="J450" s="15"/>
      <c r="K450" s="15"/>
      <c r="L450" s="209"/>
      <c r="M450" s="214"/>
      <c r="N450" s="215"/>
      <c r="O450" s="215"/>
      <c r="P450" s="215"/>
      <c r="Q450" s="215"/>
      <c r="R450" s="215"/>
      <c r="S450" s="215"/>
      <c r="T450" s="216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10" t="s">
        <v>180</v>
      </c>
      <c r="AU450" s="210" t="s">
        <v>82</v>
      </c>
      <c r="AV450" s="15" t="s">
        <v>170</v>
      </c>
      <c r="AW450" s="15" t="s">
        <v>30</v>
      </c>
      <c r="AX450" s="15" t="s">
        <v>80</v>
      </c>
      <c r="AY450" s="210" t="s">
        <v>163</v>
      </c>
    </row>
    <row r="451" spans="1:65" s="2" customFormat="1" ht="16.5" customHeight="1">
      <c r="A451" s="38"/>
      <c r="B451" s="179"/>
      <c r="C451" s="180" t="s">
        <v>383</v>
      </c>
      <c r="D451" s="180" t="s">
        <v>165</v>
      </c>
      <c r="E451" s="181" t="s">
        <v>637</v>
      </c>
      <c r="F451" s="182" t="s">
        <v>638</v>
      </c>
      <c r="G451" s="183" t="s">
        <v>168</v>
      </c>
      <c r="H451" s="184">
        <v>13.987</v>
      </c>
      <c r="I451" s="185"/>
      <c r="J451" s="186">
        <f>ROUND(I451*H451,2)</f>
        <v>0</v>
      </c>
      <c r="K451" s="182" t="s">
        <v>169</v>
      </c>
      <c r="L451" s="39"/>
      <c r="M451" s="187" t="s">
        <v>1</v>
      </c>
      <c r="N451" s="188" t="s">
        <v>38</v>
      </c>
      <c r="O451" s="77"/>
      <c r="P451" s="189">
        <f>O451*H451</f>
        <v>0</v>
      </c>
      <c r="Q451" s="189">
        <v>0.00026</v>
      </c>
      <c r="R451" s="189">
        <f>Q451*H451</f>
        <v>0.0036366199999999997</v>
      </c>
      <c r="S451" s="189">
        <v>0</v>
      </c>
      <c r="T451" s="190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191" t="s">
        <v>170</v>
      </c>
      <c r="AT451" s="191" t="s">
        <v>165</v>
      </c>
      <c r="AU451" s="191" t="s">
        <v>82</v>
      </c>
      <c r="AY451" s="19" t="s">
        <v>163</v>
      </c>
      <c r="BE451" s="192">
        <f>IF(N451="základní",J451,0)</f>
        <v>0</v>
      </c>
      <c r="BF451" s="192">
        <f>IF(N451="snížená",J451,0)</f>
        <v>0</v>
      </c>
      <c r="BG451" s="192">
        <f>IF(N451="zákl. přenesená",J451,0)</f>
        <v>0</v>
      </c>
      <c r="BH451" s="192">
        <f>IF(N451="sníž. přenesená",J451,0)</f>
        <v>0</v>
      </c>
      <c r="BI451" s="192">
        <f>IF(N451="nulová",J451,0)</f>
        <v>0</v>
      </c>
      <c r="BJ451" s="19" t="s">
        <v>80</v>
      </c>
      <c r="BK451" s="192">
        <f>ROUND(I451*H451,2)</f>
        <v>0</v>
      </c>
      <c r="BL451" s="19" t="s">
        <v>170</v>
      </c>
      <c r="BM451" s="191" t="s">
        <v>639</v>
      </c>
    </row>
    <row r="452" spans="1:65" s="2" customFormat="1" ht="44.25" customHeight="1">
      <c r="A452" s="38"/>
      <c r="B452" s="179"/>
      <c r="C452" s="180" t="s">
        <v>640</v>
      </c>
      <c r="D452" s="180" t="s">
        <v>165</v>
      </c>
      <c r="E452" s="181" t="s">
        <v>641</v>
      </c>
      <c r="F452" s="182" t="s">
        <v>642</v>
      </c>
      <c r="G452" s="183" t="s">
        <v>168</v>
      </c>
      <c r="H452" s="184">
        <v>13.987</v>
      </c>
      <c r="I452" s="185"/>
      <c r="J452" s="186">
        <f>ROUND(I452*H452,2)</f>
        <v>0</v>
      </c>
      <c r="K452" s="182" t="s">
        <v>169</v>
      </c>
      <c r="L452" s="39"/>
      <c r="M452" s="187" t="s">
        <v>1</v>
      </c>
      <c r="N452" s="188" t="s">
        <v>38</v>
      </c>
      <c r="O452" s="77"/>
      <c r="P452" s="189">
        <f>O452*H452</f>
        <v>0</v>
      </c>
      <c r="Q452" s="189">
        <v>0.00852</v>
      </c>
      <c r="R452" s="189">
        <f>Q452*H452</f>
        <v>0.11916924</v>
      </c>
      <c r="S452" s="189">
        <v>0</v>
      </c>
      <c r="T452" s="190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191" t="s">
        <v>170</v>
      </c>
      <c r="AT452" s="191" t="s">
        <v>165</v>
      </c>
      <c r="AU452" s="191" t="s">
        <v>82</v>
      </c>
      <c r="AY452" s="19" t="s">
        <v>163</v>
      </c>
      <c r="BE452" s="192">
        <f>IF(N452="základní",J452,0)</f>
        <v>0</v>
      </c>
      <c r="BF452" s="192">
        <f>IF(N452="snížená",J452,0)</f>
        <v>0</v>
      </c>
      <c r="BG452" s="192">
        <f>IF(N452="zákl. přenesená",J452,0)</f>
        <v>0</v>
      </c>
      <c r="BH452" s="192">
        <f>IF(N452="sníž. přenesená",J452,0)</f>
        <v>0</v>
      </c>
      <c r="BI452" s="192">
        <f>IF(N452="nulová",J452,0)</f>
        <v>0</v>
      </c>
      <c r="BJ452" s="19" t="s">
        <v>80</v>
      </c>
      <c r="BK452" s="192">
        <f>ROUND(I452*H452,2)</f>
        <v>0</v>
      </c>
      <c r="BL452" s="19" t="s">
        <v>170</v>
      </c>
      <c r="BM452" s="191" t="s">
        <v>643</v>
      </c>
    </row>
    <row r="453" spans="1:51" s="13" customFormat="1" ht="12">
      <c r="A453" s="13"/>
      <c r="B453" s="193"/>
      <c r="C453" s="13"/>
      <c r="D453" s="194" t="s">
        <v>180</v>
      </c>
      <c r="E453" s="195" t="s">
        <v>1</v>
      </c>
      <c r="F453" s="196" t="s">
        <v>635</v>
      </c>
      <c r="G453" s="13"/>
      <c r="H453" s="195" t="s">
        <v>1</v>
      </c>
      <c r="I453" s="197"/>
      <c r="J453" s="13"/>
      <c r="K453" s="13"/>
      <c r="L453" s="193"/>
      <c r="M453" s="198"/>
      <c r="N453" s="199"/>
      <c r="O453" s="199"/>
      <c r="P453" s="199"/>
      <c r="Q453" s="199"/>
      <c r="R453" s="199"/>
      <c r="S453" s="199"/>
      <c r="T453" s="20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5" t="s">
        <v>180</v>
      </c>
      <c r="AU453" s="195" t="s">
        <v>82</v>
      </c>
      <c r="AV453" s="13" t="s">
        <v>80</v>
      </c>
      <c r="AW453" s="13" t="s">
        <v>30</v>
      </c>
      <c r="AX453" s="13" t="s">
        <v>73</v>
      </c>
      <c r="AY453" s="195" t="s">
        <v>163</v>
      </c>
    </row>
    <row r="454" spans="1:51" s="14" customFormat="1" ht="12">
      <c r="A454" s="14"/>
      <c r="B454" s="201"/>
      <c r="C454" s="14"/>
      <c r="D454" s="194" t="s">
        <v>180</v>
      </c>
      <c r="E454" s="202" t="s">
        <v>1</v>
      </c>
      <c r="F454" s="203" t="s">
        <v>636</v>
      </c>
      <c r="G454" s="14"/>
      <c r="H454" s="204">
        <v>13.987</v>
      </c>
      <c r="I454" s="205"/>
      <c r="J454" s="14"/>
      <c r="K454" s="14"/>
      <c r="L454" s="201"/>
      <c r="M454" s="206"/>
      <c r="N454" s="207"/>
      <c r="O454" s="207"/>
      <c r="P454" s="207"/>
      <c r="Q454" s="207"/>
      <c r="R454" s="207"/>
      <c r="S454" s="207"/>
      <c r="T454" s="20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02" t="s">
        <v>180</v>
      </c>
      <c r="AU454" s="202" t="s">
        <v>82</v>
      </c>
      <c r="AV454" s="14" t="s">
        <v>82</v>
      </c>
      <c r="AW454" s="14" t="s">
        <v>30</v>
      </c>
      <c r="AX454" s="14" t="s">
        <v>73</v>
      </c>
      <c r="AY454" s="202" t="s">
        <v>163</v>
      </c>
    </row>
    <row r="455" spans="1:51" s="15" customFormat="1" ht="12">
      <c r="A455" s="15"/>
      <c r="B455" s="209"/>
      <c r="C455" s="15"/>
      <c r="D455" s="194" t="s">
        <v>180</v>
      </c>
      <c r="E455" s="210" t="s">
        <v>1</v>
      </c>
      <c r="F455" s="211" t="s">
        <v>218</v>
      </c>
      <c r="G455" s="15"/>
      <c r="H455" s="212">
        <v>13.987</v>
      </c>
      <c r="I455" s="213"/>
      <c r="J455" s="15"/>
      <c r="K455" s="15"/>
      <c r="L455" s="209"/>
      <c r="M455" s="214"/>
      <c r="N455" s="215"/>
      <c r="O455" s="215"/>
      <c r="P455" s="215"/>
      <c r="Q455" s="215"/>
      <c r="R455" s="215"/>
      <c r="S455" s="215"/>
      <c r="T455" s="21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10" t="s">
        <v>180</v>
      </c>
      <c r="AU455" s="210" t="s">
        <v>82</v>
      </c>
      <c r="AV455" s="15" t="s">
        <v>170</v>
      </c>
      <c r="AW455" s="15" t="s">
        <v>30</v>
      </c>
      <c r="AX455" s="15" t="s">
        <v>80</v>
      </c>
      <c r="AY455" s="210" t="s">
        <v>163</v>
      </c>
    </row>
    <row r="456" spans="1:65" s="2" customFormat="1" ht="24.15" customHeight="1">
      <c r="A456" s="38"/>
      <c r="B456" s="179"/>
      <c r="C456" s="217" t="s">
        <v>390</v>
      </c>
      <c r="D456" s="217" t="s">
        <v>298</v>
      </c>
      <c r="E456" s="218" t="s">
        <v>644</v>
      </c>
      <c r="F456" s="219" t="s">
        <v>645</v>
      </c>
      <c r="G456" s="220" t="s">
        <v>168</v>
      </c>
      <c r="H456" s="221">
        <v>15.386</v>
      </c>
      <c r="I456" s="222"/>
      <c r="J456" s="223">
        <f>ROUND(I456*H456,2)</f>
        <v>0</v>
      </c>
      <c r="K456" s="219" t="s">
        <v>169</v>
      </c>
      <c r="L456" s="224"/>
      <c r="M456" s="225" t="s">
        <v>1</v>
      </c>
      <c r="N456" s="226" t="s">
        <v>38</v>
      </c>
      <c r="O456" s="77"/>
      <c r="P456" s="189">
        <f>O456*H456</f>
        <v>0</v>
      </c>
      <c r="Q456" s="189">
        <v>0.003</v>
      </c>
      <c r="R456" s="189">
        <f>Q456*H456</f>
        <v>0.046158</v>
      </c>
      <c r="S456" s="189">
        <v>0</v>
      </c>
      <c r="T456" s="190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191" t="s">
        <v>189</v>
      </c>
      <c r="AT456" s="191" t="s">
        <v>298</v>
      </c>
      <c r="AU456" s="191" t="s">
        <v>82</v>
      </c>
      <c r="AY456" s="19" t="s">
        <v>163</v>
      </c>
      <c r="BE456" s="192">
        <f>IF(N456="základní",J456,0)</f>
        <v>0</v>
      </c>
      <c r="BF456" s="192">
        <f>IF(N456="snížená",J456,0)</f>
        <v>0</v>
      </c>
      <c r="BG456" s="192">
        <f>IF(N456="zákl. přenesená",J456,0)</f>
        <v>0</v>
      </c>
      <c r="BH456" s="192">
        <f>IF(N456="sníž. přenesená",J456,0)</f>
        <v>0</v>
      </c>
      <c r="BI456" s="192">
        <f>IF(N456="nulová",J456,0)</f>
        <v>0</v>
      </c>
      <c r="BJ456" s="19" t="s">
        <v>80</v>
      </c>
      <c r="BK456" s="192">
        <f>ROUND(I456*H456,2)</f>
        <v>0</v>
      </c>
      <c r="BL456" s="19" t="s">
        <v>170</v>
      </c>
      <c r="BM456" s="191" t="s">
        <v>646</v>
      </c>
    </row>
    <row r="457" spans="1:51" s="14" customFormat="1" ht="12">
      <c r="A457" s="14"/>
      <c r="B457" s="201"/>
      <c r="C457" s="14"/>
      <c r="D457" s="194" t="s">
        <v>180</v>
      </c>
      <c r="E457" s="202" t="s">
        <v>1</v>
      </c>
      <c r="F457" s="203" t="s">
        <v>647</v>
      </c>
      <c r="G457" s="14"/>
      <c r="H457" s="204">
        <v>15.386</v>
      </c>
      <c r="I457" s="205"/>
      <c r="J457" s="14"/>
      <c r="K457" s="14"/>
      <c r="L457" s="201"/>
      <c r="M457" s="206"/>
      <c r="N457" s="207"/>
      <c r="O457" s="207"/>
      <c r="P457" s="207"/>
      <c r="Q457" s="207"/>
      <c r="R457" s="207"/>
      <c r="S457" s="207"/>
      <c r="T457" s="20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02" t="s">
        <v>180</v>
      </c>
      <c r="AU457" s="202" t="s">
        <v>82</v>
      </c>
      <c r="AV457" s="14" t="s">
        <v>82</v>
      </c>
      <c r="AW457" s="14" t="s">
        <v>30</v>
      </c>
      <c r="AX457" s="14" t="s">
        <v>73</v>
      </c>
      <c r="AY457" s="202" t="s">
        <v>163</v>
      </c>
    </row>
    <row r="458" spans="1:51" s="15" customFormat="1" ht="12">
      <c r="A458" s="15"/>
      <c r="B458" s="209"/>
      <c r="C458" s="15"/>
      <c r="D458" s="194" t="s">
        <v>180</v>
      </c>
      <c r="E458" s="210" t="s">
        <v>1</v>
      </c>
      <c r="F458" s="211" t="s">
        <v>218</v>
      </c>
      <c r="G458" s="15"/>
      <c r="H458" s="212">
        <v>15.386</v>
      </c>
      <c r="I458" s="213"/>
      <c r="J458" s="15"/>
      <c r="K458" s="15"/>
      <c r="L458" s="209"/>
      <c r="M458" s="214"/>
      <c r="N458" s="215"/>
      <c r="O458" s="215"/>
      <c r="P458" s="215"/>
      <c r="Q458" s="215"/>
      <c r="R458" s="215"/>
      <c r="S458" s="215"/>
      <c r="T458" s="216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10" t="s">
        <v>180</v>
      </c>
      <c r="AU458" s="210" t="s">
        <v>82</v>
      </c>
      <c r="AV458" s="15" t="s">
        <v>170</v>
      </c>
      <c r="AW458" s="15" t="s">
        <v>30</v>
      </c>
      <c r="AX458" s="15" t="s">
        <v>80</v>
      </c>
      <c r="AY458" s="210" t="s">
        <v>163</v>
      </c>
    </row>
    <row r="459" spans="1:65" s="2" customFormat="1" ht="24.15" customHeight="1">
      <c r="A459" s="38"/>
      <c r="B459" s="179"/>
      <c r="C459" s="180" t="s">
        <v>648</v>
      </c>
      <c r="D459" s="180" t="s">
        <v>165</v>
      </c>
      <c r="E459" s="181" t="s">
        <v>649</v>
      </c>
      <c r="F459" s="182" t="s">
        <v>650</v>
      </c>
      <c r="G459" s="183" t="s">
        <v>196</v>
      </c>
      <c r="H459" s="184">
        <v>11.745</v>
      </c>
      <c r="I459" s="185"/>
      <c r="J459" s="186">
        <f>ROUND(I459*H459,2)</f>
        <v>0</v>
      </c>
      <c r="K459" s="182" t="s">
        <v>169</v>
      </c>
      <c r="L459" s="39"/>
      <c r="M459" s="187" t="s">
        <v>1</v>
      </c>
      <c r="N459" s="188" t="s">
        <v>38</v>
      </c>
      <c r="O459" s="77"/>
      <c r="P459" s="189">
        <f>O459*H459</f>
        <v>0</v>
      </c>
      <c r="Q459" s="189">
        <v>3E-05</v>
      </c>
      <c r="R459" s="189">
        <f>Q459*H459</f>
        <v>0.00035234999999999997</v>
      </c>
      <c r="S459" s="189">
        <v>0</v>
      </c>
      <c r="T459" s="190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191" t="s">
        <v>170</v>
      </c>
      <c r="AT459" s="191" t="s">
        <v>165</v>
      </c>
      <c r="AU459" s="191" t="s">
        <v>82</v>
      </c>
      <c r="AY459" s="19" t="s">
        <v>163</v>
      </c>
      <c r="BE459" s="192">
        <f>IF(N459="základní",J459,0)</f>
        <v>0</v>
      </c>
      <c r="BF459" s="192">
        <f>IF(N459="snížená",J459,0)</f>
        <v>0</v>
      </c>
      <c r="BG459" s="192">
        <f>IF(N459="zákl. přenesená",J459,0)</f>
        <v>0</v>
      </c>
      <c r="BH459" s="192">
        <f>IF(N459="sníž. přenesená",J459,0)</f>
        <v>0</v>
      </c>
      <c r="BI459" s="192">
        <f>IF(N459="nulová",J459,0)</f>
        <v>0</v>
      </c>
      <c r="BJ459" s="19" t="s">
        <v>80</v>
      </c>
      <c r="BK459" s="192">
        <f>ROUND(I459*H459,2)</f>
        <v>0</v>
      </c>
      <c r="BL459" s="19" t="s">
        <v>170</v>
      </c>
      <c r="BM459" s="191" t="s">
        <v>651</v>
      </c>
    </row>
    <row r="460" spans="1:51" s="14" customFormat="1" ht="12">
      <c r="A460" s="14"/>
      <c r="B460" s="201"/>
      <c r="C460" s="14"/>
      <c r="D460" s="194" t="s">
        <v>180</v>
      </c>
      <c r="E460" s="202" t="s">
        <v>1</v>
      </c>
      <c r="F460" s="203" t="s">
        <v>652</v>
      </c>
      <c r="G460" s="14"/>
      <c r="H460" s="204">
        <v>11.745</v>
      </c>
      <c r="I460" s="205"/>
      <c r="J460" s="14"/>
      <c r="K460" s="14"/>
      <c r="L460" s="201"/>
      <c r="M460" s="206"/>
      <c r="N460" s="207"/>
      <c r="O460" s="207"/>
      <c r="P460" s="207"/>
      <c r="Q460" s="207"/>
      <c r="R460" s="207"/>
      <c r="S460" s="207"/>
      <c r="T460" s="20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02" t="s">
        <v>180</v>
      </c>
      <c r="AU460" s="202" t="s">
        <v>82</v>
      </c>
      <c r="AV460" s="14" t="s">
        <v>82</v>
      </c>
      <c r="AW460" s="14" t="s">
        <v>30</v>
      </c>
      <c r="AX460" s="14" t="s">
        <v>73</v>
      </c>
      <c r="AY460" s="202" t="s">
        <v>163</v>
      </c>
    </row>
    <row r="461" spans="1:51" s="15" customFormat="1" ht="12">
      <c r="A461" s="15"/>
      <c r="B461" s="209"/>
      <c r="C461" s="15"/>
      <c r="D461" s="194" t="s">
        <v>180</v>
      </c>
      <c r="E461" s="210" t="s">
        <v>1</v>
      </c>
      <c r="F461" s="211" t="s">
        <v>218</v>
      </c>
      <c r="G461" s="15"/>
      <c r="H461" s="212">
        <v>11.745</v>
      </c>
      <c r="I461" s="213"/>
      <c r="J461" s="15"/>
      <c r="K461" s="15"/>
      <c r="L461" s="209"/>
      <c r="M461" s="214"/>
      <c r="N461" s="215"/>
      <c r="O461" s="215"/>
      <c r="P461" s="215"/>
      <c r="Q461" s="215"/>
      <c r="R461" s="215"/>
      <c r="S461" s="215"/>
      <c r="T461" s="216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10" t="s">
        <v>180</v>
      </c>
      <c r="AU461" s="210" t="s">
        <v>82</v>
      </c>
      <c r="AV461" s="15" t="s">
        <v>170</v>
      </c>
      <c r="AW461" s="15" t="s">
        <v>30</v>
      </c>
      <c r="AX461" s="15" t="s">
        <v>80</v>
      </c>
      <c r="AY461" s="210" t="s">
        <v>163</v>
      </c>
    </row>
    <row r="462" spans="1:65" s="2" customFormat="1" ht="24.15" customHeight="1">
      <c r="A462" s="38"/>
      <c r="B462" s="179"/>
      <c r="C462" s="217" t="s">
        <v>398</v>
      </c>
      <c r="D462" s="217" t="s">
        <v>298</v>
      </c>
      <c r="E462" s="218" t="s">
        <v>653</v>
      </c>
      <c r="F462" s="219" t="s">
        <v>654</v>
      </c>
      <c r="G462" s="220" t="s">
        <v>196</v>
      </c>
      <c r="H462" s="221">
        <v>12.92</v>
      </c>
      <c r="I462" s="222"/>
      <c r="J462" s="223">
        <f>ROUND(I462*H462,2)</f>
        <v>0</v>
      </c>
      <c r="K462" s="219" t="s">
        <v>169</v>
      </c>
      <c r="L462" s="224"/>
      <c r="M462" s="225" t="s">
        <v>1</v>
      </c>
      <c r="N462" s="226" t="s">
        <v>38</v>
      </c>
      <c r="O462" s="77"/>
      <c r="P462" s="189">
        <f>O462*H462</f>
        <v>0</v>
      </c>
      <c r="Q462" s="189">
        <v>0.00032</v>
      </c>
      <c r="R462" s="189">
        <f>Q462*H462</f>
        <v>0.004134400000000001</v>
      </c>
      <c r="S462" s="189">
        <v>0</v>
      </c>
      <c r="T462" s="190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191" t="s">
        <v>189</v>
      </c>
      <c r="AT462" s="191" t="s">
        <v>298</v>
      </c>
      <c r="AU462" s="191" t="s">
        <v>82</v>
      </c>
      <c r="AY462" s="19" t="s">
        <v>163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9" t="s">
        <v>80</v>
      </c>
      <c r="BK462" s="192">
        <f>ROUND(I462*H462,2)</f>
        <v>0</v>
      </c>
      <c r="BL462" s="19" t="s">
        <v>170</v>
      </c>
      <c r="BM462" s="191" t="s">
        <v>655</v>
      </c>
    </row>
    <row r="463" spans="1:51" s="14" customFormat="1" ht="12">
      <c r="A463" s="14"/>
      <c r="B463" s="201"/>
      <c r="C463" s="14"/>
      <c r="D463" s="194" t="s">
        <v>180</v>
      </c>
      <c r="E463" s="202" t="s">
        <v>1</v>
      </c>
      <c r="F463" s="203" t="s">
        <v>656</v>
      </c>
      <c r="G463" s="14"/>
      <c r="H463" s="204">
        <v>12.92</v>
      </c>
      <c r="I463" s="205"/>
      <c r="J463" s="14"/>
      <c r="K463" s="14"/>
      <c r="L463" s="201"/>
      <c r="M463" s="206"/>
      <c r="N463" s="207"/>
      <c r="O463" s="207"/>
      <c r="P463" s="207"/>
      <c r="Q463" s="207"/>
      <c r="R463" s="207"/>
      <c r="S463" s="207"/>
      <c r="T463" s="20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02" t="s">
        <v>180</v>
      </c>
      <c r="AU463" s="202" t="s">
        <v>82</v>
      </c>
      <c r="AV463" s="14" t="s">
        <v>82</v>
      </c>
      <c r="AW463" s="14" t="s">
        <v>30</v>
      </c>
      <c r="AX463" s="14" t="s">
        <v>73</v>
      </c>
      <c r="AY463" s="202" t="s">
        <v>163</v>
      </c>
    </row>
    <row r="464" spans="1:51" s="15" customFormat="1" ht="12">
      <c r="A464" s="15"/>
      <c r="B464" s="209"/>
      <c r="C464" s="15"/>
      <c r="D464" s="194" t="s">
        <v>180</v>
      </c>
      <c r="E464" s="210" t="s">
        <v>1</v>
      </c>
      <c r="F464" s="211" t="s">
        <v>218</v>
      </c>
      <c r="G464" s="15"/>
      <c r="H464" s="212">
        <v>12.92</v>
      </c>
      <c r="I464" s="213"/>
      <c r="J464" s="15"/>
      <c r="K464" s="15"/>
      <c r="L464" s="209"/>
      <c r="M464" s="214"/>
      <c r="N464" s="215"/>
      <c r="O464" s="215"/>
      <c r="P464" s="215"/>
      <c r="Q464" s="215"/>
      <c r="R464" s="215"/>
      <c r="S464" s="215"/>
      <c r="T464" s="216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10" t="s">
        <v>180</v>
      </c>
      <c r="AU464" s="210" t="s">
        <v>82</v>
      </c>
      <c r="AV464" s="15" t="s">
        <v>170</v>
      </c>
      <c r="AW464" s="15" t="s">
        <v>30</v>
      </c>
      <c r="AX464" s="15" t="s">
        <v>80</v>
      </c>
      <c r="AY464" s="210" t="s">
        <v>163</v>
      </c>
    </row>
    <row r="465" spans="1:65" s="2" customFormat="1" ht="24.15" customHeight="1">
      <c r="A465" s="38"/>
      <c r="B465" s="179"/>
      <c r="C465" s="180" t="s">
        <v>657</v>
      </c>
      <c r="D465" s="180" t="s">
        <v>165</v>
      </c>
      <c r="E465" s="181" t="s">
        <v>658</v>
      </c>
      <c r="F465" s="182" t="s">
        <v>659</v>
      </c>
      <c r="G465" s="183" t="s">
        <v>168</v>
      </c>
      <c r="H465" s="184">
        <v>13.987</v>
      </c>
      <c r="I465" s="185"/>
      <c r="J465" s="186">
        <f>ROUND(I465*H465,2)</f>
        <v>0</v>
      </c>
      <c r="K465" s="182" t="s">
        <v>169</v>
      </c>
      <c r="L465" s="39"/>
      <c r="M465" s="187" t="s">
        <v>1</v>
      </c>
      <c r="N465" s="188" t="s">
        <v>38</v>
      </c>
      <c r="O465" s="77"/>
      <c r="P465" s="189">
        <f>O465*H465</f>
        <v>0</v>
      </c>
      <c r="Q465" s="189">
        <v>0.00275</v>
      </c>
      <c r="R465" s="189">
        <f>Q465*H465</f>
        <v>0.03846425</v>
      </c>
      <c r="S465" s="189">
        <v>0</v>
      </c>
      <c r="T465" s="190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191" t="s">
        <v>170</v>
      </c>
      <c r="AT465" s="191" t="s">
        <v>165</v>
      </c>
      <c r="AU465" s="191" t="s">
        <v>82</v>
      </c>
      <c r="AY465" s="19" t="s">
        <v>163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9" t="s">
        <v>80</v>
      </c>
      <c r="BK465" s="192">
        <f>ROUND(I465*H465,2)</f>
        <v>0</v>
      </c>
      <c r="BL465" s="19" t="s">
        <v>170</v>
      </c>
      <c r="BM465" s="191" t="s">
        <v>660</v>
      </c>
    </row>
    <row r="466" spans="1:65" s="2" customFormat="1" ht="16.5" customHeight="1">
      <c r="A466" s="38"/>
      <c r="B466" s="179"/>
      <c r="C466" s="180" t="s">
        <v>402</v>
      </c>
      <c r="D466" s="180" t="s">
        <v>165</v>
      </c>
      <c r="E466" s="181" t="s">
        <v>661</v>
      </c>
      <c r="F466" s="182" t="s">
        <v>662</v>
      </c>
      <c r="G466" s="183" t="s">
        <v>168</v>
      </c>
      <c r="H466" s="184">
        <v>13.987</v>
      </c>
      <c r="I466" s="185"/>
      <c r="J466" s="186">
        <f>ROUND(I466*H466,2)</f>
        <v>0</v>
      </c>
      <c r="K466" s="182" t="s">
        <v>169</v>
      </c>
      <c r="L466" s="39"/>
      <c r="M466" s="187" t="s">
        <v>1</v>
      </c>
      <c r="N466" s="188" t="s">
        <v>38</v>
      </c>
      <c r="O466" s="77"/>
      <c r="P466" s="189">
        <f>O466*H466</f>
        <v>0</v>
      </c>
      <c r="Q466" s="189">
        <v>0</v>
      </c>
      <c r="R466" s="189">
        <f>Q466*H466</f>
        <v>0</v>
      </c>
      <c r="S466" s="189">
        <v>0</v>
      </c>
      <c r="T466" s="190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191" t="s">
        <v>170</v>
      </c>
      <c r="AT466" s="191" t="s">
        <v>165</v>
      </c>
      <c r="AU466" s="191" t="s">
        <v>82</v>
      </c>
      <c r="AY466" s="19" t="s">
        <v>163</v>
      </c>
      <c r="BE466" s="192">
        <f>IF(N466="základní",J466,0)</f>
        <v>0</v>
      </c>
      <c r="BF466" s="192">
        <f>IF(N466="snížená",J466,0)</f>
        <v>0</v>
      </c>
      <c r="BG466" s="192">
        <f>IF(N466="zákl. přenesená",J466,0)</f>
        <v>0</v>
      </c>
      <c r="BH466" s="192">
        <f>IF(N466="sníž. přenesená",J466,0)</f>
        <v>0</v>
      </c>
      <c r="BI466" s="192">
        <f>IF(N466="nulová",J466,0)</f>
        <v>0</v>
      </c>
      <c r="BJ466" s="19" t="s">
        <v>80</v>
      </c>
      <c r="BK466" s="192">
        <f>ROUND(I466*H466,2)</f>
        <v>0</v>
      </c>
      <c r="BL466" s="19" t="s">
        <v>170</v>
      </c>
      <c r="BM466" s="191" t="s">
        <v>663</v>
      </c>
    </row>
    <row r="467" spans="1:63" s="12" customFormat="1" ht="22.8" customHeight="1">
      <c r="A467" s="12"/>
      <c r="B467" s="166"/>
      <c r="C467" s="12"/>
      <c r="D467" s="167" t="s">
        <v>72</v>
      </c>
      <c r="E467" s="177" t="s">
        <v>201</v>
      </c>
      <c r="F467" s="177" t="s">
        <v>664</v>
      </c>
      <c r="G467" s="12"/>
      <c r="H467" s="12"/>
      <c r="I467" s="169"/>
      <c r="J467" s="178">
        <f>BK467</f>
        <v>0</v>
      </c>
      <c r="K467" s="12"/>
      <c r="L467" s="166"/>
      <c r="M467" s="171"/>
      <c r="N467" s="172"/>
      <c r="O467" s="172"/>
      <c r="P467" s="173">
        <f>SUM(P468:P488)</f>
        <v>0</v>
      </c>
      <c r="Q467" s="172"/>
      <c r="R467" s="173">
        <f>SUM(R468:R488)</f>
        <v>3.2475891600000004</v>
      </c>
      <c r="S467" s="172"/>
      <c r="T467" s="174">
        <f>SUM(T468:T488)</f>
        <v>195.744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167" t="s">
        <v>80</v>
      </c>
      <c r="AT467" s="175" t="s">
        <v>72</v>
      </c>
      <c r="AU467" s="175" t="s">
        <v>80</v>
      </c>
      <c r="AY467" s="167" t="s">
        <v>163</v>
      </c>
      <c r="BK467" s="176">
        <f>SUM(BK468:BK488)</f>
        <v>0</v>
      </c>
    </row>
    <row r="468" spans="1:65" s="2" customFormat="1" ht="33" customHeight="1">
      <c r="A468" s="38"/>
      <c r="B468" s="179"/>
      <c r="C468" s="180" t="s">
        <v>665</v>
      </c>
      <c r="D468" s="180" t="s">
        <v>165</v>
      </c>
      <c r="E468" s="181" t="s">
        <v>666</v>
      </c>
      <c r="F468" s="182" t="s">
        <v>667</v>
      </c>
      <c r="G468" s="183" t="s">
        <v>196</v>
      </c>
      <c r="H468" s="184">
        <v>10</v>
      </c>
      <c r="I468" s="185"/>
      <c r="J468" s="186">
        <f>ROUND(I468*H468,2)</f>
        <v>0</v>
      </c>
      <c r="K468" s="182" t="s">
        <v>169</v>
      </c>
      <c r="L468" s="39"/>
      <c r="M468" s="187" t="s">
        <v>1</v>
      </c>
      <c r="N468" s="188" t="s">
        <v>38</v>
      </c>
      <c r="O468" s="77"/>
      <c r="P468" s="189">
        <f>O468*H468</f>
        <v>0</v>
      </c>
      <c r="Q468" s="189">
        <v>0.1554</v>
      </c>
      <c r="R468" s="189">
        <f>Q468*H468</f>
        <v>1.554</v>
      </c>
      <c r="S468" s="189">
        <v>0</v>
      </c>
      <c r="T468" s="190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191" t="s">
        <v>170</v>
      </c>
      <c r="AT468" s="191" t="s">
        <v>165</v>
      </c>
      <c r="AU468" s="191" t="s">
        <v>82</v>
      </c>
      <c r="AY468" s="19" t="s">
        <v>163</v>
      </c>
      <c r="BE468" s="192">
        <f>IF(N468="základní",J468,0)</f>
        <v>0</v>
      </c>
      <c r="BF468" s="192">
        <f>IF(N468="snížená",J468,0)</f>
        <v>0</v>
      </c>
      <c r="BG468" s="192">
        <f>IF(N468="zákl. přenesená",J468,0)</f>
        <v>0</v>
      </c>
      <c r="BH468" s="192">
        <f>IF(N468="sníž. přenesená",J468,0)</f>
        <v>0</v>
      </c>
      <c r="BI468" s="192">
        <f>IF(N468="nulová",J468,0)</f>
        <v>0</v>
      </c>
      <c r="BJ468" s="19" t="s">
        <v>80</v>
      </c>
      <c r="BK468" s="192">
        <f>ROUND(I468*H468,2)</f>
        <v>0</v>
      </c>
      <c r="BL468" s="19" t="s">
        <v>170</v>
      </c>
      <c r="BM468" s="191" t="s">
        <v>668</v>
      </c>
    </row>
    <row r="469" spans="1:65" s="2" customFormat="1" ht="16.5" customHeight="1">
      <c r="A469" s="38"/>
      <c r="B469" s="179"/>
      <c r="C469" s="217" t="s">
        <v>405</v>
      </c>
      <c r="D469" s="217" t="s">
        <v>298</v>
      </c>
      <c r="E469" s="218" t="s">
        <v>669</v>
      </c>
      <c r="F469" s="219" t="s">
        <v>670</v>
      </c>
      <c r="G469" s="220" t="s">
        <v>196</v>
      </c>
      <c r="H469" s="221">
        <v>10.1</v>
      </c>
      <c r="I469" s="222"/>
      <c r="J469" s="223">
        <f>ROUND(I469*H469,2)</f>
        <v>0</v>
      </c>
      <c r="K469" s="219" t="s">
        <v>169</v>
      </c>
      <c r="L469" s="224"/>
      <c r="M469" s="225" t="s">
        <v>1</v>
      </c>
      <c r="N469" s="226" t="s">
        <v>38</v>
      </c>
      <c r="O469" s="77"/>
      <c r="P469" s="189">
        <f>O469*H469</f>
        <v>0</v>
      </c>
      <c r="Q469" s="189">
        <v>0.05612</v>
      </c>
      <c r="R469" s="189">
        <f>Q469*H469</f>
        <v>0.566812</v>
      </c>
      <c r="S469" s="189">
        <v>0</v>
      </c>
      <c r="T469" s="190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191" t="s">
        <v>189</v>
      </c>
      <c r="AT469" s="191" t="s">
        <v>298</v>
      </c>
      <c r="AU469" s="191" t="s">
        <v>82</v>
      </c>
      <c r="AY469" s="19" t="s">
        <v>163</v>
      </c>
      <c r="BE469" s="192">
        <f>IF(N469="základní",J469,0)</f>
        <v>0</v>
      </c>
      <c r="BF469" s="192">
        <f>IF(N469="snížená",J469,0)</f>
        <v>0</v>
      </c>
      <c r="BG469" s="192">
        <f>IF(N469="zákl. přenesená",J469,0)</f>
        <v>0</v>
      </c>
      <c r="BH469" s="192">
        <f>IF(N469="sníž. přenesená",J469,0)</f>
        <v>0</v>
      </c>
      <c r="BI469" s="192">
        <f>IF(N469="nulová",J469,0)</f>
        <v>0</v>
      </c>
      <c r="BJ469" s="19" t="s">
        <v>80</v>
      </c>
      <c r="BK469" s="192">
        <f>ROUND(I469*H469,2)</f>
        <v>0</v>
      </c>
      <c r="BL469" s="19" t="s">
        <v>170</v>
      </c>
      <c r="BM469" s="191" t="s">
        <v>671</v>
      </c>
    </row>
    <row r="470" spans="1:51" s="14" customFormat="1" ht="12">
      <c r="A470" s="14"/>
      <c r="B470" s="201"/>
      <c r="C470" s="14"/>
      <c r="D470" s="194" t="s">
        <v>180</v>
      </c>
      <c r="E470" s="202" t="s">
        <v>1</v>
      </c>
      <c r="F470" s="203" t="s">
        <v>672</v>
      </c>
      <c r="G470" s="14"/>
      <c r="H470" s="204">
        <v>10.1</v>
      </c>
      <c r="I470" s="205"/>
      <c r="J470" s="14"/>
      <c r="K470" s="14"/>
      <c r="L470" s="201"/>
      <c r="M470" s="206"/>
      <c r="N470" s="207"/>
      <c r="O470" s="207"/>
      <c r="P470" s="207"/>
      <c r="Q470" s="207"/>
      <c r="R470" s="207"/>
      <c r="S470" s="207"/>
      <c r="T470" s="20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02" t="s">
        <v>180</v>
      </c>
      <c r="AU470" s="202" t="s">
        <v>82</v>
      </c>
      <c r="AV470" s="14" t="s">
        <v>82</v>
      </c>
      <c r="AW470" s="14" t="s">
        <v>30</v>
      </c>
      <c r="AX470" s="14" t="s">
        <v>73</v>
      </c>
      <c r="AY470" s="202" t="s">
        <v>163</v>
      </c>
    </row>
    <row r="471" spans="1:51" s="15" customFormat="1" ht="12">
      <c r="A471" s="15"/>
      <c r="B471" s="209"/>
      <c r="C471" s="15"/>
      <c r="D471" s="194" t="s">
        <v>180</v>
      </c>
      <c r="E471" s="210" t="s">
        <v>1</v>
      </c>
      <c r="F471" s="211" t="s">
        <v>218</v>
      </c>
      <c r="G471" s="15"/>
      <c r="H471" s="212">
        <v>10.1</v>
      </c>
      <c r="I471" s="213"/>
      <c r="J471" s="15"/>
      <c r="K471" s="15"/>
      <c r="L471" s="209"/>
      <c r="M471" s="214"/>
      <c r="N471" s="215"/>
      <c r="O471" s="215"/>
      <c r="P471" s="215"/>
      <c r="Q471" s="215"/>
      <c r="R471" s="215"/>
      <c r="S471" s="215"/>
      <c r="T471" s="216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10" t="s">
        <v>180</v>
      </c>
      <c r="AU471" s="210" t="s">
        <v>82</v>
      </c>
      <c r="AV471" s="15" t="s">
        <v>170</v>
      </c>
      <c r="AW471" s="15" t="s">
        <v>30</v>
      </c>
      <c r="AX471" s="15" t="s">
        <v>80</v>
      </c>
      <c r="AY471" s="210" t="s">
        <v>163</v>
      </c>
    </row>
    <row r="472" spans="1:65" s="2" customFormat="1" ht="24.15" customHeight="1">
      <c r="A472" s="38"/>
      <c r="B472" s="179"/>
      <c r="C472" s="180" t="s">
        <v>673</v>
      </c>
      <c r="D472" s="180" t="s">
        <v>165</v>
      </c>
      <c r="E472" s="181" t="s">
        <v>674</v>
      </c>
      <c r="F472" s="182" t="s">
        <v>675</v>
      </c>
      <c r="G472" s="183" t="s">
        <v>204</v>
      </c>
      <c r="H472" s="184">
        <v>0.45</v>
      </c>
      <c r="I472" s="185"/>
      <c r="J472" s="186">
        <f>ROUND(I472*H472,2)</f>
        <v>0</v>
      </c>
      <c r="K472" s="182" t="s">
        <v>169</v>
      </c>
      <c r="L472" s="39"/>
      <c r="M472" s="187" t="s">
        <v>1</v>
      </c>
      <c r="N472" s="188" t="s">
        <v>38</v>
      </c>
      <c r="O472" s="77"/>
      <c r="P472" s="189">
        <f>O472*H472</f>
        <v>0</v>
      </c>
      <c r="Q472" s="189">
        <v>2.25634</v>
      </c>
      <c r="R472" s="189">
        <f>Q472*H472</f>
        <v>1.015353</v>
      </c>
      <c r="S472" s="189">
        <v>0</v>
      </c>
      <c r="T472" s="190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191" t="s">
        <v>170</v>
      </c>
      <c r="AT472" s="191" t="s">
        <v>165</v>
      </c>
      <c r="AU472" s="191" t="s">
        <v>82</v>
      </c>
      <c r="AY472" s="19" t="s">
        <v>163</v>
      </c>
      <c r="BE472" s="192">
        <f>IF(N472="základní",J472,0)</f>
        <v>0</v>
      </c>
      <c r="BF472" s="192">
        <f>IF(N472="snížená",J472,0)</f>
        <v>0</v>
      </c>
      <c r="BG472" s="192">
        <f>IF(N472="zákl. přenesená",J472,0)</f>
        <v>0</v>
      </c>
      <c r="BH472" s="192">
        <f>IF(N472="sníž. přenesená",J472,0)</f>
        <v>0</v>
      </c>
      <c r="BI472" s="192">
        <f>IF(N472="nulová",J472,0)</f>
        <v>0</v>
      </c>
      <c r="BJ472" s="19" t="s">
        <v>80</v>
      </c>
      <c r="BK472" s="192">
        <f>ROUND(I472*H472,2)</f>
        <v>0</v>
      </c>
      <c r="BL472" s="19" t="s">
        <v>170</v>
      </c>
      <c r="BM472" s="191" t="s">
        <v>676</v>
      </c>
    </row>
    <row r="473" spans="1:51" s="14" customFormat="1" ht="12">
      <c r="A473" s="14"/>
      <c r="B473" s="201"/>
      <c r="C473" s="14"/>
      <c r="D473" s="194" t="s">
        <v>180</v>
      </c>
      <c r="E473" s="202" t="s">
        <v>1</v>
      </c>
      <c r="F473" s="203" t="s">
        <v>677</v>
      </c>
      <c r="G473" s="14"/>
      <c r="H473" s="204">
        <v>0.45</v>
      </c>
      <c r="I473" s="205"/>
      <c r="J473" s="14"/>
      <c r="K473" s="14"/>
      <c r="L473" s="201"/>
      <c r="M473" s="206"/>
      <c r="N473" s="207"/>
      <c r="O473" s="207"/>
      <c r="P473" s="207"/>
      <c r="Q473" s="207"/>
      <c r="R473" s="207"/>
      <c r="S473" s="207"/>
      <c r="T473" s="20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02" t="s">
        <v>180</v>
      </c>
      <c r="AU473" s="202" t="s">
        <v>82</v>
      </c>
      <c r="AV473" s="14" t="s">
        <v>82</v>
      </c>
      <c r="AW473" s="14" t="s">
        <v>30</v>
      </c>
      <c r="AX473" s="14" t="s">
        <v>73</v>
      </c>
      <c r="AY473" s="202" t="s">
        <v>163</v>
      </c>
    </row>
    <row r="474" spans="1:51" s="15" customFormat="1" ht="12">
      <c r="A474" s="15"/>
      <c r="B474" s="209"/>
      <c r="C474" s="15"/>
      <c r="D474" s="194" t="s">
        <v>180</v>
      </c>
      <c r="E474" s="210" t="s">
        <v>1</v>
      </c>
      <c r="F474" s="211" t="s">
        <v>218</v>
      </c>
      <c r="G474" s="15"/>
      <c r="H474" s="212">
        <v>0.45</v>
      </c>
      <c r="I474" s="213"/>
      <c r="J474" s="15"/>
      <c r="K474" s="15"/>
      <c r="L474" s="209"/>
      <c r="M474" s="214"/>
      <c r="N474" s="215"/>
      <c r="O474" s="215"/>
      <c r="P474" s="215"/>
      <c r="Q474" s="215"/>
      <c r="R474" s="215"/>
      <c r="S474" s="215"/>
      <c r="T474" s="216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10" t="s">
        <v>180</v>
      </c>
      <c r="AU474" s="210" t="s">
        <v>82</v>
      </c>
      <c r="AV474" s="15" t="s">
        <v>170</v>
      </c>
      <c r="AW474" s="15" t="s">
        <v>30</v>
      </c>
      <c r="AX474" s="15" t="s">
        <v>80</v>
      </c>
      <c r="AY474" s="210" t="s">
        <v>163</v>
      </c>
    </row>
    <row r="475" spans="1:65" s="2" customFormat="1" ht="24.15" customHeight="1">
      <c r="A475" s="38"/>
      <c r="B475" s="179"/>
      <c r="C475" s="180" t="s">
        <v>409</v>
      </c>
      <c r="D475" s="180" t="s">
        <v>165</v>
      </c>
      <c r="E475" s="181" t="s">
        <v>678</v>
      </c>
      <c r="F475" s="182" t="s">
        <v>679</v>
      </c>
      <c r="G475" s="183" t="s">
        <v>196</v>
      </c>
      <c r="H475" s="184">
        <v>10</v>
      </c>
      <c r="I475" s="185"/>
      <c r="J475" s="186">
        <f>ROUND(I475*H475,2)</f>
        <v>0</v>
      </c>
      <c r="K475" s="182" t="s">
        <v>169</v>
      </c>
      <c r="L475" s="39"/>
      <c r="M475" s="187" t="s">
        <v>1</v>
      </c>
      <c r="N475" s="188" t="s">
        <v>38</v>
      </c>
      <c r="O475" s="77"/>
      <c r="P475" s="189">
        <f>O475*H475</f>
        <v>0</v>
      </c>
      <c r="Q475" s="189">
        <v>0.0043</v>
      </c>
      <c r="R475" s="189">
        <f>Q475*H475</f>
        <v>0.043</v>
      </c>
      <c r="S475" s="189">
        <v>0</v>
      </c>
      <c r="T475" s="190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191" t="s">
        <v>170</v>
      </c>
      <c r="AT475" s="191" t="s">
        <v>165</v>
      </c>
      <c r="AU475" s="191" t="s">
        <v>82</v>
      </c>
      <c r="AY475" s="19" t="s">
        <v>163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19" t="s">
        <v>80</v>
      </c>
      <c r="BK475" s="192">
        <f>ROUND(I475*H475,2)</f>
        <v>0</v>
      </c>
      <c r="BL475" s="19" t="s">
        <v>170</v>
      </c>
      <c r="BM475" s="191" t="s">
        <v>680</v>
      </c>
    </row>
    <row r="476" spans="1:65" s="2" customFormat="1" ht="24.15" customHeight="1">
      <c r="A476" s="38"/>
      <c r="B476" s="179"/>
      <c r="C476" s="180" t="s">
        <v>681</v>
      </c>
      <c r="D476" s="180" t="s">
        <v>165</v>
      </c>
      <c r="E476" s="181" t="s">
        <v>682</v>
      </c>
      <c r="F476" s="182" t="s">
        <v>683</v>
      </c>
      <c r="G476" s="183" t="s">
        <v>196</v>
      </c>
      <c r="H476" s="184">
        <v>10</v>
      </c>
      <c r="I476" s="185"/>
      <c r="J476" s="186">
        <f>ROUND(I476*H476,2)</f>
        <v>0</v>
      </c>
      <c r="K476" s="182" t="s">
        <v>169</v>
      </c>
      <c r="L476" s="39"/>
      <c r="M476" s="187" t="s">
        <v>1</v>
      </c>
      <c r="N476" s="188" t="s">
        <v>38</v>
      </c>
      <c r="O476" s="77"/>
      <c r="P476" s="189">
        <f>O476*H476</f>
        <v>0</v>
      </c>
      <c r="Q476" s="189">
        <v>0</v>
      </c>
      <c r="R476" s="189">
        <f>Q476*H476</f>
        <v>0</v>
      </c>
      <c r="S476" s="189">
        <v>0</v>
      </c>
      <c r="T476" s="190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191" t="s">
        <v>170</v>
      </c>
      <c r="AT476" s="191" t="s">
        <v>165</v>
      </c>
      <c r="AU476" s="191" t="s">
        <v>82</v>
      </c>
      <c r="AY476" s="19" t="s">
        <v>163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19" t="s">
        <v>80</v>
      </c>
      <c r="BK476" s="192">
        <f>ROUND(I476*H476,2)</f>
        <v>0</v>
      </c>
      <c r="BL476" s="19" t="s">
        <v>170</v>
      </c>
      <c r="BM476" s="191" t="s">
        <v>684</v>
      </c>
    </row>
    <row r="477" spans="1:65" s="2" customFormat="1" ht="16.5" customHeight="1">
      <c r="A477" s="38"/>
      <c r="B477" s="179"/>
      <c r="C477" s="180" t="s">
        <v>414</v>
      </c>
      <c r="D477" s="180" t="s">
        <v>165</v>
      </c>
      <c r="E477" s="181" t="s">
        <v>685</v>
      </c>
      <c r="F477" s="182" t="s">
        <v>686</v>
      </c>
      <c r="G477" s="183" t="s">
        <v>313</v>
      </c>
      <c r="H477" s="184">
        <v>2</v>
      </c>
      <c r="I477" s="185"/>
      <c r="J477" s="186">
        <f>ROUND(I477*H477,2)</f>
        <v>0</v>
      </c>
      <c r="K477" s="182" t="s">
        <v>1</v>
      </c>
      <c r="L477" s="39"/>
      <c r="M477" s="187" t="s">
        <v>1</v>
      </c>
      <c r="N477" s="188" t="s">
        <v>38</v>
      </c>
      <c r="O477" s="77"/>
      <c r="P477" s="189">
        <f>O477*H477</f>
        <v>0</v>
      </c>
      <c r="Q477" s="189">
        <v>0</v>
      </c>
      <c r="R477" s="189">
        <f>Q477*H477</f>
        <v>0</v>
      </c>
      <c r="S477" s="189">
        <v>0</v>
      </c>
      <c r="T477" s="190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191" t="s">
        <v>170</v>
      </c>
      <c r="AT477" s="191" t="s">
        <v>165</v>
      </c>
      <c r="AU477" s="191" t="s">
        <v>82</v>
      </c>
      <c r="AY477" s="19" t="s">
        <v>163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19" t="s">
        <v>80</v>
      </c>
      <c r="BK477" s="192">
        <f>ROUND(I477*H477,2)</f>
        <v>0</v>
      </c>
      <c r="BL477" s="19" t="s">
        <v>170</v>
      </c>
      <c r="BM477" s="191" t="s">
        <v>687</v>
      </c>
    </row>
    <row r="478" spans="1:65" s="2" customFormat="1" ht="24.15" customHeight="1">
      <c r="A478" s="38"/>
      <c r="B478" s="179"/>
      <c r="C478" s="180" t="s">
        <v>688</v>
      </c>
      <c r="D478" s="180" t="s">
        <v>165</v>
      </c>
      <c r="E478" s="181" t="s">
        <v>689</v>
      </c>
      <c r="F478" s="182" t="s">
        <v>690</v>
      </c>
      <c r="G478" s="183" t="s">
        <v>313</v>
      </c>
      <c r="H478" s="184">
        <v>2</v>
      </c>
      <c r="I478" s="185"/>
      <c r="J478" s="186">
        <f>ROUND(I478*H478,2)</f>
        <v>0</v>
      </c>
      <c r="K478" s="182" t="s">
        <v>169</v>
      </c>
      <c r="L478" s="39"/>
      <c r="M478" s="187" t="s">
        <v>1</v>
      </c>
      <c r="N478" s="188" t="s">
        <v>38</v>
      </c>
      <c r="O478" s="77"/>
      <c r="P478" s="189">
        <f>O478*H478</f>
        <v>0</v>
      </c>
      <c r="Q478" s="189">
        <v>0</v>
      </c>
      <c r="R478" s="189">
        <f>Q478*H478</f>
        <v>0</v>
      </c>
      <c r="S478" s="189">
        <v>0</v>
      </c>
      <c r="T478" s="190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191" t="s">
        <v>170</v>
      </c>
      <c r="AT478" s="191" t="s">
        <v>165</v>
      </c>
      <c r="AU478" s="191" t="s">
        <v>82</v>
      </c>
      <c r="AY478" s="19" t="s">
        <v>163</v>
      </c>
      <c r="BE478" s="192">
        <f>IF(N478="základní",J478,0)</f>
        <v>0</v>
      </c>
      <c r="BF478" s="192">
        <f>IF(N478="snížená",J478,0)</f>
        <v>0</v>
      </c>
      <c r="BG478" s="192">
        <f>IF(N478="zákl. přenesená",J478,0)</f>
        <v>0</v>
      </c>
      <c r="BH478" s="192">
        <f>IF(N478="sníž. přenesená",J478,0)</f>
        <v>0</v>
      </c>
      <c r="BI478" s="192">
        <f>IF(N478="nulová",J478,0)</f>
        <v>0</v>
      </c>
      <c r="BJ478" s="19" t="s">
        <v>80</v>
      </c>
      <c r="BK478" s="192">
        <f>ROUND(I478*H478,2)</f>
        <v>0</v>
      </c>
      <c r="BL478" s="19" t="s">
        <v>170</v>
      </c>
      <c r="BM478" s="191" t="s">
        <v>691</v>
      </c>
    </row>
    <row r="479" spans="1:65" s="2" customFormat="1" ht="24.15" customHeight="1">
      <c r="A479" s="38"/>
      <c r="B479" s="179"/>
      <c r="C479" s="180" t="s">
        <v>419</v>
      </c>
      <c r="D479" s="180" t="s">
        <v>165</v>
      </c>
      <c r="E479" s="181" t="s">
        <v>692</v>
      </c>
      <c r="F479" s="182" t="s">
        <v>693</v>
      </c>
      <c r="G479" s="183" t="s">
        <v>313</v>
      </c>
      <c r="H479" s="184">
        <v>2</v>
      </c>
      <c r="I479" s="185"/>
      <c r="J479" s="186">
        <f>ROUND(I479*H479,2)</f>
        <v>0</v>
      </c>
      <c r="K479" s="182" t="s">
        <v>169</v>
      </c>
      <c r="L479" s="39"/>
      <c r="M479" s="187" t="s">
        <v>1</v>
      </c>
      <c r="N479" s="188" t="s">
        <v>38</v>
      </c>
      <c r="O479" s="77"/>
      <c r="P479" s="189">
        <f>O479*H479</f>
        <v>0</v>
      </c>
      <c r="Q479" s="189">
        <v>0</v>
      </c>
      <c r="R479" s="189">
        <f>Q479*H479</f>
        <v>0</v>
      </c>
      <c r="S479" s="189">
        <v>0</v>
      </c>
      <c r="T479" s="190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191" t="s">
        <v>170</v>
      </c>
      <c r="AT479" s="191" t="s">
        <v>165</v>
      </c>
      <c r="AU479" s="191" t="s">
        <v>82</v>
      </c>
      <c r="AY479" s="19" t="s">
        <v>163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9" t="s">
        <v>80</v>
      </c>
      <c r="BK479" s="192">
        <f>ROUND(I479*H479,2)</f>
        <v>0</v>
      </c>
      <c r="BL479" s="19" t="s">
        <v>170</v>
      </c>
      <c r="BM479" s="191" t="s">
        <v>694</v>
      </c>
    </row>
    <row r="480" spans="1:65" s="2" customFormat="1" ht="24.15" customHeight="1">
      <c r="A480" s="38"/>
      <c r="B480" s="179"/>
      <c r="C480" s="180" t="s">
        <v>695</v>
      </c>
      <c r="D480" s="180" t="s">
        <v>165</v>
      </c>
      <c r="E480" s="181" t="s">
        <v>696</v>
      </c>
      <c r="F480" s="182" t="s">
        <v>697</v>
      </c>
      <c r="G480" s="183" t="s">
        <v>313</v>
      </c>
      <c r="H480" s="184">
        <v>2</v>
      </c>
      <c r="I480" s="185"/>
      <c r="J480" s="186">
        <f>ROUND(I480*H480,2)</f>
        <v>0</v>
      </c>
      <c r="K480" s="182" t="s">
        <v>169</v>
      </c>
      <c r="L480" s="39"/>
      <c r="M480" s="187" t="s">
        <v>1</v>
      </c>
      <c r="N480" s="188" t="s">
        <v>38</v>
      </c>
      <c r="O480" s="77"/>
      <c r="P480" s="189">
        <f>O480*H480</f>
        <v>0</v>
      </c>
      <c r="Q480" s="189">
        <v>0</v>
      </c>
      <c r="R480" s="189">
        <f>Q480*H480</f>
        <v>0</v>
      </c>
      <c r="S480" s="189">
        <v>0</v>
      </c>
      <c r="T480" s="190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191" t="s">
        <v>170</v>
      </c>
      <c r="AT480" s="191" t="s">
        <v>165</v>
      </c>
      <c r="AU480" s="191" t="s">
        <v>82</v>
      </c>
      <c r="AY480" s="19" t="s">
        <v>163</v>
      </c>
      <c r="BE480" s="192">
        <f>IF(N480="základní",J480,0)</f>
        <v>0</v>
      </c>
      <c r="BF480" s="192">
        <f>IF(N480="snížená",J480,0)</f>
        <v>0</v>
      </c>
      <c r="BG480" s="192">
        <f>IF(N480="zákl. přenesená",J480,0)</f>
        <v>0</v>
      </c>
      <c r="BH480" s="192">
        <f>IF(N480="sníž. přenesená",J480,0)</f>
        <v>0</v>
      </c>
      <c r="BI480" s="192">
        <f>IF(N480="nulová",J480,0)</f>
        <v>0</v>
      </c>
      <c r="BJ480" s="19" t="s">
        <v>80</v>
      </c>
      <c r="BK480" s="192">
        <f>ROUND(I480*H480,2)</f>
        <v>0</v>
      </c>
      <c r="BL480" s="19" t="s">
        <v>170</v>
      </c>
      <c r="BM480" s="191" t="s">
        <v>698</v>
      </c>
    </row>
    <row r="481" spans="1:65" s="2" customFormat="1" ht="24.15" customHeight="1">
      <c r="A481" s="38"/>
      <c r="B481" s="179"/>
      <c r="C481" s="180" t="s">
        <v>424</v>
      </c>
      <c r="D481" s="180" t="s">
        <v>165</v>
      </c>
      <c r="E481" s="181" t="s">
        <v>699</v>
      </c>
      <c r="F481" s="182" t="s">
        <v>700</v>
      </c>
      <c r="G481" s="183" t="s">
        <v>168</v>
      </c>
      <c r="H481" s="184">
        <v>1710.604</v>
      </c>
      <c r="I481" s="185"/>
      <c r="J481" s="186">
        <f>ROUND(I481*H481,2)</f>
        <v>0</v>
      </c>
      <c r="K481" s="182" t="s">
        <v>169</v>
      </c>
      <c r="L481" s="39"/>
      <c r="M481" s="187" t="s">
        <v>1</v>
      </c>
      <c r="N481" s="188" t="s">
        <v>38</v>
      </c>
      <c r="O481" s="77"/>
      <c r="P481" s="189">
        <f>O481*H481</f>
        <v>0</v>
      </c>
      <c r="Q481" s="189">
        <v>4E-05</v>
      </c>
      <c r="R481" s="189">
        <f>Q481*H481</f>
        <v>0.06842416000000001</v>
      </c>
      <c r="S481" s="189">
        <v>0</v>
      </c>
      <c r="T481" s="190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191" t="s">
        <v>170</v>
      </c>
      <c r="AT481" s="191" t="s">
        <v>165</v>
      </c>
      <c r="AU481" s="191" t="s">
        <v>82</v>
      </c>
      <c r="AY481" s="19" t="s">
        <v>163</v>
      </c>
      <c r="BE481" s="192">
        <f>IF(N481="základní",J481,0)</f>
        <v>0</v>
      </c>
      <c r="BF481" s="192">
        <f>IF(N481="snížená",J481,0)</f>
        <v>0</v>
      </c>
      <c r="BG481" s="192">
        <f>IF(N481="zákl. přenesená",J481,0)</f>
        <v>0</v>
      </c>
      <c r="BH481" s="192">
        <f>IF(N481="sníž. přenesená",J481,0)</f>
        <v>0</v>
      </c>
      <c r="BI481" s="192">
        <f>IF(N481="nulová",J481,0)</f>
        <v>0</v>
      </c>
      <c r="BJ481" s="19" t="s">
        <v>80</v>
      </c>
      <c r="BK481" s="192">
        <f>ROUND(I481*H481,2)</f>
        <v>0</v>
      </c>
      <c r="BL481" s="19" t="s">
        <v>170</v>
      </c>
      <c r="BM481" s="191" t="s">
        <v>701</v>
      </c>
    </row>
    <row r="482" spans="1:51" s="14" customFormat="1" ht="12">
      <c r="A482" s="14"/>
      <c r="B482" s="201"/>
      <c r="C482" s="14"/>
      <c r="D482" s="194" t="s">
        <v>180</v>
      </c>
      <c r="E482" s="202" t="s">
        <v>1</v>
      </c>
      <c r="F482" s="203" t="s">
        <v>702</v>
      </c>
      <c r="G482" s="14"/>
      <c r="H482" s="204">
        <v>855.732</v>
      </c>
      <c r="I482" s="205"/>
      <c r="J482" s="14"/>
      <c r="K482" s="14"/>
      <c r="L482" s="201"/>
      <c r="M482" s="206"/>
      <c r="N482" s="207"/>
      <c r="O482" s="207"/>
      <c r="P482" s="207"/>
      <c r="Q482" s="207"/>
      <c r="R482" s="207"/>
      <c r="S482" s="207"/>
      <c r="T482" s="208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02" t="s">
        <v>180</v>
      </c>
      <c r="AU482" s="202" t="s">
        <v>82</v>
      </c>
      <c r="AV482" s="14" t="s">
        <v>82</v>
      </c>
      <c r="AW482" s="14" t="s">
        <v>30</v>
      </c>
      <c r="AX482" s="14" t="s">
        <v>73</v>
      </c>
      <c r="AY482" s="202" t="s">
        <v>163</v>
      </c>
    </row>
    <row r="483" spans="1:51" s="14" customFormat="1" ht="12">
      <c r="A483" s="14"/>
      <c r="B483" s="201"/>
      <c r="C483" s="14"/>
      <c r="D483" s="194" t="s">
        <v>180</v>
      </c>
      <c r="E483" s="202" t="s">
        <v>1</v>
      </c>
      <c r="F483" s="203" t="s">
        <v>703</v>
      </c>
      <c r="G483" s="14"/>
      <c r="H483" s="204">
        <v>854.872</v>
      </c>
      <c r="I483" s="205"/>
      <c r="J483" s="14"/>
      <c r="K483" s="14"/>
      <c r="L483" s="201"/>
      <c r="M483" s="206"/>
      <c r="N483" s="207"/>
      <c r="O483" s="207"/>
      <c r="P483" s="207"/>
      <c r="Q483" s="207"/>
      <c r="R483" s="207"/>
      <c r="S483" s="207"/>
      <c r="T483" s="208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02" t="s">
        <v>180</v>
      </c>
      <c r="AU483" s="202" t="s">
        <v>82</v>
      </c>
      <c r="AV483" s="14" t="s">
        <v>82</v>
      </c>
      <c r="AW483" s="14" t="s">
        <v>30</v>
      </c>
      <c r="AX483" s="14" t="s">
        <v>73</v>
      </c>
      <c r="AY483" s="202" t="s">
        <v>163</v>
      </c>
    </row>
    <row r="484" spans="1:51" s="15" customFormat="1" ht="12">
      <c r="A484" s="15"/>
      <c r="B484" s="209"/>
      <c r="C484" s="15"/>
      <c r="D484" s="194" t="s">
        <v>180</v>
      </c>
      <c r="E484" s="210" t="s">
        <v>1</v>
      </c>
      <c r="F484" s="211" t="s">
        <v>218</v>
      </c>
      <c r="G484" s="15"/>
      <c r="H484" s="212">
        <v>1710.604</v>
      </c>
      <c r="I484" s="213"/>
      <c r="J484" s="15"/>
      <c r="K484" s="15"/>
      <c r="L484" s="209"/>
      <c r="M484" s="214"/>
      <c r="N484" s="215"/>
      <c r="O484" s="215"/>
      <c r="P484" s="215"/>
      <c r="Q484" s="215"/>
      <c r="R484" s="215"/>
      <c r="S484" s="215"/>
      <c r="T484" s="216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10" t="s">
        <v>180</v>
      </c>
      <c r="AU484" s="210" t="s">
        <v>82</v>
      </c>
      <c r="AV484" s="15" t="s">
        <v>170</v>
      </c>
      <c r="AW484" s="15" t="s">
        <v>30</v>
      </c>
      <c r="AX484" s="15" t="s">
        <v>80</v>
      </c>
      <c r="AY484" s="210" t="s">
        <v>163</v>
      </c>
    </row>
    <row r="485" spans="1:65" s="2" customFormat="1" ht="16.5" customHeight="1">
      <c r="A485" s="38"/>
      <c r="B485" s="179"/>
      <c r="C485" s="180" t="s">
        <v>704</v>
      </c>
      <c r="D485" s="180" t="s">
        <v>165</v>
      </c>
      <c r="E485" s="181" t="s">
        <v>705</v>
      </c>
      <c r="F485" s="182" t="s">
        <v>706</v>
      </c>
      <c r="G485" s="183" t="s">
        <v>204</v>
      </c>
      <c r="H485" s="184">
        <v>81.56</v>
      </c>
      <c r="I485" s="185"/>
      <c r="J485" s="186">
        <f>ROUND(I485*H485,2)</f>
        <v>0</v>
      </c>
      <c r="K485" s="182" t="s">
        <v>169</v>
      </c>
      <c r="L485" s="39"/>
      <c r="M485" s="187" t="s">
        <v>1</v>
      </c>
      <c r="N485" s="188" t="s">
        <v>38</v>
      </c>
      <c r="O485" s="77"/>
      <c r="P485" s="189">
        <f>O485*H485</f>
        <v>0</v>
      </c>
      <c r="Q485" s="189">
        <v>0</v>
      </c>
      <c r="R485" s="189">
        <f>Q485*H485</f>
        <v>0</v>
      </c>
      <c r="S485" s="189">
        <v>2.4</v>
      </c>
      <c r="T485" s="190">
        <f>S485*H485</f>
        <v>195.744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191" t="s">
        <v>170</v>
      </c>
      <c r="AT485" s="191" t="s">
        <v>165</v>
      </c>
      <c r="AU485" s="191" t="s">
        <v>82</v>
      </c>
      <c r="AY485" s="19" t="s">
        <v>163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19" t="s">
        <v>80</v>
      </c>
      <c r="BK485" s="192">
        <f>ROUND(I485*H485,2)</f>
        <v>0</v>
      </c>
      <c r="BL485" s="19" t="s">
        <v>170</v>
      </c>
      <c r="BM485" s="191" t="s">
        <v>707</v>
      </c>
    </row>
    <row r="486" spans="1:51" s="14" customFormat="1" ht="12">
      <c r="A486" s="14"/>
      <c r="B486" s="201"/>
      <c r="C486" s="14"/>
      <c r="D486" s="194" t="s">
        <v>180</v>
      </c>
      <c r="E486" s="202" t="s">
        <v>1</v>
      </c>
      <c r="F486" s="203" t="s">
        <v>708</v>
      </c>
      <c r="G486" s="14"/>
      <c r="H486" s="204">
        <v>81.56</v>
      </c>
      <c r="I486" s="205"/>
      <c r="J486" s="14"/>
      <c r="K486" s="14"/>
      <c r="L486" s="201"/>
      <c r="M486" s="206"/>
      <c r="N486" s="207"/>
      <c r="O486" s="207"/>
      <c r="P486" s="207"/>
      <c r="Q486" s="207"/>
      <c r="R486" s="207"/>
      <c r="S486" s="207"/>
      <c r="T486" s="20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02" t="s">
        <v>180</v>
      </c>
      <c r="AU486" s="202" t="s">
        <v>82</v>
      </c>
      <c r="AV486" s="14" t="s">
        <v>82</v>
      </c>
      <c r="AW486" s="14" t="s">
        <v>30</v>
      </c>
      <c r="AX486" s="14" t="s">
        <v>73</v>
      </c>
      <c r="AY486" s="202" t="s">
        <v>163</v>
      </c>
    </row>
    <row r="487" spans="1:51" s="15" customFormat="1" ht="12">
      <c r="A487" s="15"/>
      <c r="B487" s="209"/>
      <c r="C487" s="15"/>
      <c r="D487" s="194" t="s">
        <v>180</v>
      </c>
      <c r="E487" s="210" t="s">
        <v>1</v>
      </c>
      <c r="F487" s="211" t="s">
        <v>218</v>
      </c>
      <c r="G487" s="15"/>
      <c r="H487" s="212">
        <v>81.56</v>
      </c>
      <c r="I487" s="213"/>
      <c r="J487" s="15"/>
      <c r="K487" s="15"/>
      <c r="L487" s="209"/>
      <c r="M487" s="214"/>
      <c r="N487" s="215"/>
      <c r="O487" s="215"/>
      <c r="P487" s="215"/>
      <c r="Q487" s="215"/>
      <c r="R487" s="215"/>
      <c r="S487" s="215"/>
      <c r="T487" s="216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10" t="s">
        <v>180</v>
      </c>
      <c r="AU487" s="210" t="s">
        <v>82</v>
      </c>
      <c r="AV487" s="15" t="s">
        <v>170</v>
      </c>
      <c r="AW487" s="15" t="s">
        <v>30</v>
      </c>
      <c r="AX487" s="15" t="s">
        <v>80</v>
      </c>
      <c r="AY487" s="210" t="s">
        <v>163</v>
      </c>
    </row>
    <row r="488" spans="1:65" s="2" customFormat="1" ht="21.75" customHeight="1">
      <c r="A488" s="38"/>
      <c r="B488" s="179"/>
      <c r="C488" s="180" t="s">
        <v>428</v>
      </c>
      <c r="D488" s="180" t="s">
        <v>165</v>
      </c>
      <c r="E488" s="181" t="s">
        <v>709</v>
      </c>
      <c r="F488" s="182" t="s">
        <v>710</v>
      </c>
      <c r="G488" s="183" t="s">
        <v>196</v>
      </c>
      <c r="H488" s="184">
        <v>50</v>
      </c>
      <c r="I488" s="185"/>
      <c r="J488" s="186">
        <f>ROUND(I488*H488,2)</f>
        <v>0</v>
      </c>
      <c r="K488" s="182" t="s">
        <v>1</v>
      </c>
      <c r="L488" s="39"/>
      <c r="M488" s="187" t="s">
        <v>1</v>
      </c>
      <c r="N488" s="188" t="s">
        <v>38</v>
      </c>
      <c r="O488" s="77"/>
      <c r="P488" s="189">
        <f>O488*H488</f>
        <v>0</v>
      </c>
      <c r="Q488" s="189">
        <v>0</v>
      </c>
      <c r="R488" s="189">
        <f>Q488*H488</f>
        <v>0</v>
      </c>
      <c r="S488" s="189">
        <v>0</v>
      </c>
      <c r="T488" s="190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191" t="s">
        <v>170</v>
      </c>
      <c r="AT488" s="191" t="s">
        <v>165</v>
      </c>
      <c r="AU488" s="191" t="s">
        <v>82</v>
      </c>
      <c r="AY488" s="19" t="s">
        <v>163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19" t="s">
        <v>80</v>
      </c>
      <c r="BK488" s="192">
        <f>ROUND(I488*H488,2)</f>
        <v>0</v>
      </c>
      <c r="BL488" s="19" t="s">
        <v>170</v>
      </c>
      <c r="BM488" s="191" t="s">
        <v>711</v>
      </c>
    </row>
    <row r="489" spans="1:63" s="12" customFormat="1" ht="22.8" customHeight="1">
      <c r="A489" s="12"/>
      <c r="B489" s="166"/>
      <c r="C489" s="12"/>
      <c r="D489" s="167" t="s">
        <v>72</v>
      </c>
      <c r="E489" s="177" t="s">
        <v>712</v>
      </c>
      <c r="F489" s="177" t="s">
        <v>713</v>
      </c>
      <c r="G489" s="12"/>
      <c r="H489" s="12"/>
      <c r="I489" s="169"/>
      <c r="J489" s="178">
        <f>BK489</f>
        <v>0</v>
      </c>
      <c r="K489" s="12"/>
      <c r="L489" s="166"/>
      <c r="M489" s="171"/>
      <c r="N489" s="172"/>
      <c r="O489" s="172"/>
      <c r="P489" s="173">
        <f>SUM(P490:P501)</f>
        <v>0</v>
      </c>
      <c r="Q489" s="172"/>
      <c r="R489" s="173">
        <f>SUM(R490:R501)</f>
        <v>0</v>
      </c>
      <c r="S489" s="172"/>
      <c r="T489" s="174">
        <f>SUM(T490:T501)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167" t="s">
        <v>80</v>
      </c>
      <c r="AT489" s="175" t="s">
        <v>72</v>
      </c>
      <c r="AU489" s="175" t="s">
        <v>80</v>
      </c>
      <c r="AY489" s="167" t="s">
        <v>163</v>
      </c>
      <c r="BK489" s="176">
        <f>SUM(BK490:BK501)</f>
        <v>0</v>
      </c>
    </row>
    <row r="490" spans="1:65" s="2" customFormat="1" ht="44.25" customHeight="1">
      <c r="A490" s="38"/>
      <c r="B490" s="179"/>
      <c r="C490" s="180" t="s">
        <v>714</v>
      </c>
      <c r="D490" s="180" t="s">
        <v>165</v>
      </c>
      <c r="E490" s="181" t="s">
        <v>715</v>
      </c>
      <c r="F490" s="182" t="s">
        <v>716</v>
      </c>
      <c r="G490" s="183" t="s">
        <v>313</v>
      </c>
      <c r="H490" s="184">
        <v>2</v>
      </c>
      <c r="I490" s="185"/>
      <c r="J490" s="186">
        <f>ROUND(I490*H490,2)</f>
        <v>0</v>
      </c>
      <c r="K490" s="182" t="s">
        <v>1</v>
      </c>
      <c r="L490" s="39"/>
      <c r="M490" s="187" t="s">
        <v>1</v>
      </c>
      <c r="N490" s="188" t="s">
        <v>38</v>
      </c>
      <c r="O490" s="77"/>
      <c r="P490" s="189">
        <f>O490*H490</f>
        <v>0</v>
      </c>
      <c r="Q490" s="189">
        <v>0</v>
      </c>
      <c r="R490" s="189">
        <f>Q490*H490</f>
        <v>0</v>
      </c>
      <c r="S490" s="189">
        <v>0</v>
      </c>
      <c r="T490" s="190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191" t="s">
        <v>170</v>
      </c>
      <c r="AT490" s="191" t="s">
        <v>165</v>
      </c>
      <c r="AU490" s="191" t="s">
        <v>82</v>
      </c>
      <c r="AY490" s="19" t="s">
        <v>163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9" t="s">
        <v>80</v>
      </c>
      <c r="BK490" s="192">
        <f>ROUND(I490*H490,2)</f>
        <v>0</v>
      </c>
      <c r="BL490" s="19" t="s">
        <v>170</v>
      </c>
      <c r="BM490" s="191" t="s">
        <v>717</v>
      </c>
    </row>
    <row r="491" spans="1:65" s="2" customFormat="1" ht="37.8" customHeight="1">
      <c r="A491" s="38"/>
      <c r="B491" s="179"/>
      <c r="C491" s="180" t="s">
        <v>437</v>
      </c>
      <c r="D491" s="180" t="s">
        <v>165</v>
      </c>
      <c r="E491" s="181" t="s">
        <v>718</v>
      </c>
      <c r="F491" s="182" t="s">
        <v>719</v>
      </c>
      <c r="G491" s="183" t="s">
        <v>196</v>
      </c>
      <c r="H491" s="184">
        <v>51</v>
      </c>
      <c r="I491" s="185"/>
      <c r="J491" s="186">
        <f>ROUND(I491*H491,2)</f>
        <v>0</v>
      </c>
      <c r="K491" s="182" t="s">
        <v>1</v>
      </c>
      <c r="L491" s="39"/>
      <c r="M491" s="187" t="s">
        <v>1</v>
      </c>
      <c r="N491" s="188" t="s">
        <v>38</v>
      </c>
      <c r="O491" s="77"/>
      <c r="P491" s="189">
        <f>O491*H491</f>
        <v>0</v>
      </c>
      <c r="Q491" s="189">
        <v>0</v>
      </c>
      <c r="R491" s="189">
        <f>Q491*H491</f>
        <v>0</v>
      </c>
      <c r="S491" s="189">
        <v>0</v>
      </c>
      <c r="T491" s="190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191" t="s">
        <v>170</v>
      </c>
      <c r="AT491" s="191" t="s">
        <v>165</v>
      </c>
      <c r="AU491" s="191" t="s">
        <v>82</v>
      </c>
      <c r="AY491" s="19" t="s">
        <v>163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19" t="s">
        <v>80</v>
      </c>
      <c r="BK491" s="192">
        <f>ROUND(I491*H491,2)</f>
        <v>0</v>
      </c>
      <c r="BL491" s="19" t="s">
        <v>170</v>
      </c>
      <c r="BM491" s="191" t="s">
        <v>720</v>
      </c>
    </row>
    <row r="492" spans="1:65" s="2" customFormat="1" ht="37.8" customHeight="1">
      <c r="A492" s="38"/>
      <c r="B492" s="179"/>
      <c r="C492" s="180" t="s">
        <v>721</v>
      </c>
      <c r="D492" s="180" t="s">
        <v>165</v>
      </c>
      <c r="E492" s="181" t="s">
        <v>722</v>
      </c>
      <c r="F492" s="182" t="s">
        <v>723</v>
      </c>
      <c r="G492" s="183" t="s">
        <v>196</v>
      </c>
      <c r="H492" s="184">
        <v>93</v>
      </c>
      <c r="I492" s="185"/>
      <c r="J492" s="186">
        <f>ROUND(I492*H492,2)</f>
        <v>0</v>
      </c>
      <c r="K492" s="182" t="s">
        <v>1</v>
      </c>
      <c r="L492" s="39"/>
      <c r="M492" s="187" t="s">
        <v>1</v>
      </c>
      <c r="N492" s="188" t="s">
        <v>38</v>
      </c>
      <c r="O492" s="77"/>
      <c r="P492" s="189">
        <f>O492*H492</f>
        <v>0</v>
      </c>
      <c r="Q492" s="189">
        <v>0</v>
      </c>
      <c r="R492" s="189">
        <f>Q492*H492</f>
        <v>0</v>
      </c>
      <c r="S492" s="189">
        <v>0</v>
      </c>
      <c r="T492" s="190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191" t="s">
        <v>170</v>
      </c>
      <c r="AT492" s="191" t="s">
        <v>165</v>
      </c>
      <c r="AU492" s="191" t="s">
        <v>82</v>
      </c>
      <c r="AY492" s="19" t="s">
        <v>163</v>
      </c>
      <c r="BE492" s="192">
        <f>IF(N492="základní",J492,0)</f>
        <v>0</v>
      </c>
      <c r="BF492" s="192">
        <f>IF(N492="snížená",J492,0)</f>
        <v>0</v>
      </c>
      <c r="BG492" s="192">
        <f>IF(N492="zákl. přenesená",J492,0)</f>
        <v>0</v>
      </c>
      <c r="BH492" s="192">
        <f>IF(N492="sníž. přenesená",J492,0)</f>
        <v>0</v>
      </c>
      <c r="BI492" s="192">
        <f>IF(N492="nulová",J492,0)</f>
        <v>0</v>
      </c>
      <c r="BJ492" s="19" t="s">
        <v>80</v>
      </c>
      <c r="BK492" s="192">
        <f>ROUND(I492*H492,2)</f>
        <v>0</v>
      </c>
      <c r="BL492" s="19" t="s">
        <v>170</v>
      </c>
      <c r="BM492" s="191" t="s">
        <v>724</v>
      </c>
    </row>
    <row r="493" spans="1:65" s="2" customFormat="1" ht="37.8" customHeight="1">
      <c r="A493" s="38"/>
      <c r="B493" s="179"/>
      <c r="C493" s="180" t="s">
        <v>444</v>
      </c>
      <c r="D493" s="180" t="s">
        <v>165</v>
      </c>
      <c r="E493" s="181" t="s">
        <v>725</v>
      </c>
      <c r="F493" s="182" t="s">
        <v>726</v>
      </c>
      <c r="G493" s="183" t="s">
        <v>196</v>
      </c>
      <c r="H493" s="184">
        <v>13</v>
      </c>
      <c r="I493" s="185"/>
      <c r="J493" s="186">
        <f>ROUND(I493*H493,2)</f>
        <v>0</v>
      </c>
      <c r="K493" s="182" t="s">
        <v>1</v>
      </c>
      <c r="L493" s="39"/>
      <c r="M493" s="187" t="s">
        <v>1</v>
      </c>
      <c r="N493" s="188" t="s">
        <v>38</v>
      </c>
      <c r="O493" s="77"/>
      <c r="P493" s="189">
        <f>O493*H493</f>
        <v>0</v>
      </c>
      <c r="Q493" s="189">
        <v>0</v>
      </c>
      <c r="R493" s="189">
        <f>Q493*H493</f>
        <v>0</v>
      </c>
      <c r="S493" s="189">
        <v>0</v>
      </c>
      <c r="T493" s="190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191" t="s">
        <v>170</v>
      </c>
      <c r="AT493" s="191" t="s">
        <v>165</v>
      </c>
      <c r="AU493" s="191" t="s">
        <v>82</v>
      </c>
      <c r="AY493" s="19" t="s">
        <v>163</v>
      </c>
      <c r="BE493" s="192">
        <f>IF(N493="základní",J493,0)</f>
        <v>0</v>
      </c>
      <c r="BF493" s="192">
        <f>IF(N493="snížená",J493,0)</f>
        <v>0</v>
      </c>
      <c r="BG493" s="192">
        <f>IF(N493="zákl. přenesená",J493,0)</f>
        <v>0</v>
      </c>
      <c r="BH493" s="192">
        <f>IF(N493="sníž. přenesená",J493,0)</f>
        <v>0</v>
      </c>
      <c r="BI493" s="192">
        <f>IF(N493="nulová",J493,0)</f>
        <v>0</v>
      </c>
      <c r="BJ493" s="19" t="s">
        <v>80</v>
      </c>
      <c r="BK493" s="192">
        <f>ROUND(I493*H493,2)</f>
        <v>0</v>
      </c>
      <c r="BL493" s="19" t="s">
        <v>170</v>
      </c>
      <c r="BM493" s="191" t="s">
        <v>727</v>
      </c>
    </row>
    <row r="494" spans="1:65" s="2" customFormat="1" ht="37.8" customHeight="1">
      <c r="A494" s="38"/>
      <c r="B494" s="179"/>
      <c r="C494" s="180" t="s">
        <v>728</v>
      </c>
      <c r="D494" s="180" t="s">
        <v>165</v>
      </c>
      <c r="E494" s="181" t="s">
        <v>729</v>
      </c>
      <c r="F494" s="182" t="s">
        <v>730</v>
      </c>
      <c r="G494" s="183" t="s">
        <v>313</v>
      </c>
      <c r="H494" s="184">
        <v>1</v>
      </c>
      <c r="I494" s="185"/>
      <c r="J494" s="186">
        <f>ROUND(I494*H494,2)</f>
        <v>0</v>
      </c>
      <c r="K494" s="182" t="s">
        <v>1</v>
      </c>
      <c r="L494" s="39"/>
      <c r="M494" s="187" t="s">
        <v>1</v>
      </c>
      <c r="N494" s="188" t="s">
        <v>38</v>
      </c>
      <c r="O494" s="77"/>
      <c r="P494" s="189">
        <f>O494*H494</f>
        <v>0</v>
      </c>
      <c r="Q494" s="189">
        <v>0</v>
      </c>
      <c r="R494" s="189">
        <f>Q494*H494</f>
        <v>0</v>
      </c>
      <c r="S494" s="189">
        <v>0</v>
      </c>
      <c r="T494" s="190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191" t="s">
        <v>170</v>
      </c>
      <c r="AT494" s="191" t="s">
        <v>165</v>
      </c>
      <c r="AU494" s="191" t="s">
        <v>82</v>
      </c>
      <c r="AY494" s="19" t="s">
        <v>163</v>
      </c>
      <c r="BE494" s="192">
        <f>IF(N494="základní",J494,0)</f>
        <v>0</v>
      </c>
      <c r="BF494" s="192">
        <f>IF(N494="snížená",J494,0)</f>
        <v>0</v>
      </c>
      <c r="BG494" s="192">
        <f>IF(N494="zákl. přenesená",J494,0)</f>
        <v>0</v>
      </c>
      <c r="BH494" s="192">
        <f>IF(N494="sníž. přenesená",J494,0)</f>
        <v>0</v>
      </c>
      <c r="BI494" s="192">
        <f>IF(N494="nulová",J494,0)</f>
        <v>0</v>
      </c>
      <c r="BJ494" s="19" t="s">
        <v>80</v>
      </c>
      <c r="BK494" s="192">
        <f>ROUND(I494*H494,2)</f>
        <v>0</v>
      </c>
      <c r="BL494" s="19" t="s">
        <v>170</v>
      </c>
      <c r="BM494" s="191" t="s">
        <v>731</v>
      </c>
    </row>
    <row r="495" spans="1:65" s="2" customFormat="1" ht="49.05" customHeight="1">
      <c r="A495" s="38"/>
      <c r="B495" s="179"/>
      <c r="C495" s="180" t="s">
        <v>448</v>
      </c>
      <c r="D495" s="180" t="s">
        <v>165</v>
      </c>
      <c r="E495" s="181" t="s">
        <v>732</v>
      </c>
      <c r="F495" s="182" t="s">
        <v>733</v>
      </c>
      <c r="G495" s="183" t="s">
        <v>168</v>
      </c>
      <c r="H495" s="184">
        <v>451.49</v>
      </c>
      <c r="I495" s="185"/>
      <c r="J495" s="186">
        <f>ROUND(I495*H495,2)</f>
        <v>0</v>
      </c>
      <c r="K495" s="182" t="s">
        <v>1</v>
      </c>
      <c r="L495" s="39"/>
      <c r="M495" s="187" t="s">
        <v>1</v>
      </c>
      <c r="N495" s="188" t="s">
        <v>38</v>
      </c>
      <c r="O495" s="77"/>
      <c r="P495" s="189">
        <f>O495*H495</f>
        <v>0</v>
      </c>
      <c r="Q495" s="189">
        <v>0</v>
      </c>
      <c r="R495" s="189">
        <f>Q495*H495</f>
        <v>0</v>
      </c>
      <c r="S495" s="189">
        <v>0</v>
      </c>
      <c r="T495" s="190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191" t="s">
        <v>170</v>
      </c>
      <c r="AT495" s="191" t="s">
        <v>165</v>
      </c>
      <c r="AU495" s="191" t="s">
        <v>82</v>
      </c>
      <c r="AY495" s="19" t="s">
        <v>163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9" t="s">
        <v>80</v>
      </c>
      <c r="BK495" s="192">
        <f>ROUND(I495*H495,2)</f>
        <v>0</v>
      </c>
      <c r="BL495" s="19" t="s">
        <v>170</v>
      </c>
      <c r="BM495" s="191" t="s">
        <v>734</v>
      </c>
    </row>
    <row r="496" spans="1:51" s="14" customFormat="1" ht="12">
      <c r="A496" s="14"/>
      <c r="B496" s="201"/>
      <c r="C496" s="14"/>
      <c r="D496" s="194" t="s">
        <v>180</v>
      </c>
      <c r="E496" s="202" t="s">
        <v>1</v>
      </c>
      <c r="F496" s="203" t="s">
        <v>735</v>
      </c>
      <c r="G496" s="14"/>
      <c r="H496" s="204">
        <v>451.49</v>
      </c>
      <c r="I496" s="205"/>
      <c r="J496" s="14"/>
      <c r="K496" s="14"/>
      <c r="L496" s="201"/>
      <c r="M496" s="206"/>
      <c r="N496" s="207"/>
      <c r="O496" s="207"/>
      <c r="P496" s="207"/>
      <c r="Q496" s="207"/>
      <c r="R496" s="207"/>
      <c r="S496" s="207"/>
      <c r="T496" s="208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02" t="s">
        <v>180</v>
      </c>
      <c r="AU496" s="202" t="s">
        <v>82</v>
      </c>
      <c r="AV496" s="14" t="s">
        <v>82</v>
      </c>
      <c r="AW496" s="14" t="s">
        <v>30</v>
      </c>
      <c r="AX496" s="14" t="s">
        <v>73</v>
      </c>
      <c r="AY496" s="202" t="s">
        <v>163</v>
      </c>
    </row>
    <row r="497" spans="1:51" s="15" customFormat="1" ht="12">
      <c r="A497" s="15"/>
      <c r="B497" s="209"/>
      <c r="C497" s="15"/>
      <c r="D497" s="194" t="s">
        <v>180</v>
      </c>
      <c r="E497" s="210" t="s">
        <v>1</v>
      </c>
      <c r="F497" s="211" t="s">
        <v>218</v>
      </c>
      <c r="G497" s="15"/>
      <c r="H497" s="212">
        <v>451.49</v>
      </c>
      <c r="I497" s="213"/>
      <c r="J497" s="15"/>
      <c r="K497" s="15"/>
      <c r="L497" s="209"/>
      <c r="M497" s="214"/>
      <c r="N497" s="215"/>
      <c r="O497" s="215"/>
      <c r="P497" s="215"/>
      <c r="Q497" s="215"/>
      <c r="R497" s="215"/>
      <c r="S497" s="215"/>
      <c r="T497" s="216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10" t="s">
        <v>180</v>
      </c>
      <c r="AU497" s="210" t="s">
        <v>82</v>
      </c>
      <c r="AV497" s="15" t="s">
        <v>170</v>
      </c>
      <c r="AW497" s="15" t="s">
        <v>30</v>
      </c>
      <c r="AX497" s="15" t="s">
        <v>80</v>
      </c>
      <c r="AY497" s="210" t="s">
        <v>163</v>
      </c>
    </row>
    <row r="498" spans="1:65" s="2" customFormat="1" ht="37.8" customHeight="1">
      <c r="A498" s="38"/>
      <c r="B498" s="179"/>
      <c r="C498" s="180" t="s">
        <v>736</v>
      </c>
      <c r="D498" s="180" t="s">
        <v>165</v>
      </c>
      <c r="E498" s="181" t="s">
        <v>737</v>
      </c>
      <c r="F498" s="182" t="s">
        <v>738</v>
      </c>
      <c r="G498" s="183" t="s">
        <v>313</v>
      </c>
      <c r="H498" s="184">
        <v>10</v>
      </c>
      <c r="I498" s="185"/>
      <c r="J498" s="186">
        <f>ROUND(I498*H498,2)</f>
        <v>0</v>
      </c>
      <c r="K498" s="182" t="s">
        <v>1</v>
      </c>
      <c r="L498" s="39"/>
      <c r="M498" s="187" t="s">
        <v>1</v>
      </c>
      <c r="N498" s="188" t="s">
        <v>38</v>
      </c>
      <c r="O498" s="77"/>
      <c r="P498" s="189">
        <f>O498*H498</f>
        <v>0</v>
      </c>
      <c r="Q498" s="189">
        <v>0</v>
      </c>
      <c r="R498" s="189">
        <f>Q498*H498</f>
        <v>0</v>
      </c>
      <c r="S498" s="189">
        <v>0</v>
      </c>
      <c r="T498" s="190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191" t="s">
        <v>170</v>
      </c>
      <c r="AT498" s="191" t="s">
        <v>165</v>
      </c>
      <c r="AU498" s="191" t="s">
        <v>82</v>
      </c>
      <c r="AY498" s="19" t="s">
        <v>163</v>
      </c>
      <c r="BE498" s="192">
        <f>IF(N498="základní",J498,0)</f>
        <v>0</v>
      </c>
      <c r="BF498" s="192">
        <f>IF(N498="snížená",J498,0)</f>
        <v>0</v>
      </c>
      <c r="BG498" s="192">
        <f>IF(N498="zákl. přenesená",J498,0)</f>
        <v>0</v>
      </c>
      <c r="BH498" s="192">
        <f>IF(N498="sníž. přenesená",J498,0)</f>
        <v>0</v>
      </c>
      <c r="BI498" s="192">
        <f>IF(N498="nulová",J498,0)</f>
        <v>0</v>
      </c>
      <c r="BJ498" s="19" t="s">
        <v>80</v>
      </c>
      <c r="BK498" s="192">
        <f>ROUND(I498*H498,2)</f>
        <v>0</v>
      </c>
      <c r="BL498" s="19" t="s">
        <v>170</v>
      </c>
      <c r="BM498" s="191" t="s">
        <v>739</v>
      </c>
    </row>
    <row r="499" spans="1:65" s="2" customFormat="1" ht="44.25" customHeight="1">
      <c r="A499" s="38"/>
      <c r="B499" s="179"/>
      <c r="C499" s="180" t="s">
        <v>454</v>
      </c>
      <c r="D499" s="180" t="s">
        <v>165</v>
      </c>
      <c r="E499" s="181" t="s">
        <v>740</v>
      </c>
      <c r="F499" s="182" t="s">
        <v>741</v>
      </c>
      <c r="G499" s="183" t="s">
        <v>313</v>
      </c>
      <c r="H499" s="184">
        <v>2</v>
      </c>
      <c r="I499" s="185"/>
      <c r="J499" s="186">
        <f>ROUND(I499*H499,2)</f>
        <v>0</v>
      </c>
      <c r="K499" s="182" t="s">
        <v>1</v>
      </c>
      <c r="L499" s="39"/>
      <c r="M499" s="187" t="s">
        <v>1</v>
      </c>
      <c r="N499" s="188" t="s">
        <v>38</v>
      </c>
      <c r="O499" s="77"/>
      <c r="P499" s="189">
        <f>O499*H499</f>
        <v>0</v>
      </c>
      <c r="Q499" s="189">
        <v>0</v>
      </c>
      <c r="R499" s="189">
        <f>Q499*H499</f>
        <v>0</v>
      </c>
      <c r="S499" s="189">
        <v>0</v>
      </c>
      <c r="T499" s="190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191" t="s">
        <v>170</v>
      </c>
      <c r="AT499" s="191" t="s">
        <v>165</v>
      </c>
      <c r="AU499" s="191" t="s">
        <v>82</v>
      </c>
      <c r="AY499" s="19" t="s">
        <v>163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19" t="s">
        <v>80</v>
      </c>
      <c r="BK499" s="192">
        <f>ROUND(I499*H499,2)</f>
        <v>0</v>
      </c>
      <c r="BL499" s="19" t="s">
        <v>170</v>
      </c>
      <c r="BM499" s="191" t="s">
        <v>742</v>
      </c>
    </row>
    <row r="500" spans="1:65" s="2" customFormat="1" ht="49.05" customHeight="1">
      <c r="A500" s="38"/>
      <c r="B500" s="179"/>
      <c r="C500" s="180" t="s">
        <v>743</v>
      </c>
      <c r="D500" s="180" t="s">
        <v>165</v>
      </c>
      <c r="E500" s="181" t="s">
        <v>744</v>
      </c>
      <c r="F500" s="182" t="s">
        <v>745</v>
      </c>
      <c r="G500" s="183" t="s">
        <v>746</v>
      </c>
      <c r="H500" s="184">
        <v>1</v>
      </c>
      <c r="I500" s="185"/>
      <c r="J500" s="186">
        <f>ROUND(I500*H500,2)</f>
        <v>0</v>
      </c>
      <c r="K500" s="182" t="s">
        <v>1</v>
      </c>
      <c r="L500" s="39"/>
      <c r="M500" s="187" t="s">
        <v>1</v>
      </c>
      <c r="N500" s="188" t="s">
        <v>38</v>
      </c>
      <c r="O500" s="77"/>
      <c r="P500" s="189">
        <f>O500*H500</f>
        <v>0</v>
      </c>
      <c r="Q500" s="189">
        <v>0</v>
      </c>
      <c r="R500" s="189">
        <f>Q500*H500</f>
        <v>0</v>
      </c>
      <c r="S500" s="189">
        <v>0</v>
      </c>
      <c r="T500" s="190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191" t="s">
        <v>170</v>
      </c>
      <c r="AT500" s="191" t="s">
        <v>165</v>
      </c>
      <c r="AU500" s="191" t="s">
        <v>82</v>
      </c>
      <c r="AY500" s="19" t="s">
        <v>163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19" t="s">
        <v>80</v>
      </c>
      <c r="BK500" s="192">
        <f>ROUND(I500*H500,2)</f>
        <v>0</v>
      </c>
      <c r="BL500" s="19" t="s">
        <v>170</v>
      </c>
      <c r="BM500" s="191" t="s">
        <v>747</v>
      </c>
    </row>
    <row r="501" spans="1:65" s="2" customFormat="1" ht="24.15" customHeight="1">
      <c r="A501" s="38"/>
      <c r="B501" s="179"/>
      <c r="C501" s="180" t="s">
        <v>469</v>
      </c>
      <c r="D501" s="180" t="s">
        <v>165</v>
      </c>
      <c r="E501" s="181" t="s">
        <v>748</v>
      </c>
      <c r="F501" s="182" t="s">
        <v>749</v>
      </c>
      <c r="G501" s="183" t="s">
        <v>313</v>
      </c>
      <c r="H501" s="184">
        <v>6</v>
      </c>
      <c r="I501" s="185"/>
      <c r="J501" s="186">
        <f>ROUND(I501*H501,2)</f>
        <v>0</v>
      </c>
      <c r="K501" s="182" t="s">
        <v>1</v>
      </c>
      <c r="L501" s="39"/>
      <c r="M501" s="187" t="s">
        <v>1</v>
      </c>
      <c r="N501" s="188" t="s">
        <v>38</v>
      </c>
      <c r="O501" s="77"/>
      <c r="P501" s="189">
        <f>O501*H501</f>
        <v>0</v>
      </c>
      <c r="Q501" s="189">
        <v>0</v>
      </c>
      <c r="R501" s="189">
        <f>Q501*H501</f>
        <v>0</v>
      </c>
      <c r="S501" s="189">
        <v>0</v>
      </c>
      <c r="T501" s="190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191" t="s">
        <v>170</v>
      </c>
      <c r="AT501" s="191" t="s">
        <v>165</v>
      </c>
      <c r="AU501" s="191" t="s">
        <v>82</v>
      </c>
      <c r="AY501" s="19" t="s">
        <v>163</v>
      </c>
      <c r="BE501" s="192">
        <f>IF(N501="základní",J501,0)</f>
        <v>0</v>
      </c>
      <c r="BF501" s="192">
        <f>IF(N501="snížená",J501,0)</f>
        <v>0</v>
      </c>
      <c r="BG501" s="192">
        <f>IF(N501="zákl. přenesená",J501,0)</f>
        <v>0</v>
      </c>
      <c r="BH501" s="192">
        <f>IF(N501="sníž. přenesená",J501,0)</f>
        <v>0</v>
      </c>
      <c r="BI501" s="192">
        <f>IF(N501="nulová",J501,0)</f>
        <v>0</v>
      </c>
      <c r="BJ501" s="19" t="s">
        <v>80</v>
      </c>
      <c r="BK501" s="192">
        <f>ROUND(I501*H501,2)</f>
        <v>0</v>
      </c>
      <c r="BL501" s="19" t="s">
        <v>170</v>
      </c>
      <c r="BM501" s="191" t="s">
        <v>750</v>
      </c>
    </row>
    <row r="502" spans="1:63" s="12" customFormat="1" ht="22.8" customHeight="1">
      <c r="A502" s="12"/>
      <c r="B502" s="166"/>
      <c r="C502" s="12"/>
      <c r="D502" s="167" t="s">
        <v>72</v>
      </c>
      <c r="E502" s="177" t="s">
        <v>751</v>
      </c>
      <c r="F502" s="177" t="s">
        <v>752</v>
      </c>
      <c r="G502" s="12"/>
      <c r="H502" s="12"/>
      <c r="I502" s="169"/>
      <c r="J502" s="178">
        <f>BK502</f>
        <v>0</v>
      </c>
      <c r="K502" s="12"/>
      <c r="L502" s="166"/>
      <c r="M502" s="171"/>
      <c r="N502" s="172"/>
      <c r="O502" s="172"/>
      <c r="P502" s="173">
        <f>SUM(P503:P519)</f>
        <v>0</v>
      </c>
      <c r="Q502" s="172"/>
      <c r="R502" s="173">
        <f>SUM(R503:R519)</f>
        <v>0</v>
      </c>
      <c r="S502" s="172"/>
      <c r="T502" s="174">
        <f>SUM(T503:T519)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167" t="s">
        <v>80</v>
      </c>
      <c r="AT502" s="175" t="s">
        <v>72</v>
      </c>
      <c r="AU502" s="175" t="s">
        <v>80</v>
      </c>
      <c r="AY502" s="167" t="s">
        <v>163</v>
      </c>
      <c r="BK502" s="176">
        <f>SUM(BK503:BK519)</f>
        <v>0</v>
      </c>
    </row>
    <row r="503" spans="1:65" s="2" customFormat="1" ht="21.75" customHeight="1">
      <c r="A503" s="38"/>
      <c r="B503" s="179"/>
      <c r="C503" s="180" t="s">
        <v>753</v>
      </c>
      <c r="D503" s="180" t="s">
        <v>165</v>
      </c>
      <c r="E503" s="181" t="s">
        <v>754</v>
      </c>
      <c r="F503" s="182" t="s">
        <v>755</v>
      </c>
      <c r="G503" s="183" t="s">
        <v>264</v>
      </c>
      <c r="H503" s="184">
        <v>637.344</v>
      </c>
      <c r="I503" s="185"/>
      <c r="J503" s="186">
        <f>ROUND(I503*H503,2)</f>
        <v>0</v>
      </c>
      <c r="K503" s="182" t="s">
        <v>169</v>
      </c>
      <c r="L503" s="39"/>
      <c r="M503" s="187" t="s">
        <v>1</v>
      </c>
      <c r="N503" s="188" t="s">
        <v>38</v>
      </c>
      <c r="O503" s="77"/>
      <c r="P503" s="189">
        <f>O503*H503</f>
        <v>0</v>
      </c>
      <c r="Q503" s="189">
        <v>0</v>
      </c>
      <c r="R503" s="189">
        <f>Q503*H503</f>
        <v>0</v>
      </c>
      <c r="S503" s="189">
        <v>0</v>
      </c>
      <c r="T503" s="190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191" t="s">
        <v>170</v>
      </c>
      <c r="AT503" s="191" t="s">
        <v>165</v>
      </c>
      <c r="AU503" s="191" t="s">
        <v>82</v>
      </c>
      <c r="AY503" s="19" t="s">
        <v>163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19" t="s">
        <v>80</v>
      </c>
      <c r="BK503" s="192">
        <f>ROUND(I503*H503,2)</f>
        <v>0</v>
      </c>
      <c r="BL503" s="19" t="s">
        <v>170</v>
      </c>
      <c r="BM503" s="191" t="s">
        <v>756</v>
      </c>
    </row>
    <row r="504" spans="1:65" s="2" customFormat="1" ht="24.15" customHeight="1">
      <c r="A504" s="38"/>
      <c r="B504" s="179"/>
      <c r="C504" s="180" t="s">
        <v>486</v>
      </c>
      <c r="D504" s="180" t="s">
        <v>165</v>
      </c>
      <c r="E504" s="181" t="s">
        <v>757</v>
      </c>
      <c r="F504" s="182" t="s">
        <v>758</v>
      </c>
      <c r="G504" s="183" t="s">
        <v>264</v>
      </c>
      <c r="H504" s="184">
        <v>3528.846</v>
      </c>
      <c r="I504" s="185"/>
      <c r="J504" s="186">
        <f>ROUND(I504*H504,2)</f>
        <v>0</v>
      </c>
      <c r="K504" s="182" t="s">
        <v>169</v>
      </c>
      <c r="L504" s="39"/>
      <c r="M504" s="187" t="s">
        <v>1</v>
      </c>
      <c r="N504" s="188" t="s">
        <v>38</v>
      </c>
      <c r="O504" s="77"/>
      <c r="P504" s="189">
        <f>O504*H504</f>
        <v>0</v>
      </c>
      <c r="Q504" s="189">
        <v>0</v>
      </c>
      <c r="R504" s="189">
        <f>Q504*H504</f>
        <v>0</v>
      </c>
      <c r="S504" s="189">
        <v>0</v>
      </c>
      <c r="T504" s="190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191" t="s">
        <v>170</v>
      </c>
      <c r="AT504" s="191" t="s">
        <v>165</v>
      </c>
      <c r="AU504" s="191" t="s">
        <v>82</v>
      </c>
      <c r="AY504" s="19" t="s">
        <v>163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9" t="s">
        <v>80</v>
      </c>
      <c r="BK504" s="192">
        <f>ROUND(I504*H504,2)</f>
        <v>0</v>
      </c>
      <c r="BL504" s="19" t="s">
        <v>170</v>
      </c>
      <c r="BM504" s="191" t="s">
        <v>759</v>
      </c>
    </row>
    <row r="505" spans="1:51" s="14" customFormat="1" ht="12">
      <c r="A505" s="14"/>
      <c r="B505" s="201"/>
      <c r="C505" s="14"/>
      <c r="D505" s="194" t="s">
        <v>180</v>
      </c>
      <c r="E505" s="202" t="s">
        <v>1</v>
      </c>
      <c r="F505" s="203" t="s">
        <v>760</v>
      </c>
      <c r="G505" s="14"/>
      <c r="H505" s="204">
        <v>3528.846</v>
      </c>
      <c r="I505" s="205"/>
      <c r="J505" s="14"/>
      <c r="K505" s="14"/>
      <c r="L505" s="201"/>
      <c r="M505" s="206"/>
      <c r="N505" s="207"/>
      <c r="O505" s="207"/>
      <c r="P505" s="207"/>
      <c r="Q505" s="207"/>
      <c r="R505" s="207"/>
      <c r="S505" s="207"/>
      <c r="T505" s="20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02" t="s">
        <v>180</v>
      </c>
      <c r="AU505" s="202" t="s">
        <v>82</v>
      </c>
      <c r="AV505" s="14" t="s">
        <v>82</v>
      </c>
      <c r="AW505" s="14" t="s">
        <v>30</v>
      </c>
      <c r="AX505" s="14" t="s">
        <v>73</v>
      </c>
      <c r="AY505" s="202" t="s">
        <v>163</v>
      </c>
    </row>
    <row r="506" spans="1:51" s="15" customFormat="1" ht="12">
      <c r="A506" s="15"/>
      <c r="B506" s="209"/>
      <c r="C506" s="15"/>
      <c r="D506" s="194" t="s">
        <v>180</v>
      </c>
      <c r="E506" s="210" t="s">
        <v>1</v>
      </c>
      <c r="F506" s="211" t="s">
        <v>218</v>
      </c>
      <c r="G506" s="15"/>
      <c r="H506" s="212">
        <v>3528.846</v>
      </c>
      <c r="I506" s="213"/>
      <c r="J506" s="15"/>
      <c r="K506" s="15"/>
      <c r="L506" s="209"/>
      <c r="M506" s="214"/>
      <c r="N506" s="215"/>
      <c r="O506" s="215"/>
      <c r="P506" s="215"/>
      <c r="Q506" s="215"/>
      <c r="R506" s="215"/>
      <c r="S506" s="215"/>
      <c r="T506" s="216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10" t="s">
        <v>180</v>
      </c>
      <c r="AU506" s="210" t="s">
        <v>82</v>
      </c>
      <c r="AV506" s="15" t="s">
        <v>170</v>
      </c>
      <c r="AW506" s="15" t="s">
        <v>30</v>
      </c>
      <c r="AX506" s="15" t="s">
        <v>80</v>
      </c>
      <c r="AY506" s="210" t="s">
        <v>163</v>
      </c>
    </row>
    <row r="507" spans="1:65" s="2" customFormat="1" ht="37.8" customHeight="1">
      <c r="A507" s="38"/>
      <c r="B507" s="179"/>
      <c r="C507" s="180" t="s">
        <v>761</v>
      </c>
      <c r="D507" s="180" t="s">
        <v>165</v>
      </c>
      <c r="E507" s="181" t="s">
        <v>762</v>
      </c>
      <c r="F507" s="182" t="s">
        <v>763</v>
      </c>
      <c r="G507" s="183" t="s">
        <v>264</v>
      </c>
      <c r="H507" s="184">
        <v>12.65</v>
      </c>
      <c r="I507" s="185"/>
      <c r="J507" s="186">
        <f>ROUND(I507*H507,2)</f>
        <v>0</v>
      </c>
      <c r="K507" s="182" t="s">
        <v>169</v>
      </c>
      <c r="L507" s="39"/>
      <c r="M507" s="187" t="s">
        <v>1</v>
      </c>
      <c r="N507" s="188" t="s">
        <v>38</v>
      </c>
      <c r="O507" s="77"/>
      <c r="P507" s="189">
        <f>O507*H507</f>
        <v>0</v>
      </c>
      <c r="Q507" s="189">
        <v>0</v>
      </c>
      <c r="R507" s="189">
        <f>Q507*H507</f>
        <v>0</v>
      </c>
      <c r="S507" s="189">
        <v>0</v>
      </c>
      <c r="T507" s="190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191" t="s">
        <v>170</v>
      </c>
      <c r="AT507" s="191" t="s">
        <v>165</v>
      </c>
      <c r="AU507" s="191" t="s">
        <v>82</v>
      </c>
      <c r="AY507" s="19" t="s">
        <v>163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19" t="s">
        <v>80</v>
      </c>
      <c r="BK507" s="192">
        <f>ROUND(I507*H507,2)</f>
        <v>0</v>
      </c>
      <c r="BL507" s="19" t="s">
        <v>170</v>
      </c>
      <c r="BM507" s="191" t="s">
        <v>764</v>
      </c>
    </row>
    <row r="508" spans="1:51" s="14" customFormat="1" ht="12">
      <c r="A508" s="14"/>
      <c r="B508" s="201"/>
      <c r="C508" s="14"/>
      <c r="D508" s="194" t="s">
        <v>180</v>
      </c>
      <c r="E508" s="202" t="s">
        <v>1</v>
      </c>
      <c r="F508" s="203" t="s">
        <v>765</v>
      </c>
      <c r="G508" s="14"/>
      <c r="H508" s="204">
        <v>12.65</v>
      </c>
      <c r="I508" s="205"/>
      <c r="J508" s="14"/>
      <c r="K508" s="14"/>
      <c r="L508" s="201"/>
      <c r="M508" s="206"/>
      <c r="N508" s="207"/>
      <c r="O508" s="207"/>
      <c r="P508" s="207"/>
      <c r="Q508" s="207"/>
      <c r="R508" s="207"/>
      <c r="S508" s="207"/>
      <c r="T508" s="208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02" t="s">
        <v>180</v>
      </c>
      <c r="AU508" s="202" t="s">
        <v>82</v>
      </c>
      <c r="AV508" s="14" t="s">
        <v>82</v>
      </c>
      <c r="AW508" s="14" t="s">
        <v>30</v>
      </c>
      <c r="AX508" s="14" t="s">
        <v>73</v>
      </c>
      <c r="AY508" s="202" t="s">
        <v>163</v>
      </c>
    </row>
    <row r="509" spans="1:51" s="15" customFormat="1" ht="12">
      <c r="A509" s="15"/>
      <c r="B509" s="209"/>
      <c r="C509" s="15"/>
      <c r="D509" s="194" t="s">
        <v>180</v>
      </c>
      <c r="E509" s="210" t="s">
        <v>1</v>
      </c>
      <c r="F509" s="211" t="s">
        <v>218</v>
      </c>
      <c r="G509" s="15"/>
      <c r="H509" s="212">
        <v>12.65</v>
      </c>
      <c r="I509" s="213"/>
      <c r="J509" s="15"/>
      <c r="K509" s="15"/>
      <c r="L509" s="209"/>
      <c r="M509" s="214"/>
      <c r="N509" s="215"/>
      <c r="O509" s="215"/>
      <c r="P509" s="215"/>
      <c r="Q509" s="215"/>
      <c r="R509" s="215"/>
      <c r="S509" s="215"/>
      <c r="T509" s="216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10" t="s">
        <v>180</v>
      </c>
      <c r="AU509" s="210" t="s">
        <v>82</v>
      </c>
      <c r="AV509" s="15" t="s">
        <v>170</v>
      </c>
      <c r="AW509" s="15" t="s">
        <v>30</v>
      </c>
      <c r="AX509" s="15" t="s">
        <v>80</v>
      </c>
      <c r="AY509" s="210" t="s">
        <v>163</v>
      </c>
    </row>
    <row r="510" spans="1:65" s="2" customFormat="1" ht="37.8" customHeight="1">
      <c r="A510" s="38"/>
      <c r="B510" s="179"/>
      <c r="C510" s="180" t="s">
        <v>490</v>
      </c>
      <c r="D510" s="180" t="s">
        <v>165</v>
      </c>
      <c r="E510" s="181" t="s">
        <v>766</v>
      </c>
      <c r="F510" s="182" t="s">
        <v>767</v>
      </c>
      <c r="G510" s="183" t="s">
        <v>264</v>
      </c>
      <c r="H510" s="184">
        <v>195.744</v>
      </c>
      <c r="I510" s="185"/>
      <c r="J510" s="186">
        <f>ROUND(I510*H510,2)</f>
        <v>0</v>
      </c>
      <c r="K510" s="182" t="s">
        <v>169</v>
      </c>
      <c r="L510" s="39"/>
      <c r="M510" s="187" t="s">
        <v>1</v>
      </c>
      <c r="N510" s="188" t="s">
        <v>38</v>
      </c>
      <c r="O510" s="77"/>
      <c r="P510" s="189">
        <f>O510*H510</f>
        <v>0</v>
      </c>
      <c r="Q510" s="189">
        <v>0</v>
      </c>
      <c r="R510" s="189">
        <f>Q510*H510</f>
        <v>0</v>
      </c>
      <c r="S510" s="189">
        <v>0</v>
      </c>
      <c r="T510" s="190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191" t="s">
        <v>170</v>
      </c>
      <c r="AT510" s="191" t="s">
        <v>165</v>
      </c>
      <c r="AU510" s="191" t="s">
        <v>82</v>
      </c>
      <c r="AY510" s="19" t="s">
        <v>163</v>
      </c>
      <c r="BE510" s="192">
        <f>IF(N510="základní",J510,0)</f>
        <v>0</v>
      </c>
      <c r="BF510" s="192">
        <f>IF(N510="snížená",J510,0)</f>
        <v>0</v>
      </c>
      <c r="BG510" s="192">
        <f>IF(N510="zákl. přenesená",J510,0)</f>
        <v>0</v>
      </c>
      <c r="BH510" s="192">
        <f>IF(N510="sníž. přenesená",J510,0)</f>
        <v>0</v>
      </c>
      <c r="BI510" s="192">
        <f>IF(N510="nulová",J510,0)</f>
        <v>0</v>
      </c>
      <c r="BJ510" s="19" t="s">
        <v>80</v>
      </c>
      <c r="BK510" s="192">
        <f>ROUND(I510*H510,2)</f>
        <v>0</v>
      </c>
      <c r="BL510" s="19" t="s">
        <v>170</v>
      </c>
      <c r="BM510" s="191" t="s">
        <v>768</v>
      </c>
    </row>
    <row r="511" spans="1:51" s="14" customFormat="1" ht="12">
      <c r="A511" s="14"/>
      <c r="B511" s="201"/>
      <c r="C511" s="14"/>
      <c r="D511" s="194" t="s">
        <v>180</v>
      </c>
      <c r="E511" s="202" t="s">
        <v>1</v>
      </c>
      <c r="F511" s="203" t="s">
        <v>769</v>
      </c>
      <c r="G511" s="14"/>
      <c r="H511" s="204">
        <v>195.744</v>
      </c>
      <c r="I511" s="205"/>
      <c r="J511" s="14"/>
      <c r="K511" s="14"/>
      <c r="L511" s="201"/>
      <c r="M511" s="206"/>
      <c r="N511" s="207"/>
      <c r="O511" s="207"/>
      <c r="P511" s="207"/>
      <c r="Q511" s="207"/>
      <c r="R511" s="207"/>
      <c r="S511" s="207"/>
      <c r="T511" s="208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02" t="s">
        <v>180</v>
      </c>
      <c r="AU511" s="202" t="s">
        <v>82</v>
      </c>
      <c r="AV511" s="14" t="s">
        <v>82</v>
      </c>
      <c r="AW511" s="14" t="s">
        <v>30</v>
      </c>
      <c r="AX511" s="14" t="s">
        <v>73</v>
      </c>
      <c r="AY511" s="202" t="s">
        <v>163</v>
      </c>
    </row>
    <row r="512" spans="1:51" s="15" customFormat="1" ht="12">
      <c r="A512" s="15"/>
      <c r="B512" s="209"/>
      <c r="C512" s="15"/>
      <c r="D512" s="194" t="s">
        <v>180</v>
      </c>
      <c r="E512" s="210" t="s">
        <v>1</v>
      </c>
      <c r="F512" s="211" t="s">
        <v>218</v>
      </c>
      <c r="G512" s="15"/>
      <c r="H512" s="212">
        <v>195.744</v>
      </c>
      <c r="I512" s="213"/>
      <c r="J512" s="15"/>
      <c r="K512" s="15"/>
      <c r="L512" s="209"/>
      <c r="M512" s="214"/>
      <c r="N512" s="215"/>
      <c r="O512" s="215"/>
      <c r="P512" s="215"/>
      <c r="Q512" s="215"/>
      <c r="R512" s="215"/>
      <c r="S512" s="215"/>
      <c r="T512" s="216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10" t="s">
        <v>180</v>
      </c>
      <c r="AU512" s="210" t="s">
        <v>82</v>
      </c>
      <c r="AV512" s="15" t="s">
        <v>170</v>
      </c>
      <c r="AW512" s="15" t="s">
        <v>30</v>
      </c>
      <c r="AX512" s="15" t="s">
        <v>80</v>
      </c>
      <c r="AY512" s="210" t="s">
        <v>163</v>
      </c>
    </row>
    <row r="513" spans="1:65" s="2" customFormat="1" ht="44.25" customHeight="1">
      <c r="A513" s="38"/>
      <c r="B513" s="179"/>
      <c r="C513" s="180" t="s">
        <v>770</v>
      </c>
      <c r="D513" s="180" t="s">
        <v>165</v>
      </c>
      <c r="E513" s="181" t="s">
        <v>771</v>
      </c>
      <c r="F513" s="182" t="s">
        <v>772</v>
      </c>
      <c r="G513" s="183" t="s">
        <v>264</v>
      </c>
      <c r="H513" s="184">
        <v>424.55</v>
      </c>
      <c r="I513" s="185"/>
      <c r="J513" s="186">
        <f>ROUND(I513*H513,2)</f>
        <v>0</v>
      </c>
      <c r="K513" s="182" t="s">
        <v>169</v>
      </c>
      <c r="L513" s="39"/>
      <c r="M513" s="187" t="s">
        <v>1</v>
      </c>
      <c r="N513" s="188" t="s">
        <v>38</v>
      </c>
      <c r="O513" s="77"/>
      <c r="P513" s="189">
        <f>O513*H513</f>
        <v>0</v>
      </c>
      <c r="Q513" s="189">
        <v>0</v>
      </c>
      <c r="R513" s="189">
        <f>Q513*H513</f>
        <v>0</v>
      </c>
      <c r="S513" s="189">
        <v>0</v>
      </c>
      <c r="T513" s="190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191" t="s">
        <v>170</v>
      </c>
      <c r="AT513" s="191" t="s">
        <v>165</v>
      </c>
      <c r="AU513" s="191" t="s">
        <v>82</v>
      </c>
      <c r="AY513" s="19" t="s">
        <v>163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19" t="s">
        <v>80</v>
      </c>
      <c r="BK513" s="192">
        <f>ROUND(I513*H513,2)</f>
        <v>0</v>
      </c>
      <c r="BL513" s="19" t="s">
        <v>170</v>
      </c>
      <c r="BM513" s="191" t="s">
        <v>773</v>
      </c>
    </row>
    <row r="514" spans="1:51" s="14" customFormat="1" ht="12">
      <c r="A514" s="14"/>
      <c r="B514" s="201"/>
      <c r="C514" s="14"/>
      <c r="D514" s="194" t="s">
        <v>180</v>
      </c>
      <c r="E514" s="202" t="s">
        <v>1</v>
      </c>
      <c r="F514" s="203" t="s">
        <v>774</v>
      </c>
      <c r="G514" s="14"/>
      <c r="H514" s="204">
        <v>245.25</v>
      </c>
      <c r="I514" s="205"/>
      <c r="J514" s="14"/>
      <c r="K514" s="14"/>
      <c r="L514" s="201"/>
      <c r="M514" s="206"/>
      <c r="N514" s="207"/>
      <c r="O514" s="207"/>
      <c r="P514" s="207"/>
      <c r="Q514" s="207"/>
      <c r="R514" s="207"/>
      <c r="S514" s="207"/>
      <c r="T514" s="208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02" t="s">
        <v>180</v>
      </c>
      <c r="AU514" s="202" t="s">
        <v>82</v>
      </c>
      <c r="AV514" s="14" t="s">
        <v>82</v>
      </c>
      <c r="AW514" s="14" t="s">
        <v>30</v>
      </c>
      <c r="AX514" s="14" t="s">
        <v>73</v>
      </c>
      <c r="AY514" s="202" t="s">
        <v>163</v>
      </c>
    </row>
    <row r="515" spans="1:51" s="14" customFormat="1" ht="12">
      <c r="A515" s="14"/>
      <c r="B515" s="201"/>
      <c r="C515" s="14"/>
      <c r="D515" s="194" t="s">
        <v>180</v>
      </c>
      <c r="E515" s="202" t="s">
        <v>1</v>
      </c>
      <c r="F515" s="203" t="s">
        <v>775</v>
      </c>
      <c r="G515" s="14"/>
      <c r="H515" s="204">
        <v>179.3</v>
      </c>
      <c r="I515" s="205"/>
      <c r="J515" s="14"/>
      <c r="K515" s="14"/>
      <c r="L515" s="201"/>
      <c r="M515" s="206"/>
      <c r="N515" s="207"/>
      <c r="O515" s="207"/>
      <c r="P515" s="207"/>
      <c r="Q515" s="207"/>
      <c r="R515" s="207"/>
      <c r="S515" s="207"/>
      <c r="T515" s="20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02" t="s">
        <v>180</v>
      </c>
      <c r="AU515" s="202" t="s">
        <v>82</v>
      </c>
      <c r="AV515" s="14" t="s">
        <v>82</v>
      </c>
      <c r="AW515" s="14" t="s">
        <v>30</v>
      </c>
      <c r="AX515" s="14" t="s">
        <v>73</v>
      </c>
      <c r="AY515" s="202" t="s">
        <v>163</v>
      </c>
    </row>
    <row r="516" spans="1:51" s="15" customFormat="1" ht="12">
      <c r="A516" s="15"/>
      <c r="B516" s="209"/>
      <c r="C516" s="15"/>
      <c r="D516" s="194" t="s">
        <v>180</v>
      </c>
      <c r="E516" s="210" t="s">
        <v>1</v>
      </c>
      <c r="F516" s="211" t="s">
        <v>218</v>
      </c>
      <c r="G516" s="15"/>
      <c r="H516" s="212">
        <v>424.55</v>
      </c>
      <c r="I516" s="213"/>
      <c r="J516" s="15"/>
      <c r="K516" s="15"/>
      <c r="L516" s="209"/>
      <c r="M516" s="214"/>
      <c r="N516" s="215"/>
      <c r="O516" s="215"/>
      <c r="P516" s="215"/>
      <c r="Q516" s="215"/>
      <c r="R516" s="215"/>
      <c r="S516" s="215"/>
      <c r="T516" s="21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10" t="s">
        <v>180</v>
      </c>
      <c r="AU516" s="210" t="s">
        <v>82</v>
      </c>
      <c r="AV516" s="15" t="s">
        <v>170</v>
      </c>
      <c r="AW516" s="15" t="s">
        <v>30</v>
      </c>
      <c r="AX516" s="15" t="s">
        <v>80</v>
      </c>
      <c r="AY516" s="210" t="s">
        <v>163</v>
      </c>
    </row>
    <row r="517" spans="1:65" s="2" customFormat="1" ht="44.25" customHeight="1">
      <c r="A517" s="38"/>
      <c r="B517" s="179"/>
      <c r="C517" s="180" t="s">
        <v>496</v>
      </c>
      <c r="D517" s="180" t="s">
        <v>165</v>
      </c>
      <c r="E517" s="181" t="s">
        <v>776</v>
      </c>
      <c r="F517" s="182" t="s">
        <v>777</v>
      </c>
      <c r="G517" s="183" t="s">
        <v>264</v>
      </c>
      <c r="H517" s="184">
        <v>4.4</v>
      </c>
      <c r="I517" s="185"/>
      <c r="J517" s="186">
        <f>ROUND(I517*H517,2)</f>
        <v>0</v>
      </c>
      <c r="K517" s="182" t="s">
        <v>169</v>
      </c>
      <c r="L517" s="39"/>
      <c r="M517" s="187" t="s">
        <v>1</v>
      </c>
      <c r="N517" s="188" t="s">
        <v>38</v>
      </c>
      <c r="O517" s="77"/>
      <c r="P517" s="189">
        <f>O517*H517</f>
        <v>0</v>
      </c>
      <c r="Q517" s="189">
        <v>0</v>
      </c>
      <c r="R517" s="189">
        <f>Q517*H517</f>
        <v>0</v>
      </c>
      <c r="S517" s="189">
        <v>0</v>
      </c>
      <c r="T517" s="190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191" t="s">
        <v>170</v>
      </c>
      <c r="AT517" s="191" t="s">
        <v>165</v>
      </c>
      <c r="AU517" s="191" t="s">
        <v>82</v>
      </c>
      <c r="AY517" s="19" t="s">
        <v>163</v>
      </c>
      <c r="BE517" s="192">
        <f>IF(N517="základní",J517,0)</f>
        <v>0</v>
      </c>
      <c r="BF517" s="192">
        <f>IF(N517="snížená",J517,0)</f>
        <v>0</v>
      </c>
      <c r="BG517" s="192">
        <f>IF(N517="zákl. přenesená",J517,0)</f>
        <v>0</v>
      </c>
      <c r="BH517" s="192">
        <f>IF(N517="sníž. přenesená",J517,0)</f>
        <v>0</v>
      </c>
      <c r="BI517" s="192">
        <f>IF(N517="nulová",J517,0)</f>
        <v>0</v>
      </c>
      <c r="BJ517" s="19" t="s">
        <v>80</v>
      </c>
      <c r="BK517" s="192">
        <f>ROUND(I517*H517,2)</f>
        <v>0</v>
      </c>
      <c r="BL517" s="19" t="s">
        <v>170</v>
      </c>
      <c r="BM517" s="191" t="s">
        <v>778</v>
      </c>
    </row>
    <row r="518" spans="1:51" s="14" customFormat="1" ht="12">
      <c r="A518" s="14"/>
      <c r="B518" s="201"/>
      <c r="C518" s="14"/>
      <c r="D518" s="194" t="s">
        <v>180</v>
      </c>
      <c r="E518" s="202" t="s">
        <v>1</v>
      </c>
      <c r="F518" s="203" t="s">
        <v>779</v>
      </c>
      <c r="G518" s="14"/>
      <c r="H518" s="204">
        <v>4.4</v>
      </c>
      <c r="I518" s="205"/>
      <c r="J518" s="14"/>
      <c r="K518" s="14"/>
      <c r="L518" s="201"/>
      <c r="M518" s="206"/>
      <c r="N518" s="207"/>
      <c r="O518" s="207"/>
      <c r="P518" s="207"/>
      <c r="Q518" s="207"/>
      <c r="R518" s="207"/>
      <c r="S518" s="207"/>
      <c r="T518" s="20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02" t="s">
        <v>180</v>
      </c>
      <c r="AU518" s="202" t="s">
        <v>82</v>
      </c>
      <c r="AV518" s="14" t="s">
        <v>82</v>
      </c>
      <c r="AW518" s="14" t="s">
        <v>30</v>
      </c>
      <c r="AX518" s="14" t="s">
        <v>73</v>
      </c>
      <c r="AY518" s="202" t="s">
        <v>163</v>
      </c>
    </row>
    <row r="519" spans="1:51" s="15" customFormat="1" ht="12">
      <c r="A519" s="15"/>
      <c r="B519" s="209"/>
      <c r="C519" s="15"/>
      <c r="D519" s="194" t="s">
        <v>180</v>
      </c>
      <c r="E519" s="210" t="s">
        <v>1</v>
      </c>
      <c r="F519" s="211" t="s">
        <v>218</v>
      </c>
      <c r="G519" s="15"/>
      <c r="H519" s="212">
        <v>4.4</v>
      </c>
      <c r="I519" s="213"/>
      <c r="J519" s="15"/>
      <c r="K519" s="15"/>
      <c r="L519" s="209"/>
      <c r="M519" s="214"/>
      <c r="N519" s="215"/>
      <c r="O519" s="215"/>
      <c r="P519" s="215"/>
      <c r="Q519" s="215"/>
      <c r="R519" s="215"/>
      <c r="S519" s="215"/>
      <c r="T519" s="216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10" t="s">
        <v>180</v>
      </c>
      <c r="AU519" s="210" t="s">
        <v>82</v>
      </c>
      <c r="AV519" s="15" t="s">
        <v>170</v>
      </c>
      <c r="AW519" s="15" t="s">
        <v>30</v>
      </c>
      <c r="AX519" s="15" t="s">
        <v>80</v>
      </c>
      <c r="AY519" s="210" t="s">
        <v>163</v>
      </c>
    </row>
    <row r="520" spans="1:63" s="12" customFormat="1" ht="22.8" customHeight="1">
      <c r="A520" s="12"/>
      <c r="B520" s="166"/>
      <c r="C520" s="12"/>
      <c r="D520" s="167" t="s">
        <v>72</v>
      </c>
      <c r="E520" s="177" t="s">
        <v>780</v>
      </c>
      <c r="F520" s="177" t="s">
        <v>781</v>
      </c>
      <c r="G520" s="12"/>
      <c r="H520" s="12"/>
      <c r="I520" s="169"/>
      <c r="J520" s="178">
        <f>BK520</f>
        <v>0</v>
      </c>
      <c r="K520" s="12"/>
      <c r="L520" s="166"/>
      <c r="M520" s="171"/>
      <c r="N520" s="172"/>
      <c r="O520" s="172"/>
      <c r="P520" s="173">
        <f>P521</f>
        <v>0</v>
      </c>
      <c r="Q520" s="172"/>
      <c r="R520" s="173">
        <f>R521</f>
        <v>0</v>
      </c>
      <c r="S520" s="172"/>
      <c r="T520" s="174">
        <f>T521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167" t="s">
        <v>80</v>
      </c>
      <c r="AT520" s="175" t="s">
        <v>72</v>
      </c>
      <c r="AU520" s="175" t="s">
        <v>80</v>
      </c>
      <c r="AY520" s="167" t="s">
        <v>163</v>
      </c>
      <c r="BK520" s="176">
        <f>BK521</f>
        <v>0</v>
      </c>
    </row>
    <row r="521" spans="1:65" s="2" customFormat="1" ht="16.5" customHeight="1">
      <c r="A521" s="38"/>
      <c r="B521" s="179"/>
      <c r="C521" s="180" t="s">
        <v>782</v>
      </c>
      <c r="D521" s="180" t="s">
        <v>165</v>
      </c>
      <c r="E521" s="181" t="s">
        <v>783</v>
      </c>
      <c r="F521" s="182" t="s">
        <v>784</v>
      </c>
      <c r="G521" s="183" t="s">
        <v>264</v>
      </c>
      <c r="H521" s="184">
        <v>2958.265</v>
      </c>
      <c r="I521" s="185"/>
      <c r="J521" s="186">
        <f>ROUND(I521*H521,2)</f>
        <v>0</v>
      </c>
      <c r="K521" s="182" t="s">
        <v>169</v>
      </c>
      <c r="L521" s="39"/>
      <c r="M521" s="187" t="s">
        <v>1</v>
      </c>
      <c r="N521" s="188" t="s">
        <v>38</v>
      </c>
      <c r="O521" s="77"/>
      <c r="P521" s="189">
        <f>O521*H521</f>
        <v>0</v>
      </c>
      <c r="Q521" s="189">
        <v>0</v>
      </c>
      <c r="R521" s="189">
        <f>Q521*H521</f>
        <v>0</v>
      </c>
      <c r="S521" s="189">
        <v>0</v>
      </c>
      <c r="T521" s="190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191" t="s">
        <v>170</v>
      </c>
      <c r="AT521" s="191" t="s">
        <v>165</v>
      </c>
      <c r="AU521" s="191" t="s">
        <v>82</v>
      </c>
      <c r="AY521" s="19" t="s">
        <v>163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19" t="s">
        <v>80</v>
      </c>
      <c r="BK521" s="192">
        <f>ROUND(I521*H521,2)</f>
        <v>0</v>
      </c>
      <c r="BL521" s="19" t="s">
        <v>170</v>
      </c>
      <c r="BM521" s="191" t="s">
        <v>785</v>
      </c>
    </row>
    <row r="522" spans="1:63" s="12" customFormat="1" ht="25.9" customHeight="1">
      <c r="A522" s="12"/>
      <c r="B522" s="166"/>
      <c r="C522" s="12"/>
      <c r="D522" s="167" t="s">
        <v>72</v>
      </c>
      <c r="E522" s="168" t="s">
        <v>786</v>
      </c>
      <c r="F522" s="168" t="s">
        <v>787</v>
      </c>
      <c r="G522" s="12"/>
      <c r="H522" s="12"/>
      <c r="I522" s="169"/>
      <c r="J522" s="170">
        <f>BK522</f>
        <v>0</v>
      </c>
      <c r="K522" s="12"/>
      <c r="L522" s="166"/>
      <c r="M522" s="171"/>
      <c r="N522" s="172"/>
      <c r="O522" s="172"/>
      <c r="P522" s="173">
        <f>P523+P600+P609+P627+P636+P648+P659</f>
        <v>0</v>
      </c>
      <c r="Q522" s="172"/>
      <c r="R522" s="173">
        <f>R523+R600+R609+R627+R636+R648+R659</f>
        <v>5.6804315</v>
      </c>
      <c r="S522" s="172"/>
      <c r="T522" s="174">
        <f>T523+T600+T609+T627+T636+T648+T659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167" t="s">
        <v>82</v>
      </c>
      <c r="AT522" s="175" t="s">
        <v>72</v>
      </c>
      <c r="AU522" s="175" t="s">
        <v>73</v>
      </c>
      <c r="AY522" s="167" t="s">
        <v>163</v>
      </c>
      <c r="BK522" s="176">
        <f>BK523+BK600+BK609+BK627+BK636+BK648+BK659</f>
        <v>0</v>
      </c>
    </row>
    <row r="523" spans="1:63" s="12" customFormat="1" ht="22.8" customHeight="1">
      <c r="A523" s="12"/>
      <c r="B523" s="166"/>
      <c r="C523" s="12"/>
      <c r="D523" s="167" t="s">
        <v>72</v>
      </c>
      <c r="E523" s="177" t="s">
        <v>788</v>
      </c>
      <c r="F523" s="177" t="s">
        <v>789</v>
      </c>
      <c r="G523" s="12"/>
      <c r="H523" s="12"/>
      <c r="I523" s="169"/>
      <c r="J523" s="178">
        <f>BK523</f>
        <v>0</v>
      </c>
      <c r="K523" s="12"/>
      <c r="L523" s="166"/>
      <c r="M523" s="171"/>
      <c r="N523" s="172"/>
      <c r="O523" s="172"/>
      <c r="P523" s="173">
        <f>SUM(P524:P599)</f>
        <v>0</v>
      </c>
      <c r="Q523" s="172"/>
      <c r="R523" s="173">
        <f>SUM(R524:R599)</f>
        <v>2.3057501</v>
      </c>
      <c r="S523" s="172"/>
      <c r="T523" s="174">
        <f>SUM(T524:T599)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167" t="s">
        <v>82</v>
      </c>
      <c r="AT523" s="175" t="s">
        <v>72</v>
      </c>
      <c r="AU523" s="175" t="s">
        <v>80</v>
      </c>
      <c r="AY523" s="167" t="s">
        <v>163</v>
      </c>
      <c r="BK523" s="176">
        <f>SUM(BK524:BK599)</f>
        <v>0</v>
      </c>
    </row>
    <row r="524" spans="1:65" s="2" customFormat="1" ht="24.15" customHeight="1">
      <c r="A524" s="38"/>
      <c r="B524" s="179"/>
      <c r="C524" s="180" t="s">
        <v>501</v>
      </c>
      <c r="D524" s="180" t="s">
        <v>165</v>
      </c>
      <c r="E524" s="181" t="s">
        <v>790</v>
      </c>
      <c r="F524" s="182" t="s">
        <v>791</v>
      </c>
      <c r="G524" s="183" t="s">
        <v>168</v>
      </c>
      <c r="H524" s="184">
        <v>64.518</v>
      </c>
      <c r="I524" s="185"/>
      <c r="J524" s="186">
        <f>ROUND(I524*H524,2)</f>
        <v>0</v>
      </c>
      <c r="K524" s="182" t="s">
        <v>169</v>
      </c>
      <c r="L524" s="39"/>
      <c r="M524" s="187" t="s">
        <v>1</v>
      </c>
      <c r="N524" s="188" t="s">
        <v>38</v>
      </c>
      <c r="O524" s="77"/>
      <c r="P524" s="189">
        <f>O524*H524</f>
        <v>0</v>
      </c>
      <c r="Q524" s="189">
        <v>0</v>
      </c>
      <c r="R524" s="189">
        <f>Q524*H524</f>
        <v>0</v>
      </c>
      <c r="S524" s="189">
        <v>0</v>
      </c>
      <c r="T524" s="190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191" t="s">
        <v>249</v>
      </c>
      <c r="AT524" s="191" t="s">
        <v>165</v>
      </c>
      <c r="AU524" s="191" t="s">
        <v>82</v>
      </c>
      <c r="AY524" s="19" t="s">
        <v>163</v>
      </c>
      <c r="BE524" s="192">
        <f>IF(N524="základní",J524,0)</f>
        <v>0</v>
      </c>
      <c r="BF524" s="192">
        <f>IF(N524="snížená",J524,0)</f>
        <v>0</v>
      </c>
      <c r="BG524" s="192">
        <f>IF(N524="zákl. přenesená",J524,0)</f>
        <v>0</v>
      </c>
      <c r="BH524" s="192">
        <f>IF(N524="sníž. přenesená",J524,0)</f>
        <v>0</v>
      </c>
      <c r="BI524" s="192">
        <f>IF(N524="nulová",J524,0)</f>
        <v>0</v>
      </c>
      <c r="BJ524" s="19" t="s">
        <v>80</v>
      </c>
      <c r="BK524" s="192">
        <f>ROUND(I524*H524,2)</f>
        <v>0</v>
      </c>
      <c r="BL524" s="19" t="s">
        <v>249</v>
      </c>
      <c r="BM524" s="191" t="s">
        <v>792</v>
      </c>
    </row>
    <row r="525" spans="1:51" s="13" customFormat="1" ht="12">
      <c r="A525" s="13"/>
      <c r="B525" s="193"/>
      <c r="C525" s="13"/>
      <c r="D525" s="194" t="s">
        <v>180</v>
      </c>
      <c r="E525" s="195" t="s">
        <v>1</v>
      </c>
      <c r="F525" s="196" t="s">
        <v>793</v>
      </c>
      <c r="G525" s="13"/>
      <c r="H525" s="195" t="s">
        <v>1</v>
      </c>
      <c r="I525" s="197"/>
      <c r="J525" s="13"/>
      <c r="K525" s="13"/>
      <c r="L525" s="193"/>
      <c r="M525" s="198"/>
      <c r="N525" s="199"/>
      <c r="O525" s="199"/>
      <c r="P525" s="199"/>
      <c r="Q525" s="199"/>
      <c r="R525" s="199"/>
      <c r="S525" s="199"/>
      <c r="T525" s="200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195" t="s">
        <v>180</v>
      </c>
      <c r="AU525" s="195" t="s">
        <v>82</v>
      </c>
      <c r="AV525" s="13" t="s">
        <v>80</v>
      </c>
      <c r="AW525" s="13" t="s">
        <v>30</v>
      </c>
      <c r="AX525" s="13" t="s">
        <v>73</v>
      </c>
      <c r="AY525" s="195" t="s">
        <v>163</v>
      </c>
    </row>
    <row r="526" spans="1:51" s="14" customFormat="1" ht="12">
      <c r="A526" s="14"/>
      <c r="B526" s="201"/>
      <c r="C526" s="14"/>
      <c r="D526" s="194" t="s">
        <v>180</v>
      </c>
      <c r="E526" s="202" t="s">
        <v>1</v>
      </c>
      <c r="F526" s="203" t="s">
        <v>794</v>
      </c>
      <c r="G526" s="14"/>
      <c r="H526" s="204">
        <v>64.518</v>
      </c>
      <c r="I526" s="205"/>
      <c r="J526" s="14"/>
      <c r="K526" s="14"/>
      <c r="L526" s="201"/>
      <c r="M526" s="206"/>
      <c r="N526" s="207"/>
      <c r="O526" s="207"/>
      <c r="P526" s="207"/>
      <c r="Q526" s="207"/>
      <c r="R526" s="207"/>
      <c r="S526" s="207"/>
      <c r="T526" s="208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02" t="s">
        <v>180</v>
      </c>
      <c r="AU526" s="202" t="s">
        <v>82</v>
      </c>
      <c r="AV526" s="14" t="s">
        <v>82</v>
      </c>
      <c r="AW526" s="14" t="s">
        <v>30</v>
      </c>
      <c r="AX526" s="14" t="s">
        <v>73</v>
      </c>
      <c r="AY526" s="202" t="s">
        <v>163</v>
      </c>
    </row>
    <row r="527" spans="1:51" s="15" customFormat="1" ht="12">
      <c r="A527" s="15"/>
      <c r="B527" s="209"/>
      <c r="C527" s="15"/>
      <c r="D527" s="194" t="s">
        <v>180</v>
      </c>
      <c r="E527" s="210" t="s">
        <v>1</v>
      </c>
      <c r="F527" s="211" t="s">
        <v>218</v>
      </c>
      <c r="G527" s="15"/>
      <c r="H527" s="212">
        <v>64.518</v>
      </c>
      <c r="I527" s="213"/>
      <c r="J527" s="15"/>
      <c r="K527" s="15"/>
      <c r="L527" s="209"/>
      <c r="M527" s="214"/>
      <c r="N527" s="215"/>
      <c r="O527" s="215"/>
      <c r="P527" s="215"/>
      <c r="Q527" s="215"/>
      <c r="R527" s="215"/>
      <c r="S527" s="215"/>
      <c r="T527" s="216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10" t="s">
        <v>180</v>
      </c>
      <c r="AU527" s="210" t="s">
        <v>82</v>
      </c>
      <c r="AV527" s="15" t="s">
        <v>170</v>
      </c>
      <c r="AW527" s="15" t="s">
        <v>30</v>
      </c>
      <c r="AX527" s="15" t="s">
        <v>80</v>
      </c>
      <c r="AY527" s="210" t="s">
        <v>163</v>
      </c>
    </row>
    <row r="528" spans="1:65" s="2" customFormat="1" ht="16.5" customHeight="1">
      <c r="A528" s="38"/>
      <c r="B528" s="179"/>
      <c r="C528" s="217" t="s">
        <v>795</v>
      </c>
      <c r="D528" s="217" t="s">
        <v>298</v>
      </c>
      <c r="E528" s="218" t="s">
        <v>796</v>
      </c>
      <c r="F528" s="219" t="s">
        <v>797</v>
      </c>
      <c r="G528" s="220" t="s">
        <v>264</v>
      </c>
      <c r="H528" s="221">
        <v>0.013</v>
      </c>
      <c r="I528" s="222"/>
      <c r="J528" s="223">
        <f>ROUND(I528*H528,2)</f>
        <v>0</v>
      </c>
      <c r="K528" s="219" t="s">
        <v>169</v>
      </c>
      <c r="L528" s="224"/>
      <c r="M528" s="225" t="s">
        <v>1</v>
      </c>
      <c r="N528" s="226" t="s">
        <v>38</v>
      </c>
      <c r="O528" s="77"/>
      <c r="P528" s="189">
        <f>O528*H528</f>
        <v>0</v>
      </c>
      <c r="Q528" s="189">
        <v>1</v>
      </c>
      <c r="R528" s="189">
        <f>Q528*H528</f>
        <v>0.013</v>
      </c>
      <c r="S528" s="189">
        <v>0</v>
      </c>
      <c r="T528" s="190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191" t="s">
        <v>337</v>
      </c>
      <c r="AT528" s="191" t="s">
        <v>298</v>
      </c>
      <c r="AU528" s="191" t="s">
        <v>82</v>
      </c>
      <c r="AY528" s="19" t="s">
        <v>163</v>
      </c>
      <c r="BE528" s="192">
        <f>IF(N528="základní",J528,0)</f>
        <v>0</v>
      </c>
      <c r="BF528" s="192">
        <f>IF(N528="snížená",J528,0)</f>
        <v>0</v>
      </c>
      <c r="BG528" s="192">
        <f>IF(N528="zákl. přenesená",J528,0)</f>
        <v>0</v>
      </c>
      <c r="BH528" s="192">
        <f>IF(N528="sníž. přenesená",J528,0)</f>
        <v>0</v>
      </c>
      <c r="BI528" s="192">
        <f>IF(N528="nulová",J528,0)</f>
        <v>0</v>
      </c>
      <c r="BJ528" s="19" t="s">
        <v>80</v>
      </c>
      <c r="BK528" s="192">
        <f>ROUND(I528*H528,2)</f>
        <v>0</v>
      </c>
      <c r="BL528" s="19" t="s">
        <v>249</v>
      </c>
      <c r="BM528" s="191" t="s">
        <v>798</v>
      </c>
    </row>
    <row r="529" spans="1:51" s="14" customFormat="1" ht="12">
      <c r="A529" s="14"/>
      <c r="B529" s="201"/>
      <c r="C529" s="14"/>
      <c r="D529" s="194" t="s">
        <v>180</v>
      </c>
      <c r="E529" s="202" t="s">
        <v>1</v>
      </c>
      <c r="F529" s="203" t="s">
        <v>799</v>
      </c>
      <c r="G529" s="14"/>
      <c r="H529" s="204">
        <v>0.013</v>
      </c>
      <c r="I529" s="205"/>
      <c r="J529" s="14"/>
      <c r="K529" s="14"/>
      <c r="L529" s="201"/>
      <c r="M529" s="206"/>
      <c r="N529" s="207"/>
      <c r="O529" s="207"/>
      <c r="P529" s="207"/>
      <c r="Q529" s="207"/>
      <c r="R529" s="207"/>
      <c r="S529" s="207"/>
      <c r="T529" s="20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02" t="s">
        <v>180</v>
      </c>
      <c r="AU529" s="202" t="s">
        <v>82</v>
      </c>
      <c r="AV529" s="14" t="s">
        <v>82</v>
      </c>
      <c r="AW529" s="14" t="s">
        <v>30</v>
      </c>
      <c r="AX529" s="14" t="s">
        <v>73</v>
      </c>
      <c r="AY529" s="202" t="s">
        <v>163</v>
      </c>
    </row>
    <row r="530" spans="1:51" s="15" customFormat="1" ht="12">
      <c r="A530" s="15"/>
      <c r="B530" s="209"/>
      <c r="C530" s="15"/>
      <c r="D530" s="194" t="s">
        <v>180</v>
      </c>
      <c r="E530" s="210" t="s">
        <v>1</v>
      </c>
      <c r="F530" s="211" t="s">
        <v>218</v>
      </c>
      <c r="G530" s="15"/>
      <c r="H530" s="212">
        <v>0.013</v>
      </c>
      <c r="I530" s="213"/>
      <c r="J530" s="15"/>
      <c r="K530" s="15"/>
      <c r="L530" s="209"/>
      <c r="M530" s="214"/>
      <c r="N530" s="215"/>
      <c r="O530" s="215"/>
      <c r="P530" s="215"/>
      <c r="Q530" s="215"/>
      <c r="R530" s="215"/>
      <c r="S530" s="215"/>
      <c r="T530" s="216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10" t="s">
        <v>180</v>
      </c>
      <c r="AU530" s="210" t="s">
        <v>82</v>
      </c>
      <c r="AV530" s="15" t="s">
        <v>170</v>
      </c>
      <c r="AW530" s="15" t="s">
        <v>30</v>
      </c>
      <c r="AX530" s="15" t="s">
        <v>80</v>
      </c>
      <c r="AY530" s="210" t="s">
        <v>163</v>
      </c>
    </row>
    <row r="531" spans="1:65" s="2" customFormat="1" ht="24.15" customHeight="1">
      <c r="A531" s="38"/>
      <c r="B531" s="179"/>
      <c r="C531" s="180" t="s">
        <v>508</v>
      </c>
      <c r="D531" s="180" t="s">
        <v>165</v>
      </c>
      <c r="E531" s="181" t="s">
        <v>800</v>
      </c>
      <c r="F531" s="182" t="s">
        <v>801</v>
      </c>
      <c r="G531" s="183" t="s">
        <v>168</v>
      </c>
      <c r="H531" s="184">
        <v>129.036</v>
      </c>
      <c r="I531" s="185"/>
      <c r="J531" s="186">
        <f>ROUND(I531*H531,2)</f>
        <v>0</v>
      </c>
      <c r="K531" s="182" t="s">
        <v>169</v>
      </c>
      <c r="L531" s="39"/>
      <c r="M531" s="187" t="s">
        <v>1</v>
      </c>
      <c r="N531" s="188" t="s">
        <v>38</v>
      </c>
      <c r="O531" s="77"/>
      <c r="P531" s="189">
        <f>O531*H531</f>
        <v>0</v>
      </c>
      <c r="Q531" s="189">
        <v>0.0004</v>
      </c>
      <c r="R531" s="189">
        <f>Q531*H531</f>
        <v>0.051614400000000005</v>
      </c>
      <c r="S531" s="189">
        <v>0</v>
      </c>
      <c r="T531" s="190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191" t="s">
        <v>249</v>
      </c>
      <c r="AT531" s="191" t="s">
        <v>165</v>
      </c>
      <c r="AU531" s="191" t="s">
        <v>82</v>
      </c>
      <c r="AY531" s="19" t="s">
        <v>163</v>
      </c>
      <c r="BE531" s="192">
        <f>IF(N531="základní",J531,0)</f>
        <v>0</v>
      </c>
      <c r="BF531" s="192">
        <f>IF(N531="snížená",J531,0)</f>
        <v>0</v>
      </c>
      <c r="BG531" s="192">
        <f>IF(N531="zákl. přenesená",J531,0)</f>
        <v>0</v>
      </c>
      <c r="BH531" s="192">
        <f>IF(N531="sníž. přenesená",J531,0)</f>
        <v>0</v>
      </c>
      <c r="BI531" s="192">
        <f>IF(N531="nulová",J531,0)</f>
        <v>0</v>
      </c>
      <c r="BJ531" s="19" t="s">
        <v>80</v>
      </c>
      <c r="BK531" s="192">
        <f>ROUND(I531*H531,2)</f>
        <v>0</v>
      </c>
      <c r="BL531" s="19" t="s">
        <v>249</v>
      </c>
      <c r="BM531" s="191" t="s">
        <v>802</v>
      </c>
    </row>
    <row r="532" spans="1:51" s="13" customFormat="1" ht="12">
      <c r="A532" s="13"/>
      <c r="B532" s="193"/>
      <c r="C532" s="13"/>
      <c r="D532" s="194" t="s">
        <v>180</v>
      </c>
      <c r="E532" s="195" t="s">
        <v>1</v>
      </c>
      <c r="F532" s="196" t="s">
        <v>793</v>
      </c>
      <c r="G532" s="13"/>
      <c r="H532" s="195" t="s">
        <v>1</v>
      </c>
      <c r="I532" s="197"/>
      <c r="J532" s="13"/>
      <c r="K532" s="13"/>
      <c r="L532" s="193"/>
      <c r="M532" s="198"/>
      <c r="N532" s="199"/>
      <c r="O532" s="199"/>
      <c r="P532" s="199"/>
      <c r="Q532" s="199"/>
      <c r="R532" s="199"/>
      <c r="S532" s="199"/>
      <c r="T532" s="200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195" t="s">
        <v>180</v>
      </c>
      <c r="AU532" s="195" t="s">
        <v>82</v>
      </c>
      <c r="AV532" s="13" t="s">
        <v>80</v>
      </c>
      <c r="AW532" s="13" t="s">
        <v>30</v>
      </c>
      <c r="AX532" s="13" t="s">
        <v>73</v>
      </c>
      <c r="AY532" s="195" t="s">
        <v>163</v>
      </c>
    </row>
    <row r="533" spans="1:51" s="14" customFormat="1" ht="12">
      <c r="A533" s="14"/>
      <c r="B533" s="201"/>
      <c r="C533" s="14"/>
      <c r="D533" s="194" t="s">
        <v>180</v>
      </c>
      <c r="E533" s="202" t="s">
        <v>1</v>
      </c>
      <c r="F533" s="203" t="s">
        <v>803</v>
      </c>
      <c r="G533" s="14"/>
      <c r="H533" s="204">
        <v>129.036</v>
      </c>
      <c r="I533" s="205"/>
      <c r="J533" s="14"/>
      <c r="K533" s="14"/>
      <c r="L533" s="201"/>
      <c r="M533" s="206"/>
      <c r="N533" s="207"/>
      <c r="O533" s="207"/>
      <c r="P533" s="207"/>
      <c r="Q533" s="207"/>
      <c r="R533" s="207"/>
      <c r="S533" s="207"/>
      <c r="T533" s="208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02" t="s">
        <v>180</v>
      </c>
      <c r="AU533" s="202" t="s">
        <v>82</v>
      </c>
      <c r="AV533" s="14" t="s">
        <v>82</v>
      </c>
      <c r="AW533" s="14" t="s">
        <v>30</v>
      </c>
      <c r="AX533" s="14" t="s">
        <v>73</v>
      </c>
      <c r="AY533" s="202" t="s">
        <v>163</v>
      </c>
    </row>
    <row r="534" spans="1:51" s="15" customFormat="1" ht="12">
      <c r="A534" s="15"/>
      <c r="B534" s="209"/>
      <c r="C534" s="15"/>
      <c r="D534" s="194" t="s">
        <v>180</v>
      </c>
      <c r="E534" s="210" t="s">
        <v>1</v>
      </c>
      <c r="F534" s="211" t="s">
        <v>218</v>
      </c>
      <c r="G534" s="15"/>
      <c r="H534" s="212">
        <v>129.036</v>
      </c>
      <c r="I534" s="213"/>
      <c r="J534" s="15"/>
      <c r="K534" s="15"/>
      <c r="L534" s="209"/>
      <c r="M534" s="214"/>
      <c r="N534" s="215"/>
      <c r="O534" s="215"/>
      <c r="P534" s="215"/>
      <c r="Q534" s="215"/>
      <c r="R534" s="215"/>
      <c r="S534" s="215"/>
      <c r="T534" s="21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10" t="s">
        <v>180</v>
      </c>
      <c r="AU534" s="210" t="s">
        <v>82</v>
      </c>
      <c r="AV534" s="15" t="s">
        <v>170</v>
      </c>
      <c r="AW534" s="15" t="s">
        <v>30</v>
      </c>
      <c r="AX534" s="15" t="s">
        <v>80</v>
      </c>
      <c r="AY534" s="210" t="s">
        <v>163</v>
      </c>
    </row>
    <row r="535" spans="1:65" s="2" customFormat="1" ht="49.05" customHeight="1">
      <c r="A535" s="38"/>
      <c r="B535" s="179"/>
      <c r="C535" s="217" t="s">
        <v>804</v>
      </c>
      <c r="D535" s="217" t="s">
        <v>298</v>
      </c>
      <c r="E535" s="218" t="s">
        <v>805</v>
      </c>
      <c r="F535" s="219" t="s">
        <v>806</v>
      </c>
      <c r="G535" s="220" t="s">
        <v>168</v>
      </c>
      <c r="H535" s="221">
        <v>74.196</v>
      </c>
      <c r="I535" s="222"/>
      <c r="J535" s="223">
        <f>ROUND(I535*H535,2)</f>
        <v>0</v>
      </c>
      <c r="K535" s="219" t="s">
        <v>169</v>
      </c>
      <c r="L535" s="224"/>
      <c r="M535" s="225" t="s">
        <v>1</v>
      </c>
      <c r="N535" s="226" t="s">
        <v>38</v>
      </c>
      <c r="O535" s="77"/>
      <c r="P535" s="189">
        <f>O535*H535</f>
        <v>0</v>
      </c>
      <c r="Q535" s="189">
        <v>0.0053</v>
      </c>
      <c r="R535" s="189">
        <f>Q535*H535</f>
        <v>0.3932388</v>
      </c>
      <c r="S535" s="189">
        <v>0</v>
      </c>
      <c r="T535" s="190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191" t="s">
        <v>337</v>
      </c>
      <c r="AT535" s="191" t="s">
        <v>298</v>
      </c>
      <c r="AU535" s="191" t="s">
        <v>82</v>
      </c>
      <c r="AY535" s="19" t="s">
        <v>163</v>
      </c>
      <c r="BE535" s="192">
        <f>IF(N535="základní",J535,0)</f>
        <v>0</v>
      </c>
      <c r="BF535" s="192">
        <f>IF(N535="snížená",J535,0)</f>
        <v>0</v>
      </c>
      <c r="BG535" s="192">
        <f>IF(N535="zákl. přenesená",J535,0)</f>
        <v>0</v>
      </c>
      <c r="BH535" s="192">
        <f>IF(N535="sníž. přenesená",J535,0)</f>
        <v>0</v>
      </c>
      <c r="BI535" s="192">
        <f>IF(N535="nulová",J535,0)</f>
        <v>0</v>
      </c>
      <c r="BJ535" s="19" t="s">
        <v>80</v>
      </c>
      <c r="BK535" s="192">
        <f>ROUND(I535*H535,2)</f>
        <v>0</v>
      </c>
      <c r="BL535" s="19" t="s">
        <v>249</v>
      </c>
      <c r="BM535" s="191" t="s">
        <v>807</v>
      </c>
    </row>
    <row r="536" spans="1:51" s="14" customFormat="1" ht="12">
      <c r="A536" s="14"/>
      <c r="B536" s="201"/>
      <c r="C536" s="14"/>
      <c r="D536" s="194" t="s">
        <v>180</v>
      </c>
      <c r="E536" s="202" t="s">
        <v>1</v>
      </c>
      <c r="F536" s="203" t="s">
        <v>808</v>
      </c>
      <c r="G536" s="14"/>
      <c r="H536" s="204">
        <v>74.196</v>
      </c>
      <c r="I536" s="205"/>
      <c r="J536" s="14"/>
      <c r="K536" s="14"/>
      <c r="L536" s="201"/>
      <c r="M536" s="206"/>
      <c r="N536" s="207"/>
      <c r="O536" s="207"/>
      <c r="P536" s="207"/>
      <c r="Q536" s="207"/>
      <c r="R536" s="207"/>
      <c r="S536" s="207"/>
      <c r="T536" s="20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02" t="s">
        <v>180</v>
      </c>
      <c r="AU536" s="202" t="s">
        <v>82</v>
      </c>
      <c r="AV536" s="14" t="s">
        <v>82</v>
      </c>
      <c r="AW536" s="14" t="s">
        <v>30</v>
      </c>
      <c r="AX536" s="14" t="s">
        <v>73</v>
      </c>
      <c r="AY536" s="202" t="s">
        <v>163</v>
      </c>
    </row>
    <row r="537" spans="1:51" s="15" customFormat="1" ht="12">
      <c r="A537" s="15"/>
      <c r="B537" s="209"/>
      <c r="C537" s="15"/>
      <c r="D537" s="194" t="s">
        <v>180</v>
      </c>
      <c r="E537" s="210" t="s">
        <v>1</v>
      </c>
      <c r="F537" s="211" t="s">
        <v>218</v>
      </c>
      <c r="G537" s="15"/>
      <c r="H537" s="212">
        <v>74.196</v>
      </c>
      <c r="I537" s="213"/>
      <c r="J537" s="15"/>
      <c r="K537" s="15"/>
      <c r="L537" s="209"/>
      <c r="M537" s="214"/>
      <c r="N537" s="215"/>
      <c r="O537" s="215"/>
      <c r="P537" s="215"/>
      <c r="Q537" s="215"/>
      <c r="R537" s="215"/>
      <c r="S537" s="215"/>
      <c r="T537" s="216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10" t="s">
        <v>180</v>
      </c>
      <c r="AU537" s="210" t="s">
        <v>82</v>
      </c>
      <c r="AV537" s="15" t="s">
        <v>170</v>
      </c>
      <c r="AW537" s="15" t="s">
        <v>30</v>
      </c>
      <c r="AX537" s="15" t="s">
        <v>80</v>
      </c>
      <c r="AY537" s="210" t="s">
        <v>163</v>
      </c>
    </row>
    <row r="538" spans="1:65" s="2" customFormat="1" ht="44.25" customHeight="1">
      <c r="A538" s="38"/>
      <c r="B538" s="179"/>
      <c r="C538" s="217" t="s">
        <v>513</v>
      </c>
      <c r="D538" s="217" t="s">
        <v>298</v>
      </c>
      <c r="E538" s="218" t="s">
        <v>809</v>
      </c>
      <c r="F538" s="219" t="s">
        <v>810</v>
      </c>
      <c r="G538" s="220" t="s">
        <v>168</v>
      </c>
      <c r="H538" s="221">
        <v>74.196</v>
      </c>
      <c r="I538" s="222"/>
      <c r="J538" s="223">
        <f>ROUND(I538*H538,2)</f>
        <v>0</v>
      </c>
      <c r="K538" s="219" t="s">
        <v>169</v>
      </c>
      <c r="L538" s="224"/>
      <c r="M538" s="225" t="s">
        <v>1</v>
      </c>
      <c r="N538" s="226" t="s">
        <v>38</v>
      </c>
      <c r="O538" s="77"/>
      <c r="P538" s="189">
        <f>O538*H538</f>
        <v>0</v>
      </c>
      <c r="Q538" s="189">
        <v>0.005</v>
      </c>
      <c r="R538" s="189">
        <f>Q538*H538</f>
        <v>0.37098</v>
      </c>
      <c r="S538" s="189">
        <v>0</v>
      </c>
      <c r="T538" s="190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191" t="s">
        <v>337</v>
      </c>
      <c r="AT538" s="191" t="s">
        <v>298</v>
      </c>
      <c r="AU538" s="191" t="s">
        <v>82</v>
      </c>
      <c r="AY538" s="19" t="s">
        <v>163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19" t="s">
        <v>80</v>
      </c>
      <c r="BK538" s="192">
        <f>ROUND(I538*H538,2)</f>
        <v>0</v>
      </c>
      <c r="BL538" s="19" t="s">
        <v>249</v>
      </c>
      <c r="BM538" s="191" t="s">
        <v>811</v>
      </c>
    </row>
    <row r="539" spans="1:51" s="14" customFormat="1" ht="12">
      <c r="A539" s="14"/>
      <c r="B539" s="201"/>
      <c r="C539" s="14"/>
      <c r="D539" s="194" t="s">
        <v>180</v>
      </c>
      <c r="E539" s="202" t="s">
        <v>1</v>
      </c>
      <c r="F539" s="203" t="s">
        <v>808</v>
      </c>
      <c r="G539" s="14"/>
      <c r="H539" s="204">
        <v>74.196</v>
      </c>
      <c r="I539" s="205"/>
      <c r="J539" s="14"/>
      <c r="K539" s="14"/>
      <c r="L539" s="201"/>
      <c r="M539" s="206"/>
      <c r="N539" s="207"/>
      <c r="O539" s="207"/>
      <c r="P539" s="207"/>
      <c r="Q539" s="207"/>
      <c r="R539" s="207"/>
      <c r="S539" s="207"/>
      <c r="T539" s="208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02" t="s">
        <v>180</v>
      </c>
      <c r="AU539" s="202" t="s">
        <v>82</v>
      </c>
      <c r="AV539" s="14" t="s">
        <v>82</v>
      </c>
      <c r="AW539" s="14" t="s">
        <v>30</v>
      </c>
      <c r="AX539" s="14" t="s">
        <v>73</v>
      </c>
      <c r="AY539" s="202" t="s">
        <v>163</v>
      </c>
    </row>
    <row r="540" spans="1:51" s="15" customFormat="1" ht="12">
      <c r="A540" s="15"/>
      <c r="B540" s="209"/>
      <c r="C540" s="15"/>
      <c r="D540" s="194" t="s">
        <v>180</v>
      </c>
      <c r="E540" s="210" t="s">
        <v>1</v>
      </c>
      <c r="F540" s="211" t="s">
        <v>218</v>
      </c>
      <c r="G540" s="15"/>
      <c r="H540" s="212">
        <v>74.196</v>
      </c>
      <c r="I540" s="213"/>
      <c r="J540" s="15"/>
      <c r="K540" s="15"/>
      <c r="L540" s="209"/>
      <c r="M540" s="214"/>
      <c r="N540" s="215"/>
      <c r="O540" s="215"/>
      <c r="P540" s="215"/>
      <c r="Q540" s="215"/>
      <c r="R540" s="215"/>
      <c r="S540" s="215"/>
      <c r="T540" s="216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10" t="s">
        <v>180</v>
      </c>
      <c r="AU540" s="210" t="s">
        <v>82</v>
      </c>
      <c r="AV540" s="15" t="s">
        <v>170</v>
      </c>
      <c r="AW540" s="15" t="s">
        <v>30</v>
      </c>
      <c r="AX540" s="15" t="s">
        <v>80</v>
      </c>
      <c r="AY540" s="210" t="s">
        <v>163</v>
      </c>
    </row>
    <row r="541" spans="1:65" s="2" customFormat="1" ht="24.15" customHeight="1">
      <c r="A541" s="38"/>
      <c r="B541" s="179"/>
      <c r="C541" s="180" t="s">
        <v>812</v>
      </c>
      <c r="D541" s="180" t="s">
        <v>165</v>
      </c>
      <c r="E541" s="181" t="s">
        <v>813</v>
      </c>
      <c r="F541" s="182" t="s">
        <v>814</v>
      </c>
      <c r="G541" s="183" t="s">
        <v>168</v>
      </c>
      <c r="H541" s="184">
        <v>300.998</v>
      </c>
      <c r="I541" s="185"/>
      <c r="J541" s="186">
        <f>ROUND(I541*H541,2)</f>
        <v>0</v>
      </c>
      <c r="K541" s="182" t="s">
        <v>169</v>
      </c>
      <c r="L541" s="39"/>
      <c r="M541" s="187" t="s">
        <v>1</v>
      </c>
      <c r="N541" s="188" t="s">
        <v>38</v>
      </c>
      <c r="O541" s="77"/>
      <c r="P541" s="189">
        <f>O541*H541</f>
        <v>0</v>
      </c>
      <c r="Q541" s="189">
        <v>0.00077</v>
      </c>
      <c r="R541" s="189">
        <f>Q541*H541</f>
        <v>0.23176845999999998</v>
      </c>
      <c r="S541" s="189">
        <v>0</v>
      </c>
      <c r="T541" s="190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191" t="s">
        <v>249</v>
      </c>
      <c r="AT541" s="191" t="s">
        <v>165</v>
      </c>
      <c r="AU541" s="191" t="s">
        <v>82</v>
      </c>
      <c r="AY541" s="19" t="s">
        <v>163</v>
      </c>
      <c r="BE541" s="192">
        <f>IF(N541="základní",J541,0)</f>
        <v>0</v>
      </c>
      <c r="BF541" s="192">
        <f>IF(N541="snížená",J541,0)</f>
        <v>0</v>
      </c>
      <c r="BG541" s="192">
        <f>IF(N541="zákl. přenesená",J541,0)</f>
        <v>0</v>
      </c>
      <c r="BH541" s="192">
        <f>IF(N541="sníž. přenesená",J541,0)</f>
        <v>0</v>
      </c>
      <c r="BI541" s="192">
        <f>IF(N541="nulová",J541,0)</f>
        <v>0</v>
      </c>
      <c r="BJ541" s="19" t="s">
        <v>80</v>
      </c>
      <c r="BK541" s="192">
        <f>ROUND(I541*H541,2)</f>
        <v>0</v>
      </c>
      <c r="BL541" s="19" t="s">
        <v>249</v>
      </c>
      <c r="BM541" s="191" t="s">
        <v>815</v>
      </c>
    </row>
    <row r="542" spans="1:51" s="13" customFormat="1" ht="12">
      <c r="A542" s="13"/>
      <c r="B542" s="193"/>
      <c r="C542" s="13"/>
      <c r="D542" s="194" t="s">
        <v>180</v>
      </c>
      <c r="E542" s="195" t="s">
        <v>1</v>
      </c>
      <c r="F542" s="196" t="s">
        <v>816</v>
      </c>
      <c r="G542" s="13"/>
      <c r="H542" s="195" t="s">
        <v>1</v>
      </c>
      <c r="I542" s="197"/>
      <c r="J542" s="13"/>
      <c r="K542" s="13"/>
      <c r="L542" s="193"/>
      <c r="M542" s="198"/>
      <c r="N542" s="199"/>
      <c r="O542" s="199"/>
      <c r="P542" s="199"/>
      <c r="Q542" s="199"/>
      <c r="R542" s="199"/>
      <c r="S542" s="199"/>
      <c r="T542" s="20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195" t="s">
        <v>180</v>
      </c>
      <c r="AU542" s="195" t="s">
        <v>82</v>
      </c>
      <c r="AV542" s="13" t="s">
        <v>80</v>
      </c>
      <c r="AW542" s="13" t="s">
        <v>30</v>
      </c>
      <c r="AX542" s="13" t="s">
        <v>73</v>
      </c>
      <c r="AY542" s="195" t="s">
        <v>163</v>
      </c>
    </row>
    <row r="543" spans="1:51" s="14" customFormat="1" ht="12">
      <c r="A543" s="14"/>
      <c r="B543" s="201"/>
      <c r="C543" s="14"/>
      <c r="D543" s="194" t="s">
        <v>180</v>
      </c>
      <c r="E543" s="202" t="s">
        <v>1</v>
      </c>
      <c r="F543" s="203" t="s">
        <v>817</v>
      </c>
      <c r="G543" s="14"/>
      <c r="H543" s="204">
        <v>157.221</v>
      </c>
      <c r="I543" s="205"/>
      <c r="J543" s="14"/>
      <c r="K543" s="14"/>
      <c r="L543" s="201"/>
      <c r="M543" s="206"/>
      <c r="N543" s="207"/>
      <c r="O543" s="207"/>
      <c r="P543" s="207"/>
      <c r="Q543" s="207"/>
      <c r="R543" s="207"/>
      <c r="S543" s="207"/>
      <c r="T543" s="208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02" t="s">
        <v>180</v>
      </c>
      <c r="AU543" s="202" t="s">
        <v>82</v>
      </c>
      <c r="AV543" s="14" t="s">
        <v>82</v>
      </c>
      <c r="AW543" s="14" t="s">
        <v>30</v>
      </c>
      <c r="AX543" s="14" t="s">
        <v>73</v>
      </c>
      <c r="AY543" s="202" t="s">
        <v>163</v>
      </c>
    </row>
    <row r="544" spans="1:51" s="13" customFormat="1" ht="12">
      <c r="A544" s="13"/>
      <c r="B544" s="193"/>
      <c r="C544" s="13"/>
      <c r="D544" s="194" t="s">
        <v>180</v>
      </c>
      <c r="E544" s="195" t="s">
        <v>1</v>
      </c>
      <c r="F544" s="196" t="s">
        <v>474</v>
      </c>
      <c r="G544" s="13"/>
      <c r="H544" s="195" t="s">
        <v>1</v>
      </c>
      <c r="I544" s="197"/>
      <c r="J544" s="13"/>
      <c r="K544" s="13"/>
      <c r="L544" s="193"/>
      <c r="M544" s="198"/>
      <c r="N544" s="199"/>
      <c r="O544" s="199"/>
      <c r="P544" s="199"/>
      <c r="Q544" s="199"/>
      <c r="R544" s="199"/>
      <c r="S544" s="199"/>
      <c r="T544" s="20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195" t="s">
        <v>180</v>
      </c>
      <c r="AU544" s="195" t="s">
        <v>82</v>
      </c>
      <c r="AV544" s="13" t="s">
        <v>80</v>
      </c>
      <c r="AW544" s="13" t="s">
        <v>30</v>
      </c>
      <c r="AX544" s="13" t="s">
        <v>73</v>
      </c>
      <c r="AY544" s="195" t="s">
        <v>163</v>
      </c>
    </row>
    <row r="545" spans="1:51" s="14" customFormat="1" ht="12">
      <c r="A545" s="14"/>
      <c r="B545" s="201"/>
      <c r="C545" s="14"/>
      <c r="D545" s="194" t="s">
        <v>180</v>
      </c>
      <c r="E545" s="202" t="s">
        <v>1</v>
      </c>
      <c r="F545" s="203" t="s">
        <v>818</v>
      </c>
      <c r="G545" s="14"/>
      <c r="H545" s="204">
        <v>11.83</v>
      </c>
      <c r="I545" s="205"/>
      <c r="J545" s="14"/>
      <c r="K545" s="14"/>
      <c r="L545" s="201"/>
      <c r="M545" s="206"/>
      <c r="N545" s="207"/>
      <c r="O545" s="207"/>
      <c r="P545" s="207"/>
      <c r="Q545" s="207"/>
      <c r="R545" s="207"/>
      <c r="S545" s="207"/>
      <c r="T545" s="20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02" t="s">
        <v>180</v>
      </c>
      <c r="AU545" s="202" t="s">
        <v>82</v>
      </c>
      <c r="AV545" s="14" t="s">
        <v>82</v>
      </c>
      <c r="AW545" s="14" t="s">
        <v>30</v>
      </c>
      <c r="AX545" s="14" t="s">
        <v>73</v>
      </c>
      <c r="AY545" s="202" t="s">
        <v>163</v>
      </c>
    </row>
    <row r="546" spans="1:51" s="13" customFormat="1" ht="12">
      <c r="A546" s="13"/>
      <c r="B546" s="193"/>
      <c r="C546" s="13"/>
      <c r="D546" s="194" t="s">
        <v>180</v>
      </c>
      <c r="E546" s="195" t="s">
        <v>1</v>
      </c>
      <c r="F546" s="196" t="s">
        <v>476</v>
      </c>
      <c r="G546" s="13"/>
      <c r="H546" s="195" t="s">
        <v>1</v>
      </c>
      <c r="I546" s="197"/>
      <c r="J546" s="13"/>
      <c r="K546" s="13"/>
      <c r="L546" s="193"/>
      <c r="M546" s="198"/>
      <c r="N546" s="199"/>
      <c r="O546" s="199"/>
      <c r="P546" s="199"/>
      <c r="Q546" s="199"/>
      <c r="R546" s="199"/>
      <c r="S546" s="199"/>
      <c r="T546" s="20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195" t="s">
        <v>180</v>
      </c>
      <c r="AU546" s="195" t="s">
        <v>82</v>
      </c>
      <c r="AV546" s="13" t="s">
        <v>80</v>
      </c>
      <c r="AW546" s="13" t="s">
        <v>30</v>
      </c>
      <c r="AX546" s="13" t="s">
        <v>73</v>
      </c>
      <c r="AY546" s="195" t="s">
        <v>163</v>
      </c>
    </row>
    <row r="547" spans="1:51" s="14" customFormat="1" ht="12">
      <c r="A547" s="14"/>
      <c r="B547" s="201"/>
      <c r="C547" s="14"/>
      <c r="D547" s="194" t="s">
        <v>180</v>
      </c>
      <c r="E547" s="202" t="s">
        <v>1</v>
      </c>
      <c r="F547" s="203" t="s">
        <v>819</v>
      </c>
      <c r="G547" s="14"/>
      <c r="H547" s="204">
        <v>38.545</v>
      </c>
      <c r="I547" s="205"/>
      <c r="J547" s="14"/>
      <c r="K547" s="14"/>
      <c r="L547" s="201"/>
      <c r="M547" s="206"/>
      <c r="N547" s="207"/>
      <c r="O547" s="207"/>
      <c r="P547" s="207"/>
      <c r="Q547" s="207"/>
      <c r="R547" s="207"/>
      <c r="S547" s="207"/>
      <c r="T547" s="20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02" t="s">
        <v>180</v>
      </c>
      <c r="AU547" s="202" t="s">
        <v>82</v>
      </c>
      <c r="AV547" s="14" t="s">
        <v>82</v>
      </c>
      <c r="AW547" s="14" t="s">
        <v>30</v>
      </c>
      <c r="AX547" s="14" t="s">
        <v>73</v>
      </c>
      <c r="AY547" s="202" t="s">
        <v>163</v>
      </c>
    </row>
    <row r="548" spans="1:51" s="13" customFormat="1" ht="12">
      <c r="A548" s="13"/>
      <c r="B548" s="193"/>
      <c r="C548" s="13"/>
      <c r="D548" s="194" t="s">
        <v>180</v>
      </c>
      <c r="E548" s="195" t="s">
        <v>1</v>
      </c>
      <c r="F548" s="196" t="s">
        <v>793</v>
      </c>
      <c r="G548" s="13"/>
      <c r="H548" s="195" t="s">
        <v>1</v>
      </c>
      <c r="I548" s="197"/>
      <c r="J548" s="13"/>
      <c r="K548" s="13"/>
      <c r="L548" s="193"/>
      <c r="M548" s="198"/>
      <c r="N548" s="199"/>
      <c r="O548" s="199"/>
      <c r="P548" s="199"/>
      <c r="Q548" s="199"/>
      <c r="R548" s="199"/>
      <c r="S548" s="199"/>
      <c r="T548" s="20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195" t="s">
        <v>180</v>
      </c>
      <c r="AU548" s="195" t="s">
        <v>82</v>
      </c>
      <c r="AV548" s="13" t="s">
        <v>80</v>
      </c>
      <c r="AW548" s="13" t="s">
        <v>30</v>
      </c>
      <c r="AX548" s="13" t="s">
        <v>73</v>
      </c>
      <c r="AY548" s="195" t="s">
        <v>163</v>
      </c>
    </row>
    <row r="549" spans="1:51" s="14" customFormat="1" ht="12">
      <c r="A549" s="14"/>
      <c r="B549" s="201"/>
      <c r="C549" s="14"/>
      <c r="D549" s="194" t="s">
        <v>180</v>
      </c>
      <c r="E549" s="202" t="s">
        <v>1</v>
      </c>
      <c r="F549" s="203" t="s">
        <v>794</v>
      </c>
      <c r="G549" s="14"/>
      <c r="H549" s="204">
        <v>64.518</v>
      </c>
      <c r="I549" s="205"/>
      <c r="J549" s="14"/>
      <c r="K549" s="14"/>
      <c r="L549" s="201"/>
      <c r="M549" s="206"/>
      <c r="N549" s="207"/>
      <c r="O549" s="207"/>
      <c r="P549" s="207"/>
      <c r="Q549" s="207"/>
      <c r="R549" s="207"/>
      <c r="S549" s="207"/>
      <c r="T549" s="20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02" t="s">
        <v>180</v>
      </c>
      <c r="AU549" s="202" t="s">
        <v>82</v>
      </c>
      <c r="AV549" s="14" t="s">
        <v>82</v>
      </c>
      <c r="AW549" s="14" t="s">
        <v>30</v>
      </c>
      <c r="AX549" s="14" t="s">
        <v>73</v>
      </c>
      <c r="AY549" s="202" t="s">
        <v>163</v>
      </c>
    </row>
    <row r="550" spans="1:51" s="13" customFormat="1" ht="12">
      <c r="A550" s="13"/>
      <c r="B550" s="193"/>
      <c r="C550" s="13"/>
      <c r="D550" s="194" t="s">
        <v>180</v>
      </c>
      <c r="E550" s="195" t="s">
        <v>1</v>
      </c>
      <c r="F550" s="196" t="s">
        <v>820</v>
      </c>
      <c r="G550" s="13"/>
      <c r="H550" s="195" t="s">
        <v>1</v>
      </c>
      <c r="I550" s="197"/>
      <c r="J550" s="13"/>
      <c r="K550" s="13"/>
      <c r="L550" s="193"/>
      <c r="M550" s="198"/>
      <c r="N550" s="199"/>
      <c r="O550" s="199"/>
      <c r="P550" s="199"/>
      <c r="Q550" s="199"/>
      <c r="R550" s="199"/>
      <c r="S550" s="199"/>
      <c r="T550" s="200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195" t="s">
        <v>180</v>
      </c>
      <c r="AU550" s="195" t="s">
        <v>82</v>
      </c>
      <c r="AV550" s="13" t="s">
        <v>80</v>
      </c>
      <c r="AW550" s="13" t="s">
        <v>30</v>
      </c>
      <c r="AX550" s="13" t="s">
        <v>73</v>
      </c>
      <c r="AY550" s="195" t="s">
        <v>163</v>
      </c>
    </row>
    <row r="551" spans="1:51" s="14" customFormat="1" ht="12">
      <c r="A551" s="14"/>
      <c r="B551" s="201"/>
      <c r="C551" s="14"/>
      <c r="D551" s="194" t="s">
        <v>180</v>
      </c>
      <c r="E551" s="202" t="s">
        <v>1</v>
      </c>
      <c r="F551" s="203" t="s">
        <v>821</v>
      </c>
      <c r="G551" s="14"/>
      <c r="H551" s="204">
        <v>28.884</v>
      </c>
      <c r="I551" s="205"/>
      <c r="J551" s="14"/>
      <c r="K551" s="14"/>
      <c r="L551" s="201"/>
      <c r="M551" s="206"/>
      <c r="N551" s="207"/>
      <c r="O551" s="207"/>
      <c r="P551" s="207"/>
      <c r="Q551" s="207"/>
      <c r="R551" s="207"/>
      <c r="S551" s="207"/>
      <c r="T551" s="20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02" t="s">
        <v>180</v>
      </c>
      <c r="AU551" s="202" t="s">
        <v>82</v>
      </c>
      <c r="AV551" s="14" t="s">
        <v>82</v>
      </c>
      <c r="AW551" s="14" t="s">
        <v>30</v>
      </c>
      <c r="AX551" s="14" t="s">
        <v>73</v>
      </c>
      <c r="AY551" s="202" t="s">
        <v>163</v>
      </c>
    </row>
    <row r="552" spans="1:51" s="15" customFormat="1" ht="12">
      <c r="A552" s="15"/>
      <c r="B552" s="209"/>
      <c r="C552" s="15"/>
      <c r="D552" s="194" t="s">
        <v>180</v>
      </c>
      <c r="E552" s="210" t="s">
        <v>1</v>
      </c>
      <c r="F552" s="211" t="s">
        <v>218</v>
      </c>
      <c r="G552" s="15"/>
      <c r="H552" s="212">
        <v>300.998</v>
      </c>
      <c r="I552" s="213"/>
      <c r="J552" s="15"/>
      <c r="K552" s="15"/>
      <c r="L552" s="209"/>
      <c r="M552" s="214"/>
      <c r="N552" s="215"/>
      <c r="O552" s="215"/>
      <c r="P552" s="215"/>
      <c r="Q552" s="215"/>
      <c r="R552" s="215"/>
      <c r="S552" s="215"/>
      <c r="T552" s="216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10" t="s">
        <v>180</v>
      </c>
      <c r="AU552" s="210" t="s">
        <v>82</v>
      </c>
      <c r="AV552" s="15" t="s">
        <v>170</v>
      </c>
      <c r="AW552" s="15" t="s">
        <v>30</v>
      </c>
      <c r="AX552" s="15" t="s">
        <v>80</v>
      </c>
      <c r="AY552" s="210" t="s">
        <v>163</v>
      </c>
    </row>
    <row r="553" spans="1:65" s="2" customFormat="1" ht="21.75" customHeight="1">
      <c r="A553" s="38"/>
      <c r="B553" s="179"/>
      <c r="C553" s="217" t="s">
        <v>517</v>
      </c>
      <c r="D553" s="217" t="s">
        <v>298</v>
      </c>
      <c r="E553" s="218" t="s">
        <v>822</v>
      </c>
      <c r="F553" s="219" t="s">
        <v>823</v>
      </c>
      <c r="G553" s="220" t="s">
        <v>168</v>
      </c>
      <c r="H553" s="221">
        <v>346.148</v>
      </c>
      <c r="I553" s="222"/>
      <c r="J553" s="223">
        <f>ROUND(I553*H553,2)</f>
        <v>0</v>
      </c>
      <c r="K553" s="219" t="s">
        <v>169</v>
      </c>
      <c r="L553" s="224"/>
      <c r="M553" s="225" t="s">
        <v>1</v>
      </c>
      <c r="N553" s="226" t="s">
        <v>38</v>
      </c>
      <c r="O553" s="77"/>
      <c r="P553" s="189">
        <f>O553*H553</f>
        <v>0</v>
      </c>
      <c r="Q553" s="189">
        <v>0.0021</v>
      </c>
      <c r="R553" s="189">
        <f>Q553*H553</f>
        <v>0.7269108</v>
      </c>
      <c r="S553" s="189">
        <v>0</v>
      </c>
      <c r="T553" s="190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191" t="s">
        <v>337</v>
      </c>
      <c r="AT553" s="191" t="s">
        <v>298</v>
      </c>
      <c r="AU553" s="191" t="s">
        <v>82</v>
      </c>
      <c r="AY553" s="19" t="s">
        <v>163</v>
      </c>
      <c r="BE553" s="192">
        <f>IF(N553="základní",J553,0)</f>
        <v>0</v>
      </c>
      <c r="BF553" s="192">
        <f>IF(N553="snížená",J553,0)</f>
        <v>0</v>
      </c>
      <c r="BG553" s="192">
        <f>IF(N553="zákl. přenesená",J553,0)</f>
        <v>0</v>
      </c>
      <c r="BH553" s="192">
        <f>IF(N553="sníž. přenesená",J553,0)</f>
        <v>0</v>
      </c>
      <c r="BI553" s="192">
        <f>IF(N553="nulová",J553,0)</f>
        <v>0</v>
      </c>
      <c r="BJ553" s="19" t="s">
        <v>80</v>
      </c>
      <c r="BK553" s="192">
        <f>ROUND(I553*H553,2)</f>
        <v>0</v>
      </c>
      <c r="BL553" s="19" t="s">
        <v>249</v>
      </c>
      <c r="BM553" s="191" t="s">
        <v>824</v>
      </c>
    </row>
    <row r="554" spans="1:51" s="14" customFormat="1" ht="12">
      <c r="A554" s="14"/>
      <c r="B554" s="201"/>
      <c r="C554" s="14"/>
      <c r="D554" s="194" t="s">
        <v>180</v>
      </c>
      <c r="E554" s="202" t="s">
        <v>1</v>
      </c>
      <c r="F554" s="203" t="s">
        <v>825</v>
      </c>
      <c r="G554" s="14"/>
      <c r="H554" s="204">
        <v>346.148</v>
      </c>
      <c r="I554" s="205"/>
      <c r="J554" s="14"/>
      <c r="K554" s="14"/>
      <c r="L554" s="201"/>
      <c r="M554" s="206"/>
      <c r="N554" s="207"/>
      <c r="O554" s="207"/>
      <c r="P554" s="207"/>
      <c r="Q554" s="207"/>
      <c r="R554" s="207"/>
      <c r="S554" s="207"/>
      <c r="T554" s="20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02" t="s">
        <v>180</v>
      </c>
      <c r="AU554" s="202" t="s">
        <v>82</v>
      </c>
      <c r="AV554" s="14" t="s">
        <v>82</v>
      </c>
      <c r="AW554" s="14" t="s">
        <v>30</v>
      </c>
      <c r="AX554" s="14" t="s">
        <v>73</v>
      </c>
      <c r="AY554" s="202" t="s">
        <v>163</v>
      </c>
    </row>
    <row r="555" spans="1:51" s="15" customFormat="1" ht="12">
      <c r="A555" s="15"/>
      <c r="B555" s="209"/>
      <c r="C555" s="15"/>
      <c r="D555" s="194" t="s">
        <v>180</v>
      </c>
      <c r="E555" s="210" t="s">
        <v>1</v>
      </c>
      <c r="F555" s="211" t="s">
        <v>218</v>
      </c>
      <c r="G555" s="15"/>
      <c r="H555" s="212">
        <v>346.148</v>
      </c>
      <c r="I555" s="213"/>
      <c r="J555" s="15"/>
      <c r="K555" s="15"/>
      <c r="L555" s="209"/>
      <c r="M555" s="214"/>
      <c r="N555" s="215"/>
      <c r="O555" s="215"/>
      <c r="P555" s="215"/>
      <c r="Q555" s="215"/>
      <c r="R555" s="215"/>
      <c r="S555" s="215"/>
      <c r="T555" s="216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10" t="s">
        <v>180</v>
      </c>
      <c r="AU555" s="210" t="s">
        <v>82</v>
      </c>
      <c r="AV555" s="15" t="s">
        <v>170</v>
      </c>
      <c r="AW555" s="15" t="s">
        <v>30</v>
      </c>
      <c r="AX555" s="15" t="s">
        <v>80</v>
      </c>
      <c r="AY555" s="210" t="s">
        <v>163</v>
      </c>
    </row>
    <row r="556" spans="1:65" s="2" customFormat="1" ht="24.15" customHeight="1">
      <c r="A556" s="38"/>
      <c r="B556" s="179"/>
      <c r="C556" s="180" t="s">
        <v>826</v>
      </c>
      <c r="D556" s="180" t="s">
        <v>165</v>
      </c>
      <c r="E556" s="181" t="s">
        <v>827</v>
      </c>
      <c r="F556" s="182" t="s">
        <v>828</v>
      </c>
      <c r="G556" s="183" t="s">
        <v>168</v>
      </c>
      <c r="H556" s="184">
        <v>300.998</v>
      </c>
      <c r="I556" s="185"/>
      <c r="J556" s="186">
        <f>ROUND(I556*H556,2)</f>
        <v>0</v>
      </c>
      <c r="K556" s="182" t="s">
        <v>169</v>
      </c>
      <c r="L556" s="39"/>
      <c r="M556" s="187" t="s">
        <v>1</v>
      </c>
      <c r="N556" s="188" t="s">
        <v>38</v>
      </c>
      <c r="O556" s="77"/>
      <c r="P556" s="189">
        <f>O556*H556</f>
        <v>0</v>
      </c>
      <c r="Q556" s="189">
        <v>0</v>
      </c>
      <c r="R556" s="189">
        <f>Q556*H556</f>
        <v>0</v>
      </c>
      <c r="S556" s="189">
        <v>0</v>
      </c>
      <c r="T556" s="190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191" t="s">
        <v>249</v>
      </c>
      <c r="AT556" s="191" t="s">
        <v>165</v>
      </c>
      <c r="AU556" s="191" t="s">
        <v>82</v>
      </c>
      <c r="AY556" s="19" t="s">
        <v>163</v>
      </c>
      <c r="BE556" s="192">
        <f>IF(N556="základní",J556,0)</f>
        <v>0</v>
      </c>
      <c r="BF556" s="192">
        <f>IF(N556="snížená",J556,0)</f>
        <v>0</v>
      </c>
      <c r="BG556" s="192">
        <f>IF(N556="zákl. přenesená",J556,0)</f>
        <v>0</v>
      </c>
      <c r="BH556" s="192">
        <f>IF(N556="sníž. přenesená",J556,0)</f>
        <v>0</v>
      </c>
      <c r="BI556" s="192">
        <f>IF(N556="nulová",J556,0)</f>
        <v>0</v>
      </c>
      <c r="BJ556" s="19" t="s">
        <v>80</v>
      </c>
      <c r="BK556" s="192">
        <f>ROUND(I556*H556,2)</f>
        <v>0</v>
      </c>
      <c r="BL556" s="19" t="s">
        <v>249</v>
      </c>
      <c r="BM556" s="191" t="s">
        <v>829</v>
      </c>
    </row>
    <row r="557" spans="1:51" s="13" customFormat="1" ht="12">
      <c r="A557" s="13"/>
      <c r="B557" s="193"/>
      <c r="C557" s="13"/>
      <c r="D557" s="194" t="s">
        <v>180</v>
      </c>
      <c r="E557" s="195" t="s">
        <v>1</v>
      </c>
      <c r="F557" s="196" t="s">
        <v>816</v>
      </c>
      <c r="G557" s="13"/>
      <c r="H557" s="195" t="s">
        <v>1</v>
      </c>
      <c r="I557" s="197"/>
      <c r="J557" s="13"/>
      <c r="K557" s="13"/>
      <c r="L557" s="193"/>
      <c r="M557" s="198"/>
      <c r="N557" s="199"/>
      <c r="O557" s="199"/>
      <c r="P557" s="199"/>
      <c r="Q557" s="199"/>
      <c r="R557" s="199"/>
      <c r="S557" s="199"/>
      <c r="T557" s="200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195" t="s">
        <v>180</v>
      </c>
      <c r="AU557" s="195" t="s">
        <v>82</v>
      </c>
      <c r="AV557" s="13" t="s">
        <v>80</v>
      </c>
      <c r="AW557" s="13" t="s">
        <v>30</v>
      </c>
      <c r="AX557" s="13" t="s">
        <v>73</v>
      </c>
      <c r="AY557" s="195" t="s">
        <v>163</v>
      </c>
    </row>
    <row r="558" spans="1:51" s="14" customFormat="1" ht="12">
      <c r="A558" s="14"/>
      <c r="B558" s="201"/>
      <c r="C558" s="14"/>
      <c r="D558" s="194" t="s">
        <v>180</v>
      </c>
      <c r="E558" s="202" t="s">
        <v>1</v>
      </c>
      <c r="F558" s="203" t="s">
        <v>817</v>
      </c>
      <c r="G558" s="14"/>
      <c r="H558" s="204">
        <v>157.221</v>
      </c>
      <c r="I558" s="205"/>
      <c r="J558" s="14"/>
      <c r="K558" s="14"/>
      <c r="L558" s="201"/>
      <c r="M558" s="206"/>
      <c r="N558" s="207"/>
      <c r="O558" s="207"/>
      <c r="P558" s="207"/>
      <c r="Q558" s="207"/>
      <c r="R558" s="207"/>
      <c r="S558" s="207"/>
      <c r="T558" s="20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02" t="s">
        <v>180</v>
      </c>
      <c r="AU558" s="202" t="s">
        <v>82</v>
      </c>
      <c r="AV558" s="14" t="s">
        <v>82</v>
      </c>
      <c r="AW558" s="14" t="s">
        <v>30</v>
      </c>
      <c r="AX558" s="14" t="s">
        <v>73</v>
      </c>
      <c r="AY558" s="202" t="s">
        <v>163</v>
      </c>
    </row>
    <row r="559" spans="1:51" s="13" customFormat="1" ht="12">
      <c r="A559" s="13"/>
      <c r="B559" s="193"/>
      <c r="C559" s="13"/>
      <c r="D559" s="194" t="s">
        <v>180</v>
      </c>
      <c r="E559" s="195" t="s">
        <v>1</v>
      </c>
      <c r="F559" s="196" t="s">
        <v>474</v>
      </c>
      <c r="G559" s="13"/>
      <c r="H559" s="195" t="s">
        <v>1</v>
      </c>
      <c r="I559" s="197"/>
      <c r="J559" s="13"/>
      <c r="K559" s="13"/>
      <c r="L559" s="193"/>
      <c r="M559" s="198"/>
      <c r="N559" s="199"/>
      <c r="O559" s="199"/>
      <c r="P559" s="199"/>
      <c r="Q559" s="199"/>
      <c r="R559" s="199"/>
      <c r="S559" s="199"/>
      <c r="T559" s="20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195" t="s">
        <v>180</v>
      </c>
      <c r="AU559" s="195" t="s">
        <v>82</v>
      </c>
      <c r="AV559" s="13" t="s">
        <v>80</v>
      </c>
      <c r="AW559" s="13" t="s">
        <v>30</v>
      </c>
      <c r="AX559" s="13" t="s">
        <v>73</v>
      </c>
      <c r="AY559" s="195" t="s">
        <v>163</v>
      </c>
    </row>
    <row r="560" spans="1:51" s="14" customFormat="1" ht="12">
      <c r="A560" s="14"/>
      <c r="B560" s="201"/>
      <c r="C560" s="14"/>
      <c r="D560" s="194" t="s">
        <v>180</v>
      </c>
      <c r="E560" s="202" t="s">
        <v>1</v>
      </c>
      <c r="F560" s="203" t="s">
        <v>818</v>
      </c>
      <c r="G560" s="14"/>
      <c r="H560" s="204">
        <v>11.83</v>
      </c>
      <c r="I560" s="205"/>
      <c r="J560" s="14"/>
      <c r="K560" s="14"/>
      <c r="L560" s="201"/>
      <c r="M560" s="206"/>
      <c r="N560" s="207"/>
      <c r="O560" s="207"/>
      <c r="P560" s="207"/>
      <c r="Q560" s="207"/>
      <c r="R560" s="207"/>
      <c r="S560" s="207"/>
      <c r="T560" s="20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02" t="s">
        <v>180</v>
      </c>
      <c r="AU560" s="202" t="s">
        <v>82</v>
      </c>
      <c r="AV560" s="14" t="s">
        <v>82</v>
      </c>
      <c r="AW560" s="14" t="s">
        <v>30</v>
      </c>
      <c r="AX560" s="14" t="s">
        <v>73</v>
      </c>
      <c r="AY560" s="202" t="s">
        <v>163</v>
      </c>
    </row>
    <row r="561" spans="1:51" s="13" customFormat="1" ht="12">
      <c r="A561" s="13"/>
      <c r="B561" s="193"/>
      <c r="C561" s="13"/>
      <c r="D561" s="194" t="s">
        <v>180</v>
      </c>
      <c r="E561" s="195" t="s">
        <v>1</v>
      </c>
      <c r="F561" s="196" t="s">
        <v>476</v>
      </c>
      <c r="G561" s="13"/>
      <c r="H561" s="195" t="s">
        <v>1</v>
      </c>
      <c r="I561" s="197"/>
      <c r="J561" s="13"/>
      <c r="K561" s="13"/>
      <c r="L561" s="193"/>
      <c r="M561" s="198"/>
      <c r="N561" s="199"/>
      <c r="O561" s="199"/>
      <c r="P561" s="199"/>
      <c r="Q561" s="199"/>
      <c r="R561" s="199"/>
      <c r="S561" s="199"/>
      <c r="T561" s="200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195" t="s">
        <v>180</v>
      </c>
      <c r="AU561" s="195" t="s">
        <v>82</v>
      </c>
      <c r="AV561" s="13" t="s">
        <v>80</v>
      </c>
      <c r="AW561" s="13" t="s">
        <v>30</v>
      </c>
      <c r="AX561" s="13" t="s">
        <v>73</v>
      </c>
      <c r="AY561" s="195" t="s">
        <v>163</v>
      </c>
    </row>
    <row r="562" spans="1:51" s="14" customFormat="1" ht="12">
      <c r="A562" s="14"/>
      <c r="B562" s="201"/>
      <c r="C562" s="14"/>
      <c r="D562" s="194" t="s">
        <v>180</v>
      </c>
      <c r="E562" s="202" t="s">
        <v>1</v>
      </c>
      <c r="F562" s="203" t="s">
        <v>819</v>
      </c>
      <c r="G562" s="14"/>
      <c r="H562" s="204">
        <v>38.545</v>
      </c>
      <c r="I562" s="205"/>
      <c r="J562" s="14"/>
      <c r="K562" s="14"/>
      <c r="L562" s="201"/>
      <c r="M562" s="206"/>
      <c r="N562" s="207"/>
      <c r="O562" s="207"/>
      <c r="P562" s="207"/>
      <c r="Q562" s="207"/>
      <c r="R562" s="207"/>
      <c r="S562" s="207"/>
      <c r="T562" s="20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02" t="s">
        <v>180</v>
      </c>
      <c r="AU562" s="202" t="s">
        <v>82</v>
      </c>
      <c r="AV562" s="14" t="s">
        <v>82</v>
      </c>
      <c r="AW562" s="14" t="s">
        <v>30</v>
      </c>
      <c r="AX562" s="14" t="s">
        <v>73</v>
      </c>
      <c r="AY562" s="202" t="s">
        <v>163</v>
      </c>
    </row>
    <row r="563" spans="1:51" s="13" customFormat="1" ht="12">
      <c r="A563" s="13"/>
      <c r="B563" s="193"/>
      <c r="C563" s="13"/>
      <c r="D563" s="194" t="s">
        <v>180</v>
      </c>
      <c r="E563" s="195" t="s">
        <v>1</v>
      </c>
      <c r="F563" s="196" t="s">
        <v>793</v>
      </c>
      <c r="G563" s="13"/>
      <c r="H563" s="195" t="s">
        <v>1</v>
      </c>
      <c r="I563" s="197"/>
      <c r="J563" s="13"/>
      <c r="K563" s="13"/>
      <c r="L563" s="193"/>
      <c r="M563" s="198"/>
      <c r="N563" s="199"/>
      <c r="O563" s="199"/>
      <c r="P563" s="199"/>
      <c r="Q563" s="199"/>
      <c r="R563" s="199"/>
      <c r="S563" s="199"/>
      <c r="T563" s="200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195" t="s">
        <v>180</v>
      </c>
      <c r="AU563" s="195" t="s">
        <v>82</v>
      </c>
      <c r="AV563" s="13" t="s">
        <v>80</v>
      </c>
      <c r="AW563" s="13" t="s">
        <v>30</v>
      </c>
      <c r="AX563" s="13" t="s">
        <v>73</v>
      </c>
      <c r="AY563" s="195" t="s">
        <v>163</v>
      </c>
    </row>
    <row r="564" spans="1:51" s="14" customFormat="1" ht="12">
      <c r="A564" s="14"/>
      <c r="B564" s="201"/>
      <c r="C564" s="14"/>
      <c r="D564" s="194" t="s">
        <v>180</v>
      </c>
      <c r="E564" s="202" t="s">
        <v>1</v>
      </c>
      <c r="F564" s="203" t="s">
        <v>794</v>
      </c>
      <c r="G564" s="14"/>
      <c r="H564" s="204">
        <v>64.518</v>
      </c>
      <c r="I564" s="205"/>
      <c r="J564" s="14"/>
      <c r="K564" s="14"/>
      <c r="L564" s="201"/>
      <c r="M564" s="206"/>
      <c r="N564" s="207"/>
      <c r="O564" s="207"/>
      <c r="P564" s="207"/>
      <c r="Q564" s="207"/>
      <c r="R564" s="207"/>
      <c r="S564" s="207"/>
      <c r="T564" s="208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02" t="s">
        <v>180</v>
      </c>
      <c r="AU564" s="202" t="s">
        <v>82</v>
      </c>
      <c r="AV564" s="14" t="s">
        <v>82</v>
      </c>
      <c r="AW564" s="14" t="s">
        <v>30</v>
      </c>
      <c r="AX564" s="14" t="s">
        <v>73</v>
      </c>
      <c r="AY564" s="202" t="s">
        <v>163</v>
      </c>
    </row>
    <row r="565" spans="1:51" s="13" customFormat="1" ht="12">
      <c r="A565" s="13"/>
      <c r="B565" s="193"/>
      <c r="C565" s="13"/>
      <c r="D565" s="194" t="s">
        <v>180</v>
      </c>
      <c r="E565" s="195" t="s">
        <v>1</v>
      </c>
      <c r="F565" s="196" t="s">
        <v>820</v>
      </c>
      <c r="G565" s="13"/>
      <c r="H565" s="195" t="s">
        <v>1</v>
      </c>
      <c r="I565" s="197"/>
      <c r="J565" s="13"/>
      <c r="K565" s="13"/>
      <c r="L565" s="193"/>
      <c r="M565" s="198"/>
      <c r="N565" s="199"/>
      <c r="O565" s="199"/>
      <c r="P565" s="199"/>
      <c r="Q565" s="199"/>
      <c r="R565" s="199"/>
      <c r="S565" s="199"/>
      <c r="T565" s="20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195" t="s">
        <v>180</v>
      </c>
      <c r="AU565" s="195" t="s">
        <v>82</v>
      </c>
      <c r="AV565" s="13" t="s">
        <v>80</v>
      </c>
      <c r="AW565" s="13" t="s">
        <v>30</v>
      </c>
      <c r="AX565" s="13" t="s">
        <v>73</v>
      </c>
      <c r="AY565" s="195" t="s">
        <v>163</v>
      </c>
    </row>
    <row r="566" spans="1:51" s="14" customFormat="1" ht="12">
      <c r="A566" s="14"/>
      <c r="B566" s="201"/>
      <c r="C566" s="14"/>
      <c r="D566" s="194" t="s">
        <v>180</v>
      </c>
      <c r="E566" s="202" t="s">
        <v>1</v>
      </c>
      <c r="F566" s="203" t="s">
        <v>821</v>
      </c>
      <c r="G566" s="14"/>
      <c r="H566" s="204">
        <v>28.884</v>
      </c>
      <c r="I566" s="205"/>
      <c r="J566" s="14"/>
      <c r="K566" s="14"/>
      <c r="L566" s="201"/>
      <c r="M566" s="206"/>
      <c r="N566" s="207"/>
      <c r="O566" s="207"/>
      <c r="P566" s="207"/>
      <c r="Q566" s="207"/>
      <c r="R566" s="207"/>
      <c r="S566" s="207"/>
      <c r="T566" s="20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02" t="s">
        <v>180</v>
      </c>
      <c r="AU566" s="202" t="s">
        <v>82</v>
      </c>
      <c r="AV566" s="14" t="s">
        <v>82</v>
      </c>
      <c r="AW566" s="14" t="s">
        <v>30</v>
      </c>
      <c r="AX566" s="14" t="s">
        <v>73</v>
      </c>
      <c r="AY566" s="202" t="s">
        <v>163</v>
      </c>
    </row>
    <row r="567" spans="1:51" s="15" customFormat="1" ht="12">
      <c r="A567" s="15"/>
      <c r="B567" s="209"/>
      <c r="C567" s="15"/>
      <c r="D567" s="194" t="s">
        <v>180</v>
      </c>
      <c r="E567" s="210" t="s">
        <v>1</v>
      </c>
      <c r="F567" s="211" t="s">
        <v>218</v>
      </c>
      <c r="G567" s="15"/>
      <c r="H567" s="212">
        <v>300.998</v>
      </c>
      <c r="I567" s="213"/>
      <c r="J567" s="15"/>
      <c r="K567" s="15"/>
      <c r="L567" s="209"/>
      <c r="M567" s="214"/>
      <c r="N567" s="215"/>
      <c r="O567" s="215"/>
      <c r="P567" s="215"/>
      <c r="Q567" s="215"/>
      <c r="R567" s="215"/>
      <c r="S567" s="215"/>
      <c r="T567" s="216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10" t="s">
        <v>180</v>
      </c>
      <c r="AU567" s="210" t="s">
        <v>82</v>
      </c>
      <c r="AV567" s="15" t="s">
        <v>170</v>
      </c>
      <c r="AW567" s="15" t="s">
        <v>30</v>
      </c>
      <c r="AX567" s="15" t="s">
        <v>80</v>
      </c>
      <c r="AY567" s="210" t="s">
        <v>163</v>
      </c>
    </row>
    <row r="568" spans="1:65" s="2" customFormat="1" ht="16.5" customHeight="1">
      <c r="A568" s="38"/>
      <c r="B568" s="179"/>
      <c r="C568" s="217" t="s">
        <v>522</v>
      </c>
      <c r="D568" s="217" t="s">
        <v>298</v>
      </c>
      <c r="E568" s="218" t="s">
        <v>830</v>
      </c>
      <c r="F568" s="219" t="s">
        <v>831</v>
      </c>
      <c r="G568" s="220" t="s">
        <v>168</v>
      </c>
      <c r="H568" s="221">
        <v>346.148</v>
      </c>
      <c r="I568" s="222"/>
      <c r="J568" s="223">
        <f>ROUND(I568*H568,2)</f>
        <v>0</v>
      </c>
      <c r="K568" s="219" t="s">
        <v>169</v>
      </c>
      <c r="L568" s="224"/>
      <c r="M568" s="225" t="s">
        <v>1</v>
      </c>
      <c r="N568" s="226" t="s">
        <v>38</v>
      </c>
      <c r="O568" s="77"/>
      <c r="P568" s="189">
        <f>O568*H568</f>
        <v>0</v>
      </c>
      <c r="Q568" s="189">
        <v>0.0005</v>
      </c>
      <c r="R568" s="189">
        <f>Q568*H568</f>
        <v>0.173074</v>
      </c>
      <c r="S568" s="189">
        <v>0</v>
      </c>
      <c r="T568" s="190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191" t="s">
        <v>337</v>
      </c>
      <c r="AT568" s="191" t="s">
        <v>298</v>
      </c>
      <c r="AU568" s="191" t="s">
        <v>82</v>
      </c>
      <c r="AY568" s="19" t="s">
        <v>163</v>
      </c>
      <c r="BE568" s="192">
        <f>IF(N568="základní",J568,0)</f>
        <v>0</v>
      </c>
      <c r="BF568" s="192">
        <f>IF(N568="snížená",J568,0)</f>
        <v>0</v>
      </c>
      <c r="BG568" s="192">
        <f>IF(N568="zákl. přenesená",J568,0)</f>
        <v>0</v>
      </c>
      <c r="BH568" s="192">
        <f>IF(N568="sníž. přenesená",J568,0)</f>
        <v>0</v>
      </c>
      <c r="BI568" s="192">
        <f>IF(N568="nulová",J568,0)</f>
        <v>0</v>
      </c>
      <c r="BJ568" s="19" t="s">
        <v>80</v>
      </c>
      <c r="BK568" s="192">
        <f>ROUND(I568*H568,2)</f>
        <v>0</v>
      </c>
      <c r="BL568" s="19" t="s">
        <v>249</v>
      </c>
      <c r="BM568" s="191" t="s">
        <v>832</v>
      </c>
    </row>
    <row r="569" spans="1:51" s="14" customFormat="1" ht="12">
      <c r="A569" s="14"/>
      <c r="B569" s="201"/>
      <c r="C569" s="14"/>
      <c r="D569" s="194" t="s">
        <v>180</v>
      </c>
      <c r="E569" s="202" t="s">
        <v>1</v>
      </c>
      <c r="F569" s="203" t="s">
        <v>825</v>
      </c>
      <c r="G569" s="14"/>
      <c r="H569" s="204">
        <v>346.148</v>
      </c>
      <c r="I569" s="205"/>
      <c r="J569" s="14"/>
      <c r="K569" s="14"/>
      <c r="L569" s="201"/>
      <c r="M569" s="206"/>
      <c r="N569" s="207"/>
      <c r="O569" s="207"/>
      <c r="P569" s="207"/>
      <c r="Q569" s="207"/>
      <c r="R569" s="207"/>
      <c r="S569" s="207"/>
      <c r="T569" s="20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02" t="s">
        <v>180</v>
      </c>
      <c r="AU569" s="202" t="s">
        <v>82</v>
      </c>
      <c r="AV569" s="14" t="s">
        <v>82</v>
      </c>
      <c r="AW569" s="14" t="s">
        <v>30</v>
      </c>
      <c r="AX569" s="14" t="s">
        <v>73</v>
      </c>
      <c r="AY569" s="202" t="s">
        <v>163</v>
      </c>
    </row>
    <row r="570" spans="1:51" s="15" customFormat="1" ht="12">
      <c r="A570" s="15"/>
      <c r="B570" s="209"/>
      <c r="C570" s="15"/>
      <c r="D570" s="194" t="s">
        <v>180</v>
      </c>
      <c r="E570" s="210" t="s">
        <v>1</v>
      </c>
      <c r="F570" s="211" t="s">
        <v>218</v>
      </c>
      <c r="G570" s="15"/>
      <c r="H570" s="212">
        <v>346.148</v>
      </c>
      <c r="I570" s="213"/>
      <c r="J570" s="15"/>
      <c r="K570" s="15"/>
      <c r="L570" s="209"/>
      <c r="M570" s="214"/>
      <c r="N570" s="215"/>
      <c r="O570" s="215"/>
      <c r="P570" s="215"/>
      <c r="Q570" s="215"/>
      <c r="R570" s="215"/>
      <c r="S570" s="215"/>
      <c r="T570" s="216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10" t="s">
        <v>180</v>
      </c>
      <c r="AU570" s="210" t="s">
        <v>82</v>
      </c>
      <c r="AV570" s="15" t="s">
        <v>170</v>
      </c>
      <c r="AW570" s="15" t="s">
        <v>30</v>
      </c>
      <c r="AX570" s="15" t="s">
        <v>80</v>
      </c>
      <c r="AY570" s="210" t="s">
        <v>163</v>
      </c>
    </row>
    <row r="571" spans="1:65" s="2" customFormat="1" ht="24.15" customHeight="1">
      <c r="A571" s="38"/>
      <c r="B571" s="179"/>
      <c r="C571" s="180" t="s">
        <v>833</v>
      </c>
      <c r="D571" s="180" t="s">
        <v>165</v>
      </c>
      <c r="E571" s="181" t="s">
        <v>834</v>
      </c>
      <c r="F571" s="182" t="s">
        <v>835</v>
      </c>
      <c r="G571" s="183" t="s">
        <v>168</v>
      </c>
      <c r="H571" s="184">
        <v>300.998</v>
      </c>
      <c r="I571" s="185"/>
      <c r="J571" s="186">
        <f>ROUND(I571*H571,2)</f>
        <v>0</v>
      </c>
      <c r="K571" s="182" t="s">
        <v>169</v>
      </c>
      <c r="L571" s="39"/>
      <c r="M571" s="187" t="s">
        <v>1</v>
      </c>
      <c r="N571" s="188" t="s">
        <v>38</v>
      </c>
      <c r="O571" s="77"/>
      <c r="P571" s="189">
        <f>O571*H571</f>
        <v>0</v>
      </c>
      <c r="Q571" s="189">
        <v>0</v>
      </c>
      <c r="R571" s="189">
        <f>Q571*H571</f>
        <v>0</v>
      </c>
      <c r="S571" s="189">
        <v>0</v>
      </c>
      <c r="T571" s="190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191" t="s">
        <v>249</v>
      </c>
      <c r="AT571" s="191" t="s">
        <v>165</v>
      </c>
      <c r="AU571" s="191" t="s">
        <v>82</v>
      </c>
      <c r="AY571" s="19" t="s">
        <v>163</v>
      </c>
      <c r="BE571" s="192">
        <f>IF(N571="základní",J571,0)</f>
        <v>0</v>
      </c>
      <c r="BF571" s="192">
        <f>IF(N571="snížená",J571,0)</f>
        <v>0</v>
      </c>
      <c r="BG571" s="192">
        <f>IF(N571="zákl. přenesená",J571,0)</f>
        <v>0</v>
      </c>
      <c r="BH571" s="192">
        <f>IF(N571="sníž. přenesená",J571,0)</f>
        <v>0</v>
      </c>
      <c r="BI571" s="192">
        <f>IF(N571="nulová",J571,0)</f>
        <v>0</v>
      </c>
      <c r="BJ571" s="19" t="s">
        <v>80</v>
      </c>
      <c r="BK571" s="192">
        <f>ROUND(I571*H571,2)</f>
        <v>0</v>
      </c>
      <c r="BL571" s="19" t="s">
        <v>249</v>
      </c>
      <c r="BM571" s="191" t="s">
        <v>836</v>
      </c>
    </row>
    <row r="572" spans="1:51" s="13" customFormat="1" ht="12">
      <c r="A572" s="13"/>
      <c r="B572" s="193"/>
      <c r="C572" s="13"/>
      <c r="D572" s="194" t="s">
        <v>180</v>
      </c>
      <c r="E572" s="195" t="s">
        <v>1</v>
      </c>
      <c r="F572" s="196" t="s">
        <v>816</v>
      </c>
      <c r="G572" s="13"/>
      <c r="H572" s="195" t="s">
        <v>1</v>
      </c>
      <c r="I572" s="197"/>
      <c r="J572" s="13"/>
      <c r="K572" s="13"/>
      <c r="L572" s="193"/>
      <c r="M572" s="198"/>
      <c r="N572" s="199"/>
      <c r="O572" s="199"/>
      <c r="P572" s="199"/>
      <c r="Q572" s="199"/>
      <c r="R572" s="199"/>
      <c r="S572" s="199"/>
      <c r="T572" s="20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195" t="s">
        <v>180</v>
      </c>
      <c r="AU572" s="195" t="s">
        <v>82</v>
      </c>
      <c r="AV572" s="13" t="s">
        <v>80</v>
      </c>
      <c r="AW572" s="13" t="s">
        <v>30</v>
      </c>
      <c r="AX572" s="13" t="s">
        <v>73</v>
      </c>
      <c r="AY572" s="195" t="s">
        <v>163</v>
      </c>
    </row>
    <row r="573" spans="1:51" s="14" customFormat="1" ht="12">
      <c r="A573" s="14"/>
      <c r="B573" s="201"/>
      <c r="C573" s="14"/>
      <c r="D573" s="194" t="s">
        <v>180</v>
      </c>
      <c r="E573" s="202" t="s">
        <v>1</v>
      </c>
      <c r="F573" s="203" t="s">
        <v>817</v>
      </c>
      <c r="G573" s="14"/>
      <c r="H573" s="204">
        <v>157.221</v>
      </c>
      <c r="I573" s="205"/>
      <c r="J573" s="14"/>
      <c r="K573" s="14"/>
      <c r="L573" s="201"/>
      <c r="M573" s="206"/>
      <c r="N573" s="207"/>
      <c r="O573" s="207"/>
      <c r="P573" s="207"/>
      <c r="Q573" s="207"/>
      <c r="R573" s="207"/>
      <c r="S573" s="207"/>
      <c r="T573" s="20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02" t="s">
        <v>180</v>
      </c>
      <c r="AU573" s="202" t="s">
        <v>82</v>
      </c>
      <c r="AV573" s="14" t="s">
        <v>82</v>
      </c>
      <c r="AW573" s="14" t="s">
        <v>30</v>
      </c>
      <c r="AX573" s="14" t="s">
        <v>73</v>
      </c>
      <c r="AY573" s="202" t="s">
        <v>163</v>
      </c>
    </row>
    <row r="574" spans="1:51" s="13" customFormat="1" ht="12">
      <c r="A574" s="13"/>
      <c r="B574" s="193"/>
      <c r="C574" s="13"/>
      <c r="D574" s="194" t="s">
        <v>180</v>
      </c>
      <c r="E574" s="195" t="s">
        <v>1</v>
      </c>
      <c r="F574" s="196" t="s">
        <v>474</v>
      </c>
      <c r="G574" s="13"/>
      <c r="H574" s="195" t="s">
        <v>1</v>
      </c>
      <c r="I574" s="197"/>
      <c r="J574" s="13"/>
      <c r="K574" s="13"/>
      <c r="L574" s="193"/>
      <c r="M574" s="198"/>
      <c r="N574" s="199"/>
      <c r="O574" s="199"/>
      <c r="P574" s="199"/>
      <c r="Q574" s="199"/>
      <c r="R574" s="199"/>
      <c r="S574" s="199"/>
      <c r="T574" s="200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195" t="s">
        <v>180</v>
      </c>
      <c r="AU574" s="195" t="s">
        <v>82</v>
      </c>
      <c r="AV574" s="13" t="s">
        <v>80</v>
      </c>
      <c r="AW574" s="13" t="s">
        <v>30</v>
      </c>
      <c r="AX574" s="13" t="s">
        <v>73</v>
      </c>
      <c r="AY574" s="195" t="s">
        <v>163</v>
      </c>
    </row>
    <row r="575" spans="1:51" s="14" customFormat="1" ht="12">
      <c r="A575" s="14"/>
      <c r="B575" s="201"/>
      <c r="C575" s="14"/>
      <c r="D575" s="194" t="s">
        <v>180</v>
      </c>
      <c r="E575" s="202" t="s">
        <v>1</v>
      </c>
      <c r="F575" s="203" t="s">
        <v>818</v>
      </c>
      <c r="G575" s="14"/>
      <c r="H575" s="204">
        <v>11.83</v>
      </c>
      <c r="I575" s="205"/>
      <c r="J575" s="14"/>
      <c r="K575" s="14"/>
      <c r="L575" s="201"/>
      <c r="M575" s="206"/>
      <c r="N575" s="207"/>
      <c r="O575" s="207"/>
      <c r="P575" s="207"/>
      <c r="Q575" s="207"/>
      <c r="R575" s="207"/>
      <c r="S575" s="207"/>
      <c r="T575" s="20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02" t="s">
        <v>180</v>
      </c>
      <c r="AU575" s="202" t="s">
        <v>82</v>
      </c>
      <c r="AV575" s="14" t="s">
        <v>82</v>
      </c>
      <c r="AW575" s="14" t="s">
        <v>30</v>
      </c>
      <c r="AX575" s="14" t="s">
        <v>73</v>
      </c>
      <c r="AY575" s="202" t="s">
        <v>163</v>
      </c>
    </row>
    <row r="576" spans="1:51" s="13" customFormat="1" ht="12">
      <c r="A576" s="13"/>
      <c r="B576" s="193"/>
      <c r="C576" s="13"/>
      <c r="D576" s="194" t="s">
        <v>180</v>
      </c>
      <c r="E576" s="195" t="s">
        <v>1</v>
      </c>
      <c r="F576" s="196" t="s">
        <v>476</v>
      </c>
      <c r="G576" s="13"/>
      <c r="H576" s="195" t="s">
        <v>1</v>
      </c>
      <c r="I576" s="197"/>
      <c r="J576" s="13"/>
      <c r="K576" s="13"/>
      <c r="L576" s="193"/>
      <c r="M576" s="198"/>
      <c r="N576" s="199"/>
      <c r="O576" s="199"/>
      <c r="P576" s="199"/>
      <c r="Q576" s="199"/>
      <c r="R576" s="199"/>
      <c r="S576" s="199"/>
      <c r="T576" s="20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195" t="s">
        <v>180</v>
      </c>
      <c r="AU576" s="195" t="s">
        <v>82</v>
      </c>
      <c r="AV576" s="13" t="s">
        <v>80</v>
      </c>
      <c r="AW576" s="13" t="s">
        <v>30</v>
      </c>
      <c r="AX576" s="13" t="s">
        <v>73</v>
      </c>
      <c r="AY576" s="195" t="s">
        <v>163</v>
      </c>
    </row>
    <row r="577" spans="1:51" s="14" customFormat="1" ht="12">
      <c r="A577" s="14"/>
      <c r="B577" s="201"/>
      <c r="C577" s="14"/>
      <c r="D577" s="194" t="s">
        <v>180</v>
      </c>
      <c r="E577" s="202" t="s">
        <v>1</v>
      </c>
      <c r="F577" s="203" t="s">
        <v>819</v>
      </c>
      <c r="G577" s="14"/>
      <c r="H577" s="204">
        <v>38.545</v>
      </c>
      <c r="I577" s="205"/>
      <c r="J577" s="14"/>
      <c r="K577" s="14"/>
      <c r="L577" s="201"/>
      <c r="M577" s="206"/>
      <c r="N577" s="207"/>
      <c r="O577" s="207"/>
      <c r="P577" s="207"/>
      <c r="Q577" s="207"/>
      <c r="R577" s="207"/>
      <c r="S577" s="207"/>
      <c r="T577" s="208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02" t="s">
        <v>180</v>
      </c>
      <c r="AU577" s="202" t="s">
        <v>82</v>
      </c>
      <c r="AV577" s="14" t="s">
        <v>82</v>
      </c>
      <c r="AW577" s="14" t="s">
        <v>30</v>
      </c>
      <c r="AX577" s="14" t="s">
        <v>73</v>
      </c>
      <c r="AY577" s="202" t="s">
        <v>163</v>
      </c>
    </row>
    <row r="578" spans="1:51" s="13" customFormat="1" ht="12">
      <c r="A578" s="13"/>
      <c r="B578" s="193"/>
      <c r="C578" s="13"/>
      <c r="D578" s="194" t="s">
        <v>180</v>
      </c>
      <c r="E578" s="195" t="s">
        <v>1</v>
      </c>
      <c r="F578" s="196" t="s">
        <v>793</v>
      </c>
      <c r="G578" s="13"/>
      <c r="H578" s="195" t="s">
        <v>1</v>
      </c>
      <c r="I578" s="197"/>
      <c r="J578" s="13"/>
      <c r="K578" s="13"/>
      <c r="L578" s="193"/>
      <c r="M578" s="198"/>
      <c r="N578" s="199"/>
      <c r="O578" s="199"/>
      <c r="P578" s="199"/>
      <c r="Q578" s="199"/>
      <c r="R578" s="199"/>
      <c r="S578" s="199"/>
      <c r="T578" s="20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195" t="s">
        <v>180</v>
      </c>
      <c r="AU578" s="195" t="s">
        <v>82</v>
      </c>
      <c r="AV578" s="13" t="s">
        <v>80</v>
      </c>
      <c r="AW578" s="13" t="s">
        <v>30</v>
      </c>
      <c r="AX578" s="13" t="s">
        <v>73</v>
      </c>
      <c r="AY578" s="195" t="s">
        <v>163</v>
      </c>
    </row>
    <row r="579" spans="1:51" s="14" customFormat="1" ht="12">
      <c r="A579" s="14"/>
      <c r="B579" s="201"/>
      <c r="C579" s="14"/>
      <c r="D579" s="194" t="s">
        <v>180</v>
      </c>
      <c r="E579" s="202" t="s">
        <v>1</v>
      </c>
      <c r="F579" s="203" t="s">
        <v>794</v>
      </c>
      <c r="G579" s="14"/>
      <c r="H579" s="204">
        <v>64.518</v>
      </c>
      <c r="I579" s="205"/>
      <c r="J579" s="14"/>
      <c r="K579" s="14"/>
      <c r="L579" s="201"/>
      <c r="M579" s="206"/>
      <c r="N579" s="207"/>
      <c r="O579" s="207"/>
      <c r="P579" s="207"/>
      <c r="Q579" s="207"/>
      <c r="R579" s="207"/>
      <c r="S579" s="207"/>
      <c r="T579" s="208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02" t="s">
        <v>180</v>
      </c>
      <c r="AU579" s="202" t="s">
        <v>82</v>
      </c>
      <c r="AV579" s="14" t="s">
        <v>82</v>
      </c>
      <c r="AW579" s="14" t="s">
        <v>30</v>
      </c>
      <c r="AX579" s="14" t="s">
        <v>73</v>
      </c>
      <c r="AY579" s="202" t="s">
        <v>163</v>
      </c>
    </row>
    <row r="580" spans="1:51" s="13" customFormat="1" ht="12">
      <c r="A580" s="13"/>
      <c r="B580" s="193"/>
      <c r="C580" s="13"/>
      <c r="D580" s="194" t="s">
        <v>180</v>
      </c>
      <c r="E580" s="195" t="s">
        <v>1</v>
      </c>
      <c r="F580" s="196" t="s">
        <v>820</v>
      </c>
      <c r="G580" s="13"/>
      <c r="H580" s="195" t="s">
        <v>1</v>
      </c>
      <c r="I580" s="197"/>
      <c r="J580" s="13"/>
      <c r="K580" s="13"/>
      <c r="L580" s="193"/>
      <c r="M580" s="198"/>
      <c r="N580" s="199"/>
      <c r="O580" s="199"/>
      <c r="P580" s="199"/>
      <c r="Q580" s="199"/>
      <c r="R580" s="199"/>
      <c r="S580" s="199"/>
      <c r="T580" s="200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195" t="s">
        <v>180</v>
      </c>
      <c r="AU580" s="195" t="s">
        <v>82</v>
      </c>
      <c r="AV580" s="13" t="s">
        <v>80</v>
      </c>
      <c r="AW580" s="13" t="s">
        <v>30</v>
      </c>
      <c r="AX580" s="13" t="s">
        <v>73</v>
      </c>
      <c r="AY580" s="195" t="s">
        <v>163</v>
      </c>
    </row>
    <row r="581" spans="1:51" s="14" customFormat="1" ht="12">
      <c r="A581" s="14"/>
      <c r="B581" s="201"/>
      <c r="C581" s="14"/>
      <c r="D581" s="194" t="s">
        <v>180</v>
      </c>
      <c r="E581" s="202" t="s">
        <v>1</v>
      </c>
      <c r="F581" s="203" t="s">
        <v>821</v>
      </c>
      <c r="G581" s="14"/>
      <c r="H581" s="204">
        <v>28.884</v>
      </c>
      <c r="I581" s="205"/>
      <c r="J581" s="14"/>
      <c r="K581" s="14"/>
      <c r="L581" s="201"/>
      <c r="M581" s="206"/>
      <c r="N581" s="207"/>
      <c r="O581" s="207"/>
      <c r="P581" s="207"/>
      <c r="Q581" s="207"/>
      <c r="R581" s="207"/>
      <c r="S581" s="207"/>
      <c r="T581" s="208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02" t="s">
        <v>180</v>
      </c>
      <c r="AU581" s="202" t="s">
        <v>82</v>
      </c>
      <c r="AV581" s="14" t="s">
        <v>82</v>
      </c>
      <c r="AW581" s="14" t="s">
        <v>30</v>
      </c>
      <c r="AX581" s="14" t="s">
        <v>73</v>
      </c>
      <c r="AY581" s="202" t="s">
        <v>163</v>
      </c>
    </row>
    <row r="582" spans="1:51" s="15" customFormat="1" ht="12">
      <c r="A582" s="15"/>
      <c r="B582" s="209"/>
      <c r="C582" s="15"/>
      <c r="D582" s="194" t="s">
        <v>180</v>
      </c>
      <c r="E582" s="210" t="s">
        <v>1</v>
      </c>
      <c r="F582" s="211" t="s">
        <v>218</v>
      </c>
      <c r="G582" s="15"/>
      <c r="H582" s="212">
        <v>300.998</v>
      </c>
      <c r="I582" s="213"/>
      <c r="J582" s="15"/>
      <c r="K582" s="15"/>
      <c r="L582" s="209"/>
      <c r="M582" s="214"/>
      <c r="N582" s="215"/>
      <c r="O582" s="215"/>
      <c r="P582" s="215"/>
      <c r="Q582" s="215"/>
      <c r="R582" s="215"/>
      <c r="S582" s="215"/>
      <c r="T582" s="216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10" t="s">
        <v>180</v>
      </c>
      <c r="AU582" s="210" t="s">
        <v>82</v>
      </c>
      <c r="AV582" s="15" t="s">
        <v>170</v>
      </c>
      <c r="AW582" s="15" t="s">
        <v>30</v>
      </c>
      <c r="AX582" s="15" t="s">
        <v>80</v>
      </c>
      <c r="AY582" s="210" t="s">
        <v>163</v>
      </c>
    </row>
    <row r="583" spans="1:65" s="2" customFormat="1" ht="16.5" customHeight="1">
      <c r="A583" s="38"/>
      <c r="B583" s="179"/>
      <c r="C583" s="217" t="s">
        <v>529</v>
      </c>
      <c r="D583" s="217" t="s">
        <v>298</v>
      </c>
      <c r="E583" s="218" t="s">
        <v>830</v>
      </c>
      <c r="F583" s="219" t="s">
        <v>831</v>
      </c>
      <c r="G583" s="220" t="s">
        <v>168</v>
      </c>
      <c r="H583" s="221">
        <v>346.148</v>
      </c>
      <c r="I583" s="222"/>
      <c r="J583" s="223">
        <f>ROUND(I583*H583,2)</f>
        <v>0</v>
      </c>
      <c r="K583" s="219" t="s">
        <v>169</v>
      </c>
      <c r="L583" s="224"/>
      <c r="M583" s="225" t="s">
        <v>1</v>
      </c>
      <c r="N583" s="226" t="s">
        <v>38</v>
      </c>
      <c r="O583" s="77"/>
      <c r="P583" s="189">
        <f>O583*H583</f>
        <v>0</v>
      </c>
      <c r="Q583" s="189">
        <v>0.0005</v>
      </c>
      <c r="R583" s="189">
        <f>Q583*H583</f>
        <v>0.173074</v>
      </c>
      <c r="S583" s="189">
        <v>0</v>
      </c>
      <c r="T583" s="190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191" t="s">
        <v>337</v>
      </c>
      <c r="AT583" s="191" t="s">
        <v>298</v>
      </c>
      <c r="AU583" s="191" t="s">
        <v>82</v>
      </c>
      <c r="AY583" s="19" t="s">
        <v>163</v>
      </c>
      <c r="BE583" s="192">
        <f>IF(N583="základní",J583,0)</f>
        <v>0</v>
      </c>
      <c r="BF583" s="192">
        <f>IF(N583="snížená",J583,0)</f>
        <v>0</v>
      </c>
      <c r="BG583" s="192">
        <f>IF(N583="zákl. přenesená",J583,0)</f>
        <v>0</v>
      </c>
      <c r="BH583" s="192">
        <f>IF(N583="sníž. přenesená",J583,0)</f>
        <v>0</v>
      </c>
      <c r="BI583" s="192">
        <f>IF(N583="nulová",J583,0)</f>
        <v>0</v>
      </c>
      <c r="BJ583" s="19" t="s">
        <v>80</v>
      </c>
      <c r="BK583" s="192">
        <f>ROUND(I583*H583,2)</f>
        <v>0</v>
      </c>
      <c r="BL583" s="19" t="s">
        <v>249</v>
      </c>
      <c r="BM583" s="191" t="s">
        <v>837</v>
      </c>
    </row>
    <row r="584" spans="1:51" s="14" customFormat="1" ht="12">
      <c r="A584" s="14"/>
      <c r="B584" s="201"/>
      <c r="C584" s="14"/>
      <c r="D584" s="194" t="s">
        <v>180</v>
      </c>
      <c r="E584" s="202" t="s">
        <v>1</v>
      </c>
      <c r="F584" s="203" t="s">
        <v>825</v>
      </c>
      <c r="G584" s="14"/>
      <c r="H584" s="204">
        <v>346.148</v>
      </c>
      <c r="I584" s="205"/>
      <c r="J584" s="14"/>
      <c r="K584" s="14"/>
      <c r="L584" s="201"/>
      <c r="M584" s="206"/>
      <c r="N584" s="207"/>
      <c r="O584" s="207"/>
      <c r="P584" s="207"/>
      <c r="Q584" s="207"/>
      <c r="R584" s="207"/>
      <c r="S584" s="207"/>
      <c r="T584" s="208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02" t="s">
        <v>180</v>
      </c>
      <c r="AU584" s="202" t="s">
        <v>82</v>
      </c>
      <c r="AV584" s="14" t="s">
        <v>82</v>
      </c>
      <c r="AW584" s="14" t="s">
        <v>30</v>
      </c>
      <c r="AX584" s="14" t="s">
        <v>73</v>
      </c>
      <c r="AY584" s="202" t="s">
        <v>163</v>
      </c>
    </row>
    <row r="585" spans="1:51" s="15" customFormat="1" ht="12">
      <c r="A585" s="15"/>
      <c r="B585" s="209"/>
      <c r="C585" s="15"/>
      <c r="D585" s="194" t="s">
        <v>180</v>
      </c>
      <c r="E585" s="210" t="s">
        <v>1</v>
      </c>
      <c r="F585" s="211" t="s">
        <v>218</v>
      </c>
      <c r="G585" s="15"/>
      <c r="H585" s="212">
        <v>346.148</v>
      </c>
      <c r="I585" s="213"/>
      <c r="J585" s="15"/>
      <c r="K585" s="15"/>
      <c r="L585" s="209"/>
      <c r="M585" s="214"/>
      <c r="N585" s="215"/>
      <c r="O585" s="215"/>
      <c r="P585" s="215"/>
      <c r="Q585" s="215"/>
      <c r="R585" s="215"/>
      <c r="S585" s="215"/>
      <c r="T585" s="216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10" t="s">
        <v>180</v>
      </c>
      <c r="AU585" s="210" t="s">
        <v>82</v>
      </c>
      <c r="AV585" s="15" t="s">
        <v>170</v>
      </c>
      <c r="AW585" s="15" t="s">
        <v>30</v>
      </c>
      <c r="AX585" s="15" t="s">
        <v>80</v>
      </c>
      <c r="AY585" s="210" t="s">
        <v>163</v>
      </c>
    </row>
    <row r="586" spans="1:65" s="2" customFormat="1" ht="24.15" customHeight="1">
      <c r="A586" s="38"/>
      <c r="B586" s="179"/>
      <c r="C586" s="180" t="s">
        <v>838</v>
      </c>
      <c r="D586" s="180" t="s">
        <v>165</v>
      </c>
      <c r="E586" s="181" t="s">
        <v>839</v>
      </c>
      <c r="F586" s="182" t="s">
        <v>840</v>
      </c>
      <c r="G586" s="183" t="s">
        <v>168</v>
      </c>
      <c r="H586" s="184">
        <v>446.986</v>
      </c>
      <c r="I586" s="185"/>
      <c r="J586" s="186">
        <f>ROUND(I586*H586,2)</f>
        <v>0</v>
      </c>
      <c r="K586" s="182" t="s">
        <v>169</v>
      </c>
      <c r="L586" s="39"/>
      <c r="M586" s="187" t="s">
        <v>1</v>
      </c>
      <c r="N586" s="188" t="s">
        <v>38</v>
      </c>
      <c r="O586" s="77"/>
      <c r="P586" s="189">
        <f>O586*H586</f>
        <v>0</v>
      </c>
      <c r="Q586" s="189">
        <v>4E-05</v>
      </c>
      <c r="R586" s="189">
        <f>Q586*H586</f>
        <v>0.01787944</v>
      </c>
      <c r="S586" s="189">
        <v>0</v>
      </c>
      <c r="T586" s="190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191" t="s">
        <v>249</v>
      </c>
      <c r="AT586" s="191" t="s">
        <v>165</v>
      </c>
      <c r="AU586" s="191" t="s">
        <v>82</v>
      </c>
      <c r="AY586" s="19" t="s">
        <v>163</v>
      </c>
      <c r="BE586" s="192">
        <f>IF(N586="základní",J586,0)</f>
        <v>0</v>
      </c>
      <c r="BF586" s="192">
        <f>IF(N586="snížená",J586,0)</f>
        <v>0</v>
      </c>
      <c r="BG586" s="192">
        <f>IF(N586="zákl. přenesená",J586,0)</f>
        <v>0</v>
      </c>
      <c r="BH586" s="192">
        <f>IF(N586="sníž. přenesená",J586,0)</f>
        <v>0</v>
      </c>
      <c r="BI586" s="192">
        <f>IF(N586="nulová",J586,0)</f>
        <v>0</v>
      </c>
      <c r="BJ586" s="19" t="s">
        <v>80</v>
      </c>
      <c r="BK586" s="192">
        <f>ROUND(I586*H586,2)</f>
        <v>0</v>
      </c>
      <c r="BL586" s="19" t="s">
        <v>249</v>
      </c>
      <c r="BM586" s="191" t="s">
        <v>841</v>
      </c>
    </row>
    <row r="587" spans="1:51" s="13" customFormat="1" ht="12">
      <c r="A587" s="13"/>
      <c r="B587" s="193"/>
      <c r="C587" s="13"/>
      <c r="D587" s="194" t="s">
        <v>180</v>
      </c>
      <c r="E587" s="195" t="s">
        <v>1</v>
      </c>
      <c r="F587" s="196" t="s">
        <v>842</v>
      </c>
      <c r="G587" s="13"/>
      <c r="H587" s="195" t="s">
        <v>1</v>
      </c>
      <c r="I587" s="197"/>
      <c r="J587" s="13"/>
      <c r="K587" s="13"/>
      <c r="L587" s="193"/>
      <c r="M587" s="198"/>
      <c r="N587" s="199"/>
      <c r="O587" s="199"/>
      <c r="P587" s="199"/>
      <c r="Q587" s="199"/>
      <c r="R587" s="199"/>
      <c r="S587" s="199"/>
      <c r="T587" s="200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195" t="s">
        <v>180</v>
      </c>
      <c r="AU587" s="195" t="s">
        <v>82</v>
      </c>
      <c r="AV587" s="13" t="s">
        <v>80</v>
      </c>
      <c r="AW587" s="13" t="s">
        <v>30</v>
      </c>
      <c r="AX587" s="13" t="s">
        <v>73</v>
      </c>
      <c r="AY587" s="195" t="s">
        <v>163</v>
      </c>
    </row>
    <row r="588" spans="1:51" s="14" customFormat="1" ht="12">
      <c r="A588" s="14"/>
      <c r="B588" s="201"/>
      <c r="C588" s="14"/>
      <c r="D588" s="194" t="s">
        <v>180</v>
      </c>
      <c r="E588" s="202" t="s">
        <v>1</v>
      </c>
      <c r="F588" s="203" t="s">
        <v>843</v>
      </c>
      <c r="G588" s="14"/>
      <c r="H588" s="204">
        <v>284.083</v>
      </c>
      <c r="I588" s="205"/>
      <c r="J588" s="14"/>
      <c r="K588" s="14"/>
      <c r="L588" s="201"/>
      <c r="M588" s="206"/>
      <c r="N588" s="207"/>
      <c r="O588" s="207"/>
      <c r="P588" s="207"/>
      <c r="Q588" s="207"/>
      <c r="R588" s="207"/>
      <c r="S588" s="207"/>
      <c r="T588" s="20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02" t="s">
        <v>180</v>
      </c>
      <c r="AU588" s="202" t="s">
        <v>82</v>
      </c>
      <c r="AV588" s="14" t="s">
        <v>82</v>
      </c>
      <c r="AW588" s="14" t="s">
        <v>30</v>
      </c>
      <c r="AX588" s="14" t="s">
        <v>73</v>
      </c>
      <c r="AY588" s="202" t="s">
        <v>163</v>
      </c>
    </row>
    <row r="589" spans="1:51" s="13" customFormat="1" ht="12">
      <c r="A589" s="13"/>
      <c r="B589" s="193"/>
      <c r="C589" s="13"/>
      <c r="D589" s="194" t="s">
        <v>180</v>
      </c>
      <c r="E589" s="195" t="s">
        <v>1</v>
      </c>
      <c r="F589" s="196" t="s">
        <v>844</v>
      </c>
      <c r="G589" s="13"/>
      <c r="H589" s="195" t="s">
        <v>1</v>
      </c>
      <c r="I589" s="197"/>
      <c r="J589" s="13"/>
      <c r="K589" s="13"/>
      <c r="L589" s="193"/>
      <c r="M589" s="198"/>
      <c r="N589" s="199"/>
      <c r="O589" s="199"/>
      <c r="P589" s="199"/>
      <c r="Q589" s="199"/>
      <c r="R589" s="199"/>
      <c r="S589" s="199"/>
      <c r="T589" s="200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195" t="s">
        <v>180</v>
      </c>
      <c r="AU589" s="195" t="s">
        <v>82</v>
      </c>
      <c r="AV589" s="13" t="s">
        <v>80</v>
      </c>
      <c r="AW589" s="13" t="s">
        <v>30</v>
      </c>
      <c r="AX589" s="13" t="s">
        <v>73</v>
      </c>
      <c r="AY589" s="195" t="s">
        <v>163</v>
      </c>
    </row>
    <row r="590" spans="1:51" s="14" customFormat="1" ht="12">
      <c r="A590" s="14"/>
      <c r="B590" s="201"/>
      <c r="C590" s="14"/>
      <c r="D590" s="194" t="s">
        <v>180</v>
      </c>
      <c r="E590" s="202" t="s">
        <v>1</v>
      </c>
      <c r="F590" s="203" t="s">
        <v>845</v>
      </c>
      <c r="G590" s="14"/>
      <c r="H590" s="204">
        <v>24.64</v>
      </c>
      <c r="I590" s="205"/>
      <c r="J590" s="14"/>
      <c r="K590" s="14"/>
      <c r="L590" s="201"/>
      <c r="M590" s="206"/>
      <c r="N590" s="207"/>
      <c r="O590" s="207"/>
      <c r="P590" s="207"/>
      <c r="Q590" s="207"/>
      <c r="R590" s="207"/>
      <c r="S590" s="207"/>
      <c r="T590" s="208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02" t="s">
        <v>180</v>
      </c>
      <c r="AU590" s="202" t="s">
        <v>82</v>
      </c>
      <c r="AV590" s="14" t="s">
        <v>82</v>
      </c>
      <c r="AW590" s="14" t="s">
        <v>30</v>
      </c>
      <c r="AX590" s="14" t="s">
        <v>73</v>
      </c>
      <c r="AY590" s="202" t="s">
        <v>163</v>
      </c>
    </row>
    <row r="591" spans="1:51" s="13" customFormat="1" ht="12">
      <c r="A591" s="13"/>
      <c r="B591" s="193"/>
      <c r="C591" s="13"/>
      <c r="D591" s="194" t="s">
        <v>180</v>
      </c>
      <c r="E591" s="195" t="s">
        <v>1</v>
      </c>
      <c r="F591" s="196" t="s">
        <v>846</v>
      </c>
      <c r="G591" s="13"/>
      <c r="H591" s="195" t="s">
        <v>1</v>
      </c>
      <c r="I591" s="197"/>
      <c r="J591" s="13"/>
      <c r="K591" s="13"/>
      <c r="L591" s="193"/>
      <c r="M591" s="198"/>
      <c r="N591" s="199"/>
      <c r="O591" s="199"/>
      <c r="P591" s="199"/>
      <c r="Q591" s="199"/>
      <c r="R591" s="199"/>
      <c r="S591" s="199"/>
      <c r="T591" s="20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195" t="s">
        <v>180</v>
      </c>
      <c r="AU591" s="195" t="s">
        <v>82</v>
      </c>
      <c r="AV591" s="13" t="s">
        <v>80</v>
      </c>
      <c r="AW591" s="13" t="s">
        <v>30</v>
      </c>
      <c r="AX591" s="13" t="s">
        <v>73</v>
      </c>
      <c r="AY591" s="195" t="s">
        <v>163</v>
      </c>
    </row>
    <row r="592" spans="1:51" s="14" customFormat="1" ht="12">
      <c r="A592" s="14"/>
      <c r="B592" s="201"/>
      <c r="C592" s="14"/>
      <c r="D592" s="194" t="s">
        <v>180</v>
      </c>
      <c r="E592" s="202" t="s">
        <v>1</v>
      </c>
      <c r="F592" s="203" t="s">
        <v>819</v>
      </c>
      <c r="G592" s="14"/>
      <c r="H592" s="204">
        <v>38.545</v>
      </c>
      <c r="I592" s="205"/>
      <c r="J592" s="14"/>
      <c r="K592" s="14"/>
      <c r="L592" s="201"/>
      <c r="M592" s="206"/>
      <c r="N592" s="207"/>
      <c r="O592" s="207"/>
      <c r="P592" s="207"/>
      <c r="Q592" s="207"/>
      <c r="R592" s="207"/>
      <c r="S592" s="207"/>
      <c r="T592" s="208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02" t="s">
        <v>180</v>
      </c>
      <c r="AU592" s="202" t="s">
        <v>82</v>
      </c>
      <c r="AV592" s="14" t="s">
        <v>82</v>
      </c>
      <c r="AW592" s="14" t="s">
        <v>30</v>
      </c>
      <c r="AX592" s="14" t="s">
        <v>73</v>
      </c>
      <c r="AY592" s="202" t="s">
        <v>163</v>
      </c>
    </row>
    <row r="593" spans="1:51" s="13" customFormat="1" ht="12">
      <c r="A593" s="13"/>
      <c r="B593" s="193"/>
      <c r="C593" s="13"/>
      <c r="D593" s="194" t="s">
        <v>180</v>
      </c>
      <c r="E593" s="195" t="s">
        <v>1</v>
      </c>
      <c r="F593" s="196" t="s">
        <v>847</v>
      </c>
      <c r="G593" s="13"/>
      <c r="H593" s="195" t="s">
        <v>1</v>
      </c>
      <c r="I593" s="197"/>
      <c r="J593" s="13"/>
      <c r="K593" s="13"/>
      <c r="L593" s="193"/>
      <c r="M593" s="198"/>
      <c r="N593" s="199"/>
      <c r="O593" s="199"/>
      <c r="P593" s="199"/>
      <c r="Q593" s="199"/>
      <c r="R593" s="199"/>
      <c r="S593" s="199"/>
      <c r="T593" s="200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195" t="s">
        <v>180</v>
      </c>
      <c r="AU593" s="195" t="s">
        <v>82</v>
      </c>
      <c r="AV593" s="13" t="s">
        <v>80</v>
      </c>
      <c r="AW593" s="13" t="s">
        <v>30</v>
      </c>
      <c r="AX593" s="13" t="s">
        <v>73</v>
      </c>
      <c r="AY593" s="195" t="s">
        <v>163</v>
      </c>
    </row>
    <row r="594" spans="1:51" s="14" customFormat="1" ht="12">
      <c r="A594" s="14"/>
      <c r="B594" s="201"/>
      <c r="C594" s="14"/>
      <c r="D594" s="194" t="s">
        <v>180</v>
      </c>
      <c r="E594" s="202" t="s">
        <v>1</v>
      </c>
      <c r="F594" s="203" t="s">
        <v>848</v>
      </c>
      <c r="G594" s="14"/>
      <c r="H594" s="204">
        <v>99.718</v>
      </c>
      <c r="I594" s="205"/>
      <c r="J594" s="14"/>
      <c r="K594" s="14"/>
      <c r="L594" s="201"/>
      <c r="M594" s="206"/>
      <c r="N594" s="207"/>
      <c r="O594" s="207"/>
      <c r="P594" s="207"/>
      <c r="Q594" s="207"/>
      <c r="R594" s="207"/>
      <c r="S594" s="207"/>
      <c r="T594" s="208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02" t="s">
        <v>180</v>
      </c>
      <c r="AU594" s="202" t="s">
        <v>82</v>
      </c>
      <c r="AV594" s="14" t="s">
        <v>82</v>
      </c>
      <c r="AW594" s="14" t="s">
        <v>30</v>
      </c>
      <c r="AX594" s="14" t="s">
        <v>73</v>
      </c>
      <c r="AY594" s="202" t="s">
        <v>163</v>
      </c>
    </row>
    <row r="595" spans="1:51" s="15" customFormat="1" ht="12">
      <c r="A595" s="15"/>
      <c r="B595" s="209"/>
      <c r="C595" s="15"/>
      <c r="D595" s="194" t="s">
        <v>180</v>
      </c>
      <c r="E595" s="210" t="s">
        <v>1</v>
      </c>
      <c r="F595" s="211" t="s">
        <v>218</v>
      </c>
      <c r="G595" s="15"/>
      <c r="H595" s="212">
        <v>446.986</v>
      </c>
      <c r="I595" s="213"/>
      <c r="J595" s="15"/>
      <c r="K595" s="15"/>
      <c r="L595" s="209"/>
      <c r="M595" s="214"/>
      <c r="N595" s="215"/>
      <c r="O595" s="215"/>
      <c r="P595" s="215"/>
      <c r="Q595" s="215"/>
      <c r="R595" s="215"/>
      <c r="S595" s="215"/>
      <c r="T595" s="216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10" t="s">
        <v>180</v>
      </c>
      <c r="AU595" s="210" t="s">
        <v>82</v>
      </c>
      <c r="AV595" s="15" t="s">
        <v>170</v>
      </c>
      <c r="AW595" s="15" t="s">
        <v>30</v>
      </c>
      <c r="AX595" s="15" t="s">
        <v>80</v>
      </c>
      <c r="AY595" s="210" t="s">
        <v>163</v>
      </c>
    </row>
    <row r="596" spans="1:65" s="2" customFormat="1" ht="24.15" customHeight="1">
      <c r="A596" s="38"/>
      <c r="B596" s="179"/>
      <c r="C596" s="217" t="s">
        <v>535</v>
      </c>
      <c r="D596" s="217" t="s">
        <v>298</v>
      </c>
      <c r="E596" s="218" t="s">
        <v>849</v>
      </c>
      <c r="F596" s="219" t="s">
        <v>850</v>
      </c>
      <c r="G596" s="220" t="s">
        <v>168</v>
      </c>
      <c r="H596" s="221">
        <v>514.034</v>
      </c>
      <c r="I596" s="222"/>
      <c r="J596" s="223">
        <f>ROUND(I596*H596,2)</f>
        <v>0</v>
      </c>
      <c r="K596" s="219" t="s">
        <v>169</v>
      </c>
      <c r="L596" s="224"/>
      <c r="M596" s="225" t="s">
        <v>1</v>
      </c>
      <c r="N596" s="226" t="s">
        <v>38</v>
      </c>
      <c r="O596" s="77"/>
      <c r="P596" s="189">
        <f>O596*H596</f>
        <v>0</v>
      </c>
      <c r="Q596" s="189">
        <v>0.0003</v>
      </c>
      <c r="R596" s="189">
        <f>Q596*H596</f>
        <v>0.1542102</v>
      </c>
      <c r="S596" s="189">
        <v>0</v>
      </c>
      <c r="T596" s="190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191" t="s">
        <v>337</v>
      </c>
      <c r="AT596" s="191" t="s">
        <v>298</v>
      </c>
      <c r="AU596" s="191" t="s">
        <v>82</v>
      </c>
      <c r="AY596" s="19" t="s">
        <v>163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19" t="s">
        <v>80</v>
      </c>
      <c r="BK596" s="192">
        <f>ROUND(I596*H596,2)</f>
        <v>0</v>
      </c>
      <c r="BL596" s="19" t="s">
        <v>249</v>
      </c>
      <c r="BM596" s="191" t="s">
        <v>851</v>
      </c>
    </row>
    <row r="597" spans="1:51" s="14" customFormat="1" ht="12">
      <c r="A597" s="14"/>
      <c r="B597" s="201"/>
      <c r="C597" s="14"/>
      <c r="D597" s="194" t="s">
        <v>180</v>
      </c>
      <c r="E597" s="202" t="s">
        <v>1</v>
      </c>
      <c r="F597" s="203" t="s">
        <v>852</v>
      </c>
      <c r="G597" s="14"/>
      <c r="H597" s="204">
        <v>514.034</v>
      </c>
      <c r="I597" s="205"/>
      <c r="J597" s="14"/>
      <c r="K597" s="14"/>
      <c r="L597" s="201"/>
      <c r="M597" s="206"/>
      <c r="N597" s="207"/>
      <c r="O597" s="207"/>
      <c r="P597" s="207"/>
      <c r="Q597" s="207"/>
      <c r="R597" s="207"/>
      <c r="S597" s="207"/>
      <c r="T597" s="208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02" t="s">
        <v>180</v>
      </c>
      <c r="AU597" s="202" t="s">
        <v>82</v>
      </c>
      <c r="AV597" s="14" t="s">
        <v>82</v>
      </c>
      <c r="AW597" s="14" t="s">
        <v>30</v>
      </c>
      <c r="AX597" s="14" t="s">
        <v>73</v>
      </c>
      <c r="AY597" s="202" t="s">
        <v>163</v>
      </c>
    </row>
    <row r="598" spans="1:51" s="15" customFormat="1" ht="12">
      <c r="A598" s="15"/>
      <c r="B598" s="209"/>
      <c r="C598" s="15"/>
      <c r="D598" s="194" t="s">
        <v>180</v>
      </c>
      <c r="E598" s="210" t="s">
        <v>1</v>
      </c>
      <c r="F598" s="211" t="s">
        <v>218</v>
      </c>
      <c r="G598" s="15"/>
      <c r="H598" s="212">
        <v>514.034</v>
      </c>
      <c r="I598" s="213"/>
      <c r="J598" s="15"/>
      <c r="K598" s="15"/>
      <c r="L598" s="209"/>
      <c r="M598" s="214"/>
      <c r="N598" s="215"/>
      <c r="O598" s="215"/>
      <c r="P598" s="215"/>
      <c r="Q598" s="215"/>
      <c r="R598" s="215"/>
      <c r="S598" s="215"/>
      <c r="T598" s="216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10" t="s">
        <v>180</v>
      </c>
      <c r="AU598" s="210" t="s">
        <v>82</v>
      </c>
      <c r="AV598" s="15" t="s">
        <v>170</v>
      </c>
      <c r="AW598" s="15" t="s">
        <v>30</v>
      </c>
      <c r="AX598" s="15" t="s">
        <v>80</v>
      </c>
      <c r="AY598" s="210" t="s">
        <v>163</v>
      </c>
    </row>
    <row r="599" spans="1:65" s="2" customFormat="1" ht="24.15" customHeight="1">
      <c r="A599" s="38"/>
      <c r="B599" s="179"/>
      <c r="C599" s="180" t="s">
        <v>853</v>
      </c>
      <c r="D599" s="180" t="s">
        <v>165</v>
      </c>
      <c r="E599" s="181" t="s">
        <v>854</v>
      </c>
      <c r="F599" s="182" t="s">
        <v>855</v>
      </c>
      <c r="G599" s="183" t="s">
        <v>264</v>
      </c>
      <c r="H599" s="184">
        <v>1.724</v>
      </c>
      <c r="I599" s="185"/>
      <c r="J599" s="186">
        <f>ROUND(I599*H599,2)</f>
        <v>0</v>
      </c>
      <c r="K599" s="182" t="s">
        <v>169</v>
      </c>
      <c r="L599" s="39"/>
      <c r="M599" s="187" t="s">
        <v>1</v>
      </c>
      <c r="N599" s="188" t="s">
        <v>38</v>
      </c>
      <c r="O599" s="77"/>
      <c r="P599" s="189">
        <f>O599*H599</f>
        <v>0</v>
      </c>
      <c r="Q599" s="189">
        <v>0</v>
      </c>
      <c r="R599" s="189">
        <f>Q599*H599</f>
        <v>0</v>
      </c>
      <c r="S599" s="189">
        <v>0</v>
      </c>
      <c r="T599" s="190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191" t="s">
        <v>249</v>
      </c>
      <c r="AT599" s="191" t="s">
        <v>165</v>
      </c>
      <c r="AU599" s="191" t="s">
        <v>82</v>
      </c>
      <c r="AY599" s="19" t="s">
        <v>163</v>
      </c>
      <c r="BE599" s="192">
        <f>IF(N599="základní",J599,0)</f>
        <v>0</v>
      </c>
      <c r="BF599" s="192">
        <f>IF(N599="snížená",J599,0)</f>
        <v>0</v>
      </c>
      <c r="BG599" s="192">
        <f>IF(N599="zákl. přenesená",J599,0)</f>
        <v>0</v>
      </c>
      <c r="BH599" s="192">
        <f>IF(N599="sníž. přenesená",J599,0)</f>
        <v>0</v>
      </c>
      <c r="BI599" s="192">
        <f>IF(N599="nulová",J599,0)</f>
        <v>0</v>
      </c>
      <c r="BJ599" s="19" t="s">
        <v>80</v>
      </c>
      <c r="BK599" s="192">
        <f>ROUND(I599*H599,2)</f>
        <v>0</v>
      </c>
      <c r="BL599" s="19" t="s">
        <v>249</v>
      </c>
      <c r="BM599" s="191" t="s">
        <v>856</v>
      </c>
    </row>
    <row r="600" spans="1:63" s="12" customFormat="1" ht="22.8" customHeight="1">
      <c r="A600" s="12"/>
      <c r="B600" s="166"/>
      <c r="C600" s="12"/>
      <c r="D600" s="167" t="s">
        <v>72</v>
      </c>
      <c r="E600" s="177" t="s">
        <v>857</v>
      </c>
      <c r="F600" s="177" t="s">
        <v>858</v>
      </c>
      <c r="G600" s="12"/>
      <c r="H600" s="12"/>
      <c r="I600" s="169"/>
      <c r="J600" s="178">
        <f>BK600</f>
        <v>0</v>
      </c>
      <c r="K600" s="12"/>
      <c r="L600" s="166"/>
      <c r="M600" s="171"/>
      <c r="N600" s="172"/>
      <c r="O600" s="172"/>
      <c r="P600" s="173">
        <f>SUM(P601:P608)</f>
        <v>0</v>
      </c>
      <c r="Q600" s="172"/>
      <c r="R600" s="173">
        <f>SUM(R601:R608)</f>
        <v>0.21787800000000002</v>
      </c>
      <c r="S600" s="172"/>
      <c r="T600" s="174">
        <f>SUM(T601:T608)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167" t="s">
        <v>82</v>
      </c>
      <c r="AT600" s="175" t="s">
        <v>72</v>
      </c>
      <c r="AU600" s="175" t="s">
        <v>80</v>
      </c>
      <c r="AY600" s="167" t="s">
        <v>163</v>
      </c>
      <c r="BK600" s="176">
        <f>SUM(BK601:BK608)</f>
        <v>0</v>
      </c>
    </row>
    <row r="601" spans="1:65" s="2" customFormat="1" ht="24.15" customHeight="1">
      <c r="A601" s="38"/>
      <c r="B601" s="179"/>
      <c r="C601" s="180" t="s">
        <v>539</v>
      </c>
      <c r="D601" s="180" t="s">
        <v>165</v>
      </c>
      <c r="E601" s="181" t="s">
        <v>859</v>
      </c>
      <c r="F601" s="182" t="s">
        <v>860</v>
      </c>
      <c r="G601" s="183" t="s">
        <v>168</v>
      </c>
      <c r="H601" s="184">
        <v>28.763</v>
      </c>
      <c r="I601" s="185"/>
      <c r="J601" s="186">
        <f>ROUND(I601*H601,2)</f>
        <v>0</v>
      </c>
      <c r="K601" s="182" t="s">
        <v>169</v>
      </c>
      <c r="L601" s="39"/>
      <c r="M601" s="187" t="s">
        <v>1</v>
      </c>
      <c r="N601" s="188" t="s">
        <v>38</v>
      </c>
      <c r="O601" s="77"/>
      <c r="P601" s="189">
        <f>O601*H601</f>
        <v>0</v>
      </c>
      <c r="Q601" s="189">
        <v>0.006</v>
      </c>
      <c r="R601" s="189">
        <f>Q601*H601</f>
        <v>0.172578</v>
      </c>
      <c r="S601" s="189">
        <v>0</v>
      </c>
      <c r="T601" s="190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191" t="s">
        <v>249</v>
      </c>
      <c r="AT601" s="191" t="s">
        <v>165</v>
      </c>
      <c r="AU601" s="191" t="s">
        <v>82</v>
      </c>
      <c r="AY601" s="19" t="s">
        <v>163</v>
      </c>
      <c r="BE601" s="192">
        <f>IF(N601="základní",J601,0)</f>
        <v>0</v>
      </c>
      <c r="BF601" s="192">
        <f>IF(N601="snížená",J601,0)</f>
        <v>0</v>
      </c>
      <c r="BG601" s="192">
        <f>IF(N601="zákl. přenesená",J601,0)</f>
        <v>0</v>
      </c>
      <c r="BH601" s="192">
        <f>IF(N601="sníž. přenesená",J601,0)</f>
        <v>0</v>
      </c>
      <c r="BI601" s="192">
        <f>IF(N601="nulová",J601,0)</f>
        <v>0</v>
      </c>
      <c r="BJ601" s="19" t="s">
        <v>80</v>
      </c>
      <c r="BK601" s="192">
        <f>ROUND(I601*H601,2)</f>
        <v>0</v>
      </c>
      <c r="BL601" s="19" t="s">
        <v>249</v>
      </c>
      <c r="BM601" s="191" t="s">
        <v>861</v>
      </c>
    </row>
    <row r="602" spans="1:51" s="13" customFormat="1" ht="12">
      <c r="A602" s="13"/>
      <c r="B602" s="193"/>
      <c r="C602" s="13"/>
      <c r="D602" s="194" t="s">
        <v>180</v>
      </c>
      <c r="E602" s="195" t="s">
        <v>1</v>
      </c>
      <c r="F602" s="196" t="s">
        <v>862</v>
      </c>
      <c r="G602" s="13"/>
      <c r="H602" s="195" t="s">
        <v>1</v>
      </c>
      <c r="I602" s="197"/>
      <c r="J602" s="13"/>
      <c r="K602" s="13"/>
      <c r="L602" s="193"/>
      <c r="M602" s="198"/>
      <c r="N602" s="199"/>
      <c r="O602" s="199"/>
      <c r="P602" s="199"/>
      <c r="Q602" s="199"/>
      <c r="R602" s="199"/>
      <c r="S602" s="199"/>
      <c r="T602" s="200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195" t="s">
        <v>180</v>
      </c>
      <c r="AU602" s="195" t="s">
        <v>82</v>
      </c>
      <c r="AV602" s="13" t="s">
        <v>80</v>
      </c>
      <c r="AW602" s="13" t="s">
        <v>30</v>
      </c>
      <c r="AX602" s="13" t="s">
        <v>73</v>
      </c>
      <c r="AY602" s="195" t="s">
        <v>163</v>
      </c>
    </row>
    <row r="603" spans="1:51" s="14" customFormat="1" ht="12">
      <c r="A603" s="14"/>
      <c r="B603" s="201"/>
      <c r="C603" s="14"/>
      <c r="D603" s="194" t="s">
        <v>180</v>
      </c>
      <c r="E603" s="202" t="s">
        <v>1</v>
      </c>
      <c r="F603" s="203" t="s">
        <v>863</v>
      </c>
      <c r="G603" s="14"/>
      <c r="H603" s="204">
        <v>28.763</v>
      </c>
      <c r="I603" s="205"/>
      <c r="J603" s="14"/>
      <c r="K603" s="14"/>
      <c r="L603" s="201"/>
      <c r="M603" s="206"/>
      <c r="N603" s="207"/>
      <c r="O603" s="207"/>
      <c r="P603" s="207"/>
      <c r="Q603" s="207"/>
      <c r="R603" s="207"/>
      <c r="S603" s="207"/>
      <c r="T603" s="20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02" t="s">
        <v>180</v>
      </c>
      <c r="AU603" s="202" t="s">
        <v>82</v>
      </c>
      <c r="AV603" s="14" t="s">
        <v>82</v>
      </c>
      <c r="AW603" s="14" t="s">
        <v>30</v>
      </c>
      <c r="AX603" s="14" t="s">
        <v>73</v>
      </c>
      <c r="AY603" s="202" t="s">
        <v>163</v>
      </c>
    </row>
    <row r="604" spans="1:51" s="15" customFormat="1" ht="12">
      <c r="A604" s="15"/>
      <c r="B604" s="209"/>
      <c r="C604" s="15"/>
      <c r="D604" s="194" t="s">
        <v>180</v>
      </c>
      <c r="E604" s="210" t="s">
        <v>1</v>
      </c>
      <c r="F604" s="211" t="s">
        <v>218</v>
      </c>
      <c r="G604" s="15"/>
      <c r="H604" s="212">
        <v>28.763</v>
      </c>
      <c r="I604" s="213"/>
      <c r="J604" s="15"/>
      <c r="K604" s="15"/>
      <c r="L604" s="209"/>
      <c r="M604" s="214"/>
      <c r="N604" s="215"/>
      <c r="O604" s="215"/>
      <c r="P604" s="215"/>
      <c r="Q604" s="215"/>
      <c r="R604" s="215"/>
      <c r="S604" s="215"/>
      <c r="T604" s="216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10" t="s">
        <v>180</v>
      </c>
      <c r="AU604" s="210" t="s">
        <v>82</v>
      </c>
      <c r="AV604" s="15" t="s">
        <v>170</v>
      </c>
      <c r="AW604" s="15" t="s">
        <v>30</v>
      </c>
      <c r="AX604" s="15" t="s">
        <v>80</v>
      </c>
      <c r="AY604" s="210" t="s">
        <v>163</v>
      </c>
    </row>
    <row r="605" spans="1:65" s="2" customFormat="1" ht="24.15" customHeight="1">
      <c r="A605" s="38"/>
      <c r="B605" s="179"/>
      <c r="C605" s="217" t="s">
        <v>864</v>
      </c>
      <c r="D605" s="217" t="s">
        <v>298</v>
      </c>
      <c r="E605" s="218" t="s">
        <v>865</v>
      </c>
      <c r="F605" s="219" t="s">
        <v>866</v>
      </c>
      <c r="G605" s="220" t="s">
        <v>204</v>
      </c>
      <c r="H605" s="221">
        <v>1.51</v>
      </c>
      <c r="I605" s="222"/>
      <c r="J605" s="223">
        <f>ROUND(I605*H605,2)</f>
        <v>0</v>
      </c>
      <c r="K605" s="219" t="s">
        <v>169</v>
      </c>
      <c r="L605" s="224"/>
      <c r="M605" s="225" t="s">
        <v>1</v>
      </c>
      <c r="N605" s="226" t="s">
        <v>38</v>
      </c>
      <c r="O605" s="77"/>
      <c r="P605" s="189">
        <f>O605*H605</f>
        <v>0</v>
      </c>
      <c r="Q605" s="189">
        <v>0.03</v>
      </c>
      <c r="R605" s="189">
        <f>Q605*H605</f>
        <v>0.0453</v>
      </c>
      <c r="S605" s="189">
        <v>0</v>
      </c>
      <c r="T605" s="190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191" t="s">
        <v>337</v>
      </c>
      <c r="AT605" s="191" t="s">
        <v>298</v>
      </c>
      <c r="AU605" s="191" t="s">
        <v>82</v>
      </c>
      <c r="AY605" s="19" t="s">
        <v>163</v>
      </c>
      <c r="BE605" s="192">
        <f>IF(N605="základní",J605,0)</f>
        <v>0</v>
      </c>
      <c r="BF605" s="192">
        <f>IF(N605="snížená",J605,0)</f>
        <v>0</v>
      </c>
      <c r="BG605" s="192">
        <f>IF(N605="zákl. přenesená",J605,0)</f>
        <v>0</v>
      </c>
      <c r="BH605" s="192">
        <f>IF(N605="sníž. přenesená",J605,0)</f>
        <v>0</v>
      </c>
      <c r="BI605" s="192">
        <f>IF(N605="nulová",J605,0)</f>
        <v>0</v>
      </c>
      <c r="BJ605" s="19" t="s">
        <v>80</v>
      </c>
      <c r="BK605" s="192">
        <f>ROUND(I605*H605,2)</f>
        <v>0</v>
      </c>
      <c r="BL605" s="19" t="s">
        <v>249</v>
      </c>
      <c r="BM605" s="191" t="s">
        <v>867</v>
      </c>
    </row>
    <row r="606" spans="1:51" s="14" customFormat="1" ht="12">
      <c r="A606" s="14"/>
      <c r="B606" s="201"/>
      <c r="C606" s="14"/>
      <c r="D606" s="194" t="s">
        <v>180</v>
      </c>
      <c r="E606" s="202" t="s">
        <v>1</v>
      </c>
      <c r="F606" s="203" t="s">
        <v>868</v>
      </c>
      <c r="G606" s="14"/>
      <c r="H606" s="204">
        <v>1.51</v>
      </c>
      <c r="I606" s="205"/>
      <c r="J606" s="14"/>
      <c r="K606" s="14"/>
      <c r="L606" s="201"/>
      <c r="M606" s="206"/>
      <c r="N606" s="207"/>
      <c r="O606" s="207"/>
      <c r="P606" s="207"/>
      <c r="Q606" s="207"/>
      <c r="R606" s="207"/>
      <c r="S606" s="207"/>
      <c r="T606" s="20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02" t="s">
        <v>180</v>
      </c>
      <c r="AU606" s="202" t="s">
        <v>82</v>
      </c>
      <c r="AV606" s="14" t="s">
        <v>82</v>
      </c>
      <c r="AW606" s="14" t="s">
        <v>30</v>
      </c>
      <c r="AX606" s="14" t="s">
        <v>73</v>
      </c>
      <c r="AY606" s="202" t="s">
        <v>163</v>
      </c>
    </row>
    <row r="607" spans="1:51" s="15" customFormat="1" ht="12">
      <c r="A607" s="15"/>
      <c r="B607" s="209"/>
      <c r="C607" s="15"/>
      <c r="D607" s="194" t="s">
        <v>180</v>
      </c>
      <c r="E607" s="210" t="s">
        <v>1</v>
      </c>
      <c r="F607" s="211" t="s">
        <v>218</v>
      </c>
      <c r="G607" s="15"/>
      <c r="H607" s="212">
        <v>1.51</v>
      </c>
      <c r="I607" s="213"/>
      <c r="J607" s="15"/>
      <c r="K607" s="15"/>
      <c r="L607" s="209"/>
      <c r="M607" s="214"/>
      <c r="N607" s="215"/>
      <c r="O607" s="215"/>
      <c r="P607" s="215"/>
      <c r="Q607" s="215"/>
      <c r="R607" s="215"/>
      <c r="S607" s="215"/>
      <c r="T607" s="216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10" t="s">
        <v>180</v>
      </c>
      <c r="AU607" s="210" t="s">
        <v>82</v>
      </c>
      <c r="AV607" s="15" t="s">
        <v>170</v>
      </c>
      <c r="AW607" s="15" t="s">
        <v>30</v>
      </c>
      <c r="AX607" s="15" t="s">
        <v>80</v>
      </c>
      <c r="AY607" s="210" t="s">
        <v>163</v>
      </c>
    </row>
    <row r="608" spans="1:65" s="2" customFormat="1" ht="24.15" customHeight="1">
      <c r="A608" s="38"/>
      <c r="B608" s="179"/>
      <c r="C608" s="180" t="s">
        <v>543</v>
      </c>
      <c r="D608" s="180" t="s">
        <v>165</v>
      </c>
      <c r="E608" s="181" t="s">
        <v>869</v>
      </c>
      <c r="F608" s="182" t="s">
        <v>870</v>
      </c>
      <c r="G608" s="183" t="s">
        <v>264</v>
      </c>
      <c r="H608" s="184">
        <v>0.218</v>
      </c>
      <c r="I608" s="185"/>
      <c r="J608" s="186">
        <f>ROUND(I608*H608,2)</f>
        <v>0</v>
      </c>
      <c r="K608" s="182" t="s">
        <v>169</v>
      </c>
      <c r="L608" s="39"/>
      <c r="M608" s="187" t="s">
        <v>1</v>
      </c>
      <c r="N608" s="188" t="s">
        <v>38</v>
      </c>
      <c r="O608" s="77"/>
      <c r="P608" s="189">
        <f>O608*H608</f>
        <v>0</v>
      </c>
      <c r="Q608" s="189">
        <v>0</v>
      </c>
      <c r="R608" s="189">
        <f>Q608*H608</f>
        <v>0</v>
      </c>
      <c r="S608" s="189">
        <v>0</v>
      </c>
      <c r="T608" s="190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191" t="s">
        <v>249</v>
      </c>
      <c r="AT608" s="191" t="s">
        <v>165</v>
      </c>
      <c r="AU608" s="191" t="s">
        <v>82</v>
      </c>
      <c r="AY608" s="19" t="s">
        <v>163</v>
      </c>
      <c r="BE608" s="192">
        <f>IF(N608="základní",J608,0)</f>
        <v>0</v>
      </c>
      <c r="BF608" s="192">
        <f>IF(N608="snížená",J608,0)</f>
        <v>0</v>
      </c>
      <c r="BG608" s="192">
        <f>IF(N608="zákl. přenesená",J608,0)</f>
        <v>0</v>
      </c>
      <c r="BH608" s="192">
        <f>IF(N608="sníž. přenesená",J608,0)</f>
        <v>0</v>
      </c>
      <c r="BI608" s="192">
        <f>IF(N608="nulová",J608,0)</f>
        <v>0</v>
      </c>
      <c r="BJ608" s="19" t="s">
        <v>80</v>
      </c>
      <c r="BK608" s="192">
        <f>ROUND(I608*H608,2)</f>
        <v>0</v>
      </c>
      <c r="BL608" s="19" t="s">
        <v>249</v>
      </c>
      <c r="BM608" s="191" t="s">
        <v>871</v>
      </c>
    </row>
    <row r="609" spans="1:63" s="12" customFormat="1" ht="22.8" customHeight="1">
      <c r="A609" s="12"/>
      <c r="B609" s="166"/>
      <c r="C609" s="12"/>
      <c r="D609" s="167" t="s">
        <v>72</v>
      </c>
      <c r="E609" s="177" t="s">
        <v>872</v>
      </c>
      <c r="F609" s="177" t="s">
        <v>873</v>
      </c>
      <c r="G609" s="12"/>
      <c r="H609" s="12"/>
      <c r="I609" s="169"/>
      <c r="J609" s="178">
        <f>BK609</f>
        <v>0</v>
      </c>
      <c r="K609" s="12"/>
      <c r="L609" s="166"/>
      <c r="M609" s="171"/>
      <c r="N609" s="172"/>
      <c r="O609" s="172"/>
      <c r="P609" s="173">
        <f>SUM(P610:P626)</f>
        <v>0</v>
      </c>
      <c r="Q609" s="172"/>
      <c r="R609" s="173">
        <f>SUM(R610:R626)</f>
        <v>2.979882</v>
      </c>
      <c r="S609" s="172"/>
      <c r="T609" s="174">
        <f>SUM(T610:T626)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167" t="s">
        <v>82</v>
      </c>
      <c r="AT609" s="175" t="s">
        <v>72</v>
      </c>
      <c r="AU609" s="175" t="s">
        <v>80</v>
      </c>
      <c r="AY609" s="167" t="s">
        <v>163</v>
      </c>
      <c r="BK609" s="176">
        <f>SUM(BK610:BK626)</f>
        <v>0</v>
      </c>
    </row>
    <row r="610" spans="1:65" s="2" customFormat="1" ht="24.15" customHeight="1">
      <c r="A610" s="38"/>
      <c r="B610" s="179"/>
      <c r="C610" s="180" t="s">
        <v>874</v>
      </c>
      <c r="D610" s="180" t="s">
        <v>165</v>
      </c>
      <c r="E610" s="181" t="s">
        <v>875</v>
      </c>
      <c r="F610" s="182" t="s">
        <v>876</v>
      </c>
      <c r="G610" s="183" t="s">
        <v>168</v>
      </c>
      <c r="H610" s="184">
        <v>300.998</v>
      </c>
      <c r="I610" s="185"/>
      <c r="J610" s="186">
        <f>ROUND(I610*H610,2)</f>
        <v>0</v>
      </c>
      <c r="K610" s="182" t="s">
        <v>169</v>
      </c>
      <c r="L610" s="39"/>
      <c r="M610" s="187" t="s">
        <v>1</v>
      </c>
      <c r="N610" s="188" t="s">
        <v>38</v>
      </c>
      <c r="O610" s="77"/>
      <c r="P610" s="189">
        <f>O610*H610</f>
        <v>0</v>
      </c>
      <c r="Q610" s="189">
        <v>0</v>
      </c>
      <c r="R610" s="189">
        <f>Q610*H610</f>
        <v>0</v>
      </c>
      <c r="S610" s="189">
        <v>0</v>
      </c>
      <c r="T610" s="190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191" t="s">
        <v>249</v>
      </c>
      <c r="AT610" s="191" t="s">
        <v>165</v>
      </c>
      <c r="AU610" s="191" t="s">
        <v>82</v>
      </c>
      <c r="AY610" s="19" t="s">
        <v>163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19" t="s">
        <v>80</v>
      </c>
      <c r="BK610" s="192">
        <f>ROUND(I610*H610,2)</f>
        <v>0</v>
      </c>
      <c r="BL610" s="19" t="s">
        <v>249</v>
      </c>
      <c r="BM610" s="191" t="s">
        <v>877</v>
      </c>
    </row>
    <row r="611" spans="1:51" s="13" customFormat="1" ht="12">
      <c r="A611" s="13"/>
      <c r="B611" s="193"/>
      <c r="C611" s="13"/>
      <c r="D611" s="194" t="s">
        <v>180</v>
      </c>
      <c r="E611" s="195" t="s">
        <v>1</v>
      </c>
      <c r="F611" s="196" t="s">
        <v>878</v>
      </c>
      <c r="G611" s="13"/>
      <c r="H611" s="195" t="s">
        <v>1</v>
      </c>
      <c r="I611" s="197"/>
      <c r="J611" s="13"/>
      <c r="K611" s="13"/>
      <c r="L611" s="193"/>
      <c r="M611" s="198"/>
      <c r="N611" s="199"/>
      <c r="O611" s="199"/>
      <c r="P611" s="199"/>
      <c r="Q611" s="199"/>
      <c r="R611" s="199"/>
      <c r="S611" s="199"/>
      <c r="T611" s="20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195" t="s">
        <v>180</v>
      </c>
      <c r="AU611" s="195" t="s">
        <v>82</v>
      </c>
      <c r="AV611" s="13" t="s">
        <v>80</v>
      </c>
      <c r="AW611" s="13" t="s">
        <v>30</v>
      </c>
      <c r="AX611" s="13" t="s">
        <v>73</v>
      </c>
      <c r="AY611" s="195" t="s">
        <v>163</v>
      </c>
    </row>
    <row r="612" spans="1:51" s="13" customFormat="1" ht="12">
      <c r="A612" s="13"/>
      <c r="B612" s="193"/>
      <c r="C612" s="13"/>
      <c r="D612" s="194" t="s">
        <v>180</v>
      </c>
      <c r="E612" s="195" t="s">
        <v>1</v>
      </c>
      <c r="F612" s="196" t="s">
        <v>816</v>
      </c>
      <c r="G612" s="13"/>
      <c r="H612" s="195" t="s">
        <v>1</v>
      </c>
      <c r="I612" s="197"/>
      <c r="J612" s="13"/>
      <c r="K612" s="13"/>
      <c r="L612" s="193"/>
      <c r="M612" s="198"/>
      <c r="N612" s="199"/>
      <c r="O612" s="199"/>
      <c r="P612" s="199"/>
      <c r="Q612" s="199"/>
      <c r="R612" s="199"/>
      <c r="S612" s="199"/>
      <c r="T612" s="200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195" t="s">
        <v>180</v>
      </c>
      <c r="AU612" s="195" t="s">
        <v>82</v>
      </c>
      <c r="AV612" s="13" t="s">
        <v>80</v>
      </c>
      <c r="AW612" s="13" t="s">
        <v>30</v>
      </c>
      <c r="AX612" s="13" t="s">
        <v>73</v>
      </c>
      <c r="AY612" s="195" t="s">
        <v>163</v>
      </c>
    </row>
    <row r="613" spans="1:51" s="14" customFormat="1" ht="12">
      <c r="A613" s="14"/>
      <c r="B613" s="201"/>
      <c r="C613" s="14"/>
      <c r="D613" s="194" t="s">
        <v>180</v>
      </c>
      <c r="E613" s="202" t="s">
        <v>1</v>
      </c>
      <c r="F613" s="203" t="s">
        <v>817</v>
      </c>
      <c r="G613" s="14"/>
      <c r="H613" s="204">
        <v>157.221</v>
      </c>
      <c r="I613" s="205"/>
      <c r="J613" s="14"/>
      <c r="K613" s="14"/>
      <c r="L613" s="201"/>
      <c r="M613" s="206"/>
      <c r="N613" s="207"/>
      <c r="O613" s="207"/>
      <c r="P613" s="207"/>
      <c r="Q613" s="207"/>
      <c r="R613" s="207"/>
      <c r="S613" s="207"/>
      <c r="T613" s="208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02" t="s">
        <v>180</v>
      </c>
      <c r="AU613" s="202" t="s">
        <v>82</v>
      </c>
      <c r="AV613" s="14" t="s">
        <v>82</v>
      </c>
      <c r="AW613" s="14" t="s">
        <v>30</v>
      </c>
      <c r="AX613" s="14" t="s">
        <v>73</v>
      </c>
      <c r="AY613" s="202" t="s">
        <v>163</v>
      </c>
    </row>
    <row r="614" spans="1:51" s="13" customFormat="1" ht="12">
      <c r="A614" s="13"/>
      <c r="B614" s="193"/>
      <c r="C614" s="13"/>
      <c r="D614" s="194" t="s">
        <v>180</v>
      </c>
      <c r="E614" s="195" t="s">
        <v>1</v>
      </c>
      <c r="F614" s="196" t="s">
        <v>474</v>
      </c>
      <c r="G614" s="13"/>
      <c r="H614" s="195" t="s">
        <v>1</v>
      </c>
      <c r="I614" s="197"/>
      <c r="J614" s="13"/>
      <c r="K614" s="13"/>
      <c r="L614" s="193"/>
      <c r="M614" s="198"/>
      <c r="N614" s="199"/>
      <c r="O614" s="199"/>
      <c r="P614" s="199"/>
      <c r="Q614" s="199"/>
      <c r="R614" s="199"/>
      <c r="S614" s="199"/>
      <c r="T614" s="200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195" t="s">
        <v>180</v>
      </c>
      <c r="AU614" s="195" t="s">
        <v>82</v>
      </c>
      <c r="AV614" s="13" t="s">
        <v>80</v>
      </c>
      <c r="AW614" s="13" t="s">
        <v>30</v>
      </c>
      <c r="AX614" s="13" t="s">
        <v>73</v>
      </c>
      <c r="AY614" s="195" t="s">
        <v>163</v>
      </c>
    </row>
    <row r="615" spans="1:51" s="14" customFormat="1" ht="12">
      <c r="A615" s="14"/>
      <c r="B615" s="201"/>
      <c r="C615" s="14"/>
      <c r="D615" s="194" t="s">
        <v>180</v>
      </c>
      <c r="E615" s="202" t="s">
        <v>1</v>
      </c>
      <c r="F615" s="203" t="s">
        <v>818</v>
      </c>
      <c r="G615" s="14"/>
      <c r="H615" s="204">
        <v>11.83</v>
      </c>
      <c r="I615" s="205"/>
      <c r="J615" s="14"/>
      <c r="K615" s="14"/>
      <c r="L615" s="201"/>
      <c r="M615" s="206"/>
      <c r="N615" s="207"/>
      <c r="O615" s="207"/>
      <c r="P615" s="207"/>
      <c r="Q615" s="207"/>
      <c r="R615" s="207"/>
      <c r="S615" s="207"/>
      <c r="T615" s="208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02" t="s">
        <v>180</v>
      </c>
      <c r="AU615" s="202" t="s">
        <v>82</v>
      </c>
      <c r="AV615" s="14" t="s">
        <v>82</v>
      </c>
      <c r="AW615" s="14" t="s">
        <v>30</v>
      </c>
      <c r="AX615" s="14" t="s">
        <v>73</v>
      </c>
      <c r="AY615" s="202" t="s">
        <v>163</v>
      </c>
    </row>
    <row r="616" spans="1:51" s="13" customFormat="1" ht="12">
      <c r="A616" s="13"/>
      <c r="B616" s="193"/>
      <c r="C616" s="13"/>
      <c r="D616" s="194" t="s">
        <v>180</v>
      </c>
      <c r="E616" s="195" t="s">
        <v>1</v>
      </c>
      <c r="F616" s="196" t="s">
        <v>476</v>
      </c>
      <c r="G616" s="13"/>
      <c r="H616" s="195" t="s">
        <v>1</v>
      </c>
      <c r="I616" s="197"/>
      <c r="J616" s="13"/>
      <c r="K616" s="13"/>
      <c r="L616" s="193"/>
      <c r="M616" s="198"/>
      <c r="N616" s="199"/>
      <c r="O616" s="199"/>
      <c r="P616" s="199"/>
      <c r="Q616" s="199"/>
      <c r="R616" s="199"/>
      <c r="S616" s="199"/>
      <c r="T616" s="20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195" t="s">
        <v>180</v>
      </c>
      <c r="AU616" s="195" t="s">
        <v>82</v>
      </c>
      <c r="AV616" s="13" t="s">
        <v>80</v>
      </c>
      <c r="AW616" s="13" t="s">
        <v>30</v>
      </c>
      <c r="AX616" s="13" t="s">
        <v>73</v>
      </c>
      <c r="AY616" s="195" t="s">
        <v>163</v>
      </c>
    </row>
    <row r="617" spans="1:51" s="14" customFormat="1" ht="12">
      <c r="A617" s="14"/>
      <c r="B617" s="201"/>
      <c r="C617" s="14"/>
      <c r="D617" s="194" t="s">
        <v>180</v>
      </c>
      <c r="E617" s="202" t="s">
        <v>1</v>
      </c>
      <c r="F617" s="203" t="s">
        <v>819</v>
      </c>
      <c r="G617" s="14"/>
      <c r="H617" s="204">
        <v>38.545</v>
      </c>
      <c r="I617" s="205"/>
      <c r="J617" s="14"/>
      <c r="K617" s="14"/>
      <c r="L617" s="201"/>
      <c r="M617" s="206"/>
      <c r="N617" s="207"/>
      <c r="O617" s="207"/>
      <c r="P617" s="207"/>
      <c r="Q617" s="207"/>
      <c r="R617" s="207"/>
      <c r="S617" s="207"/>
      <c r="T617" s="208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02" t="s">
        <v>180</v>
      </c>
      <c r="AU617" s="202" t="s">
        <v>82</v>
      </c>
      <c r="AV617" s="14" t="s">
        <v>82</v>
      </c>
      <c r="AW617" s="14" t="s">
        <v>30</v>
      </c>
      <c r="AX617" s="14" t="s">
        <v>73</v>
      </c>
      <c r="AY617" s="202" t="s">
        <v>163</v>
      </c>
    </row>
    <row r="618" spans="1:51" s="13" customFormat="1" ht="12">
      <c r="A618" s="13"/>
      <c r="B618" s="193"/>
      <c r="C618" s="13"/>
      <c r="D618" s="194" t="s">
        <v>180</v>
      </c>
      <c r="E618" s="195" t="s">
        <v>1</v>
      </c>
      <c r="F618" s="196" t="s">
        <v>793</v>
      </c>
      <c r="G618" s="13"/>
      <c r="H618" s="195" t="s">
        <v>1</v>
      </c>
      <c r="I618" s="197"/>
      <c r="J618" s="13"/>
      <c r="K618" s="13"/>
      <c r="L618" s="193"/>
      <c r="M618" s="198"/>
      <c r="N618" s="199"/>
      <c r="O618" s="199"/>
      <c r="P618" s="199"/>
      <c r="Q618" s="199"/>
      <c r="R618" s="199"/>
      <c r="S618" s="199"/>
      <c r="T618" s="200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195" t="s">
        <v>180</v>
      </c>
      <c r="AU618" s="195" t="s">
        <v>82</v>
      </c>
      <c r="AV618" s="13" t="s">
        <v>80</v>
      </c>
      <c r="AW618" s="13" t="s">
        <v>30</v>
      </c>
      <c r="AX618" s="13" t="s">
        <v>73</v>
      </c>
      <c r="AY618" s="195" t="s">
        <v>163</v>
      </c>
    </row>
    <row r="619" spans="1:51" s="14" customFormat="1" ht="12">
      <c r="A619" s="14"/>
      <c r="B619" s="201"/>
      <c r="C619" s="14"/>
      <c r="D619" s="194" t="s">
        <v>180</v>
      </c>
      <c r="E619" s="202" t="s">
        <v>1</v>
      </c>
      <c r="F619" s="203" t="s">
        <v>794</v>
      </c>
      <c r="G619" s="14"/>
      <c r="H619" s="204">
        <v>64.518</v>
      </c>
      <c r="I619" s="205"/>
      <c r="J619" s="14"/>
      <c r="K619" s="14"/>
      <c r="L619" s="201"/>
      <c r="M619" s="206"/>
      <c r="N619" s="207"/>
      <c r="O619" s="207"/>
      <c r="P619" s="207"/>
      <c r="Q619" s="207"/>
      <c r="R619" s="207"/>
      <c r="S619" s="207"/>
      <c r="T619" s="208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02" t="s">
        <v>180</v>
      </c>
      <c r="AU619" s="202" t="s">
        <v>82</v>
      </c>
      <c r="AV619" s="14" t="s">
        <v>82</v>
      </c>
      <c r="AW619" s="14" t="s">
        <v>30</v>
      </c>
      <c r="AX619" s="14" t="s">
        <v>73</v>
      </c>
      <c r="AY619" s="202" t="s">
        <v>163</v>
      </c>
    </row>
    <row r="620" spans="1:51" s="13" customFormat="1" ht="12">
      <c r="A620" s="13"/>
      <c r="B620" s="193"/>
      <c r="C620" s="13"/>
      <c r="D620" s="194" t="s">
        <v>180</v>
      </c>
      <c r="E620" s="195" t="s">
        <v>1</v>
      </c>
      <c r="F620" s="196" t="s">
        <v>820</v>
      </c>
      <c r="G620" s="13"/>
      <c r="H620" s="195" t="s">
        <v>1</v>
      </c>
      <c r="I620" s="197"/>
      <c r="J620" s="13"/>
      <c r="K620" s="13"/>
      <c r="L620" s="193"/>
      <c r="M620" s="198"/>
      <c r="N620" s="199"/>
      <c r="O620" s="199"/>
      <c r="P620" s="199"/>
      <c r="Q620" s="199"/>
      <c r="R620" s="199"/>
      <c r="S620" s="199"/>
      <c r="T620" s="200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195" t="s">
        <v>180</v>
      </c>
      <c r="AU620" s="195" t="s">
        <v>82</v>
      </c>
      <c r="AV620" s="13" t="s">
        <v>80</v>
      </c>
      <c r="AW620" s="13" t="s">
        <v>30</v>
      </c>
      <c r="AX620" s="13" t="s">
        <v>73</v>
      </c>
      <c r="AY620" s="195" t="s">
        <v>163</v>
      </c>
    </row>
    <row r="621" spans="1:51" s="14" customFormat="1" ht="12">
      <c r="A621" s="14"/>
      <c r="B621" s="201"/>
      <c r="C621" s="14"/>
      <c r="D621" s="194" t="s">
        <v>180</v>
      </c>
      <c r="E621" s="202" t="s">
        <v>1</v>
      </c>
      <c r="F621" s="203" t="s">
        <v>821</v>
      </c>
      <c r="G621" s="14"/>
      <c r="H621" s="204">
        <v>28.884</v>
      </c>
      <c r="I621" s="205"/>
      <c r="J621" s="14"/>
      <c r="K621" s="14"/>
      <c r="L621" s="201"/>
      <c r="M621" s="206"/>
      <c r="N621" s="207"/>
      <c r="O621" s="207"/>
      <c r="P621" s="207"/>
      <c r="Q621" s="207"/>
      <c r="R621" s="207"/>
      <c r="S621" s="207"/>
      <c r="T621" s="20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02" t="s">
        <v>180</v>
      </c>
      <c r="AU621" s="202" t="s">
        <v>82</v>
      </c>
      <c r="AV621" s="14" t="s">
        <v>82</v>
      </c>
      <c r="AW621" s="14" t="s">
        <v>30</v>
      </c>
      <c r="AX621" s="14" t="s">
        <v>73</v>
      </c>
      <c r="AY621" s="202" t="s">
        <v>163</v>
      </c>
    </row>
    <row r="622" spans="1:51" s="15" customFormat="1" ht="12">
      <c r="A622" s="15"/>
      <c r="B622" s="209"/>
      <c r="C622" s="15"/>
      <c r="D622" s="194" t="s">
        <v>180</v>
      </c>
      <c r="E622" s="210" t="s">
        <v>1</v>
      </c>
      <c r="F622" s="211" t="s">
        <v>218</v>
      </c>
      <c r="G622" s="15"/>
      <c r="H622" s="212">
        <v>300.998</v>
      </c>
      <c r="I622" s="213"/>
      <c r="J622" s="15"/>
      <c r="K622" s="15"/>
      <c r="L622" s="209"/>
      <c r="M622" s="214"/>
      <c r="N622" s="215"/>
      <c r="O622" s="215"/>
      <c r="P622" s="215"/>
      <c r="Q622" s="215"/>
      <c r="R622" s="215"/>
      <c r="S622" s="215"/>
      <c r="T622" s="216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10" t="s">
        <v>180</v>
      </c>
      <c r="AU622" s="210" t="s">
        <v>82</v>
      </c>
      <c r="AV622" s="15" t="s">
        <v>170</v>
      </c>
      <c r="AW622" s="15" t="s">
        <v>30</v>
      </c>
      <c r="AX622" s="15" t="s">
        <v>80</v>
      </c>
      <c r="AY622" s="210" t="s">
        <v>163</v>
      </c>
    </row>
    <row r="623" spans="1:65" s="2" customFormat="1" ht="21.75" customHeight="1">
      <c r="A623" s="38"/>
      <c r="B623" s="179"/>
      <c r="C623" s="217" t="s">
        <v>547</v>
      </c>
      <c r="D623" s="217" t="s">
        <v>298</v>
      </c>
      <c r="E623" s="218" t="s">
        <v>879</v>
      </c>
      <c r="F623" s="219" t="s">
        <v>880</v>
      </c>
      <c r="G623" s="220" t="s">
        <v>168</v>
      </c>
      <c r="H623" s="221">
        <v>331.098</v>
      </c>
      <c r="I623" s="222"/>
      <c r="J623" s="223">
        <f>ROUND(I623*H623,2)</f>
        <v>0</v>
      </c>
      <c r="K623" s="219" t="s">
        <v>169</v>
      </c>
      <c r="L623" s="224"/>
      <c r="M623" s="225" t="s">
        <v>1</v>
      </c>
      <c r="N623" s="226" t="s">
        <v>38</v>
      </c>
      <c r="O623" s="77"/>
      <c r="P623" s="189">
        <f>O623*H623</f>
        <v>0</v>
      </c>
      <c r="Q623" s="189">
        <v>0.009</v>
      </c>
      <c r="R623" s="189">
        <f>Q623*H623</f>
        <v>2.979882</v>
      </c>
      <c r="S623" s="189">
        <v>0</v>
      </c>
      <c r="T623" s="190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191" t="s">
        <v>337</v>
      </c>
      <c r="AT623" s="191" t="s">
        <v>298</v>
      </c>
      <c r="AU623" s="191" t="s">
        <v>82</v>
      </c>
      <c r="AY623" s="19" t="s">
        <v>163</v>
      </c>
      <c r="BE623" s="192">
        <f>IF(N623="základní",J623,0)</f>
        <v>0</v>
      </c>
      <c r="BF623" s="192">
        <f>IF(N623="snížená",J623,0)</f>
        <v>0</v>
      </c>
      <c r="BG623" s="192">
        <f>IF(N623="zákl. přenesená",J623,0)</f>
        <v>0</v>
      </c>
      <c r="BH623" s="192">
        <f>IF(N623="sníž. přenesená",J623,0)</f>
        <v>0</v>
      </c>
      <c r="BI623" s="192">
        <f>IF(N623="nulová",J623,0)</f>
        <v>0</v>
      </c>
      <c r="BJ623" s="19" t="s">
        <v>80</v>
      </c>
      <c r="BK623" s="192">
        <f>ROUND(I623*H623,2)</f>
        <v>0</v>
      </c>
      <c r="BL623" s="19" t="s">
        <v>249</v>
      </c>
      <c r="BM623" s="191" t="s">
        <v>881</v>
      </c>
    </row>
    <row r="624" spans="1:51" s="14" customFormat="1" ht="12">
      <c r="A624" s="14"/>
      <c r="B624" s="201"/>
      <c r="C624" s="14"/>
      <c r="D624" s="194" t="s">
        <v>180</v>
      </c>
      <c r="E624" s="202" t="s">
        <v>1</v>
      </c>
      <c r="F624" s="203" t="s">
        <v>882</v>
      </c>
      <c r="G624" s="14"/>
      <c r="H624" s="204">
        <v>331.098</v>
      </c>
      <c r="I624" s="205"/>
      <c r="J624" s="14"/>
      <c r="K624" s="14"/>
      <c r="L624" s="201"/>
      <c r="M624" s="206"/>
      <c r="N624" s="207"/>
      <c r="O624" s="207"/>
      <c r="P624" s="207"/>
      <c r="Q624" s="207"/>
      <c r="R624" s="207"/>
      <c r="S624" s="207"/>
      <c r="T624" s="208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02" t="s">
        <v>180</v>
      </c>
      <c r="AU624" s="202" t="s">
        <v>82</v>
      </c>
      <c r="AV624" s="14" t="s">
        <v>82</v>
      </c>
      <c r="AW624" s="14" t="s">
        <v>30</v>
      </c>
      <c r="AX624" s="14" t="s">
        <v>73</v>
      </c>
      <c r="AY624" s="202" t="s">
        <v>163</v>
      </c>
    </row>
    <row r="625" spans="1:51" s="15" customFormat="1" ht="12">
      <c r="A625" s="15"/>
      <c r="B625" s="209"/>
      <c r="C625" s="15"/>
      <c r="D625" s="194" t="s">
        <v>180</v>
      </c>
      <c r="E625" s="210" t="s">
        <v>1</v>
      </c>
      <c r="F625" s="211" t="s">
        <v>218</v>
      </c>
      <c r="G625" s="15"/>
      <c r="H625" s="212">
        <v>331.098</v>
      </c>
      <c r="I625" s="213"/>
      <c r="J625" s="15"/>
      <c r="K625" s="15"/>
      <c r="L625" s="209"/>
      <c r="M625" s="214"/>
      <c r="N625" s="215"/>
      <c r="O625" s="215"/>
      <c r="P625" s="215"/>
      <c r="Q625" s="215"/>
      <c r="R625" s="215"/>
      <c r="S625" s="215"/>
      <c r="T625" s="216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10" t="s">
        <v>180</v>
      </c>
      <c r="AU625" s="210" t="s">
        <v>82</v>
      </c>
      <c r="AV625" s="15" t="s">
        <v>170</v>
      </c>
      <c r="AW625" s="15" t="s">
        <v>30</v>
      </c>
      <c r="AX625" s="15" t="s">
        <v>80</v>
      </c>
      <c r="AY625" s="210" t="s">
        <v>163</v>
      </c>
    </row>
    <row r="626" spans="1:65" s="2" customFormat="1" ht="24.15" customHeight="1">
      <c r="A626" s="38"/>
      <c r="B626" s="179"/>
      <c r="C626" s="180" t="s">
        <v>883</v>
      </c>
      <c r="D626" s="180" t="s">
        <v>165</v>
      </c>
      <c r="E626" s="181" t="s">
        <v>884</v>
      </c>
      <c r="F626" s="182" t="s">
        <v>885</v>
      </c>
      <c r="G626" s="183" t="s">
        <v>264</v>
      </c>
      <c r="H626" s="184">
        <v>2.98</v>
      </c>
      <c r="I626" s="185"/>
      <c r="J626" s="186">
        <f>ROUND(I626*H626,2)</f>
        <v>0</v>
      </c>
      <c r="K626" s="182" t="s">
        <v>169</v>
      </c>
      <c r="L626" s="39"/>
      <c r="M626" s="187" t="s">
        <v>1</v>
      </c>
      <c r="N626" s="188" t="s">
        <v>38</v>
      </c>
      <c r="O626" s="77"/>
      <c r="P626" s="189">
        <f>O626*H626</f>
        <v>0</v>
      </c>
      <c r="Q626" s="189">
        <v>0</v>
      </c>
      <c r="R626" s="189">
        <f>Q626*H626</f>
        <v>0</v>
      </c>
      <c r="S626" s="189">
        <v>0</v>
      </c>
      <c r="T626" s="190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191" t="s">
        <v>249</v>
      </c>
      <c r="AT626" s="191" t="s">
        <v>165</v>
      </c>
      <c r="AU626" s="191" t="s">
        <v>82</v>
      </c>
      <c r="AY626" s="19" t="s">
        <v>163</v>
      </c>
      <c r="BE626" s="192">
        <f>IF(N626="základní",J626,0)</f>
        <v>0</v>
      </c>
      <c r="BF626" s="192">
        <f>IF(N626="snížená",J626,0)</f>
        <v>0</v>
      </c>
      <c r="BG626" s="192">
        <f>IF(N626="zákl. přenesená",J626,0)</f>
        <v>0</v>
      </c>
      <c r="BH626" s="192">
        <f>IF(N626="sníž. přenesená",J626,0)</f>
        <v>0</v>
      </c>
      <c r="BI626" s="192">
        <f>IF(N626="nulová",J626,0)</f>
        <v>0</v>
      </c>
      <c r="BJ626" s="19" t="s">
        <v>80</v>
      </c>
      <c r="BK626" s="192">
        <f>ROUND(I626*H626,2)</f>
        <v>0</v>
      </c>
      <c r="BL626" s="19" t="s">
        <v>249</v>
      </c>
      <c r="BM626" s="191" t="s">
        <v>886</v>
      </c>
    </row>
    <row r="627" spans="1:63" s="12" customFormat="1" ht="22.8" customHeight="1">
      <c r="A627" s="12"/>
      <c r="B627" s="166"/>
      <c r="C627" s="12"/>
      <c r="D627" s="167" t="s">
        <v>72</v>
      </c>
      <c r="E627" s="177" t="s">
        <v>887</v>
      </c>
      <c r="F627" s="177" t="s">
        <v>888</v>
      </c>
      <c r="G627" s="12"/>
      <c r="H627" s="12"/>
      <c r="I627" s="169"/>
      <c r="J627" s="178">
        <f>BK627</f>
        <v>0</v>
      </c>
      <c r="K627" s="12"/>
      <c r="L627" s="166"/>
      <c r="M627" s="171"/>
      <c r="N627" s="172"/>
      <c r="O627" s="172"/>
      <c r="P627" s="173">
        <f>SUM(P628:P635)</f>
        <v>0</v>
      </c>
      <c r="Q627" s="172"/>
      <c r="R627" s="173">
        <f>SUM(R628:R635)</f>
        <v>0</v>
      </c>
      <c r="S627" s="172"/>
      <c r="T627" s="174">
        <f>SUM(T628:T635)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167" t="s">
        <v>82</v>
      </c>
      <c r="AT627" s="175" t="s">
        <v>72</v>
      </c>
      <c r="AU627" s="175" t="s">
        <v>80</v>
      </c>
      <c r="AY627" s="167" t="s">
        <v>163</v>
      </c>
      <c r="BK627" s="176">
        <f>SUM(BK628:BK635)</f>
        <v>0</v>
      </c>
    </row>
    <row r="628" spans="1:65" s="2" customFormat="1" ht="24.15" customHeight="1">
      <c r="A628" s="38"/>
      <c r="B628" s="179"/>
      <c r="C628" s="180" t="s">
        <v>551</v>
      </c>
      <c r="D628" s="180" t="s">
        <v>165</v>
      </c>
      <c r="E628" s="181" t="s">
        <v>889</v>
      </c>
      <c r="F628" s="182" t="s">
        <v>890</v>
      </c>
      <c r="G628" s="183" t="s">
        <v>196</v>
      </c>
      <c r="H628" s="184">
        <v>127.5</v>
      </c>
      <c r="I628" s="185"/>
      <c r="J628" s="186">
        <f>ROUND(I628*H628,2)</f>
        <v>0</v>
      </c>
      <c r="K628" s="182" t="s">
        <v>1</v>
      </c>
      <c r="L628" s="39"/>
      <c r="M628" s="187" t="s">
        <v>1</v>
      </c>
      <c r="N628" s="188" t="s">
        <v>38</v>
      </c>
      <c r="O628" s="77"/>
      <c r="P628" s="189">
        <f>O628*H628</f>
        <v>0</v>
      </c>
      <c r="Q628" s="189">
        <v>0</v>
      </c>
      <c r="R628" s="189">
        <f>Q628*H628</f>
        <v>0</v>
      </c>
      <c r="S628" s="189">
        <v>0</v>
      </c>
      <c r="T628" s="190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191" t="s">
        <v>249</v>
      </c>
      <c r="AT628" s="191" t="s">
        <v>165</v>
      </c>
      <c r="AU628" s="191" t="s">
        <v>82</v>
      </c>
      <c r="AY628" s="19" t="s">
        <v>163</v>
      </c>
      <c r="BE628" s="192">
        <f>IF(N628="základní",J628,0)</f>
        <v>0</v>
      </c>
      <c r="BF628" s="192">
        <f>IF(N628="snížená",J628,0)</f>
        <v>0</v>
      </c>
      <c r="BG628" s="192">
        <f>IF(N628="zákl. přenesená",J628,0)</f>
        <v>0</v>
      </c>
      <c r="BH628" s="192">
        <f>IF(N628="sníž. přenesená",J628,0)</f>
        <v>0</v>
      </c>
      <c r="BI628" s="192">
        <f>IF(N628="nulová",J628,0)</f>
        <v>0</v>
      </c>
      <c r="BJ628" s="19" t="s">
        <v>80</v>
      </c>
      <c r="BK628" s="192">
        <f>ROUND(I628*H628,2)</f>
        <v>0</v>
      </c>
      <c r="BL628" s="19" t="s">
        <v>249</v>
      </c>
      <c r="BM628" s="191" t="s">
        <v>891</v>
      </c>
    </row>
    <row r="629" spans="1:65" s="2" customFormat="1" ht="24.15" customHeight="1">
      <c r="A629" s="38"/>
      <c r="B629" s="179"/>
      <c r="C629" s="180" t="s">
        <v>892</v>
      </c>
      <c r="D629" s="180" t="s">
        <v>165</v>
      </c>
      <c r="E629" s="181" t="s">
        <v>893</v>
      </c>
      <c r="F629" s="182" t="s">
        <v>894</v>
      </c>
      <c r="G629" s="183" t="s">
        <v>196</v>
      </c>
      <c r="H629" s="184">
        <v>8.35</v>
      </c>
      <c r="I629" s="185"/>
      <c r="J629" s="186">
        <f>ROUND(I629*H629,2)</f>
        <v>0</v>
      </c>
      <c r="K629" s="182" t="s">
        <v>1</v>
      </c>
      <c r="L629" s="39"/>
      <c r="M629" s="187" t="s">
        <v>1</v>
      </c>
      <c r="N629" s="188" t="s">
        <v>38</v>
      </c>
      <c r="O629" s="77"/>
      <c r="P629" s="189">
        <f>O629*H629</f>
        <v>0</v>
      </c>
      <c r="Q629" s="189">
        <v>0</v>
      </c>
      <c r="R629" s="189">
        <f>Q629*H629</f>
        <v>0</v>
      </c>
      <c r="S629" s="189">
        <v>0</v>
      </c>
      <c r="T629" s="190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191" t="s">
        <v>249</v>
      </c>
      <c r="AT629" s="191" t="s">
        <v>165</v>
      </c>
      <c r="AU629" s="191" t="s">
        <v>82</v>
      </c>
      <c r="AY629" s="19" t="s">
        <v>163</v>
      </c>
      <c r="BE629" s="192">
        <f>IF(N629="základní",J629,0)</f>
        <v>0</v>
      </c>
      <c r="BF629" s="192">
        <f>IF(N629="snížená",J629,0)</f>
        <v>0</v>
      </c>
      <c r="BG629" s="192">
        <f>IF(N629="zákl. přenesená",J629,0)</f>
        <v>0</v>
      </c>
      <c r="BH629" s="192">
        <f>IF(N629="sníž. přenesená",J629,0)</f>
        <v>0</v>
      </c>
      <c r="BI629" s="192">
        <f>IF(N629="nulová",J629,0)</f>
        <v>0</v>
      </c>
      <c r="BJ629" s="19" t="s">
        <v>80</v>
      </c>
      <c r="BK629" s="192">
        <f>ROUND(I629*H629,2)</f>
        <v>0</v>
      </c>
      <c r="BL629" s="19" t="s">
        <v>249</v>
      </c>
      <c r="BM629" s="191" t="s">
        <v>895</v>
      </c>
    </row>
    <row r="630" spans="1:51" s="14" customFormat="1" ht="12">
      <c r="A630" s="14"/>
      <c r="B630" s="201"/>
      <c r="C630" s="14"/>
      <c r="D630" s="194" t="s">
        <v>180</v>
      </c>
      <c r="E630" s="202" t="s">
        <v>1</v>
      </c>
      <c r="F630" s="203" t="s">
        <v>896</v>
      </c>
      <c r="G630" s="14"/>
      <c r="H630" s="204">
        <v>8.35</v>
      </c>
      <c r="I630" s="205"/>
      <c r="J630" s="14"/>
      <c r="K630" s="14"/>
      <c r="L630" s="201"/>
      <c r="M630" s="206"/>
      <c r="N630" s="207"/>
      <c r="O630" s="207"/>
      <c r="P630" s="207"/>
      <c r="Q630" s="207"/>
      <c r="R630" s="207"/>
      <c r="S630" s="207"/>
      <c r="T630" s="20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02" t="s">
        <v>180</v>
      </c>
      <c r="AU630" s="202" t="s">
        <v>82</v>
      </c>
      <c r="AV630" s="14" t="s">
        <v>82</v>
      </c>
      <c r="AW630" s="14" t="s">
        <v>30</v>
      </c>
      <c r="AX630" s="14" t="s">
        <v>73</v>
      </c>
      <c r="AY630" s="202" t="s">
        <v>163</v>
      </c>
    </row>
    <row r="631" spans="1:51" s="15" customFormat="1" ht="12">
      <c r="A631" s="15"/>
      <c r="B631" s="209"/>
      <c r="C631" s="15"/>
      <c r="D631" s="194" t="s">
        <v>180</v>
      </c>
      <c r="E631" s="210" t="s">
        <v>1</v>
      </c>
      <c r="F631" s="211" t="s">
        <v>218</v>
      </c>
      <c r="G631" s="15"/>
      <c r="H631" s="212">
        <v>8.35</v>
      </c>
      <c r="I631" s="213"/>
      <c r="J631" s="15"/>
      <c r="K631" s="15"/>
      <c r="L631" s="209"/>
      <c r="M631" s="214"/>
      <c r="N631" s="215"/>
      <c r="O631" s="215"/>
      <c r="P631" s="215"/>
      <c r="Q631" s="215"/>
      <c r="R631" s="215"/>
      <c r="S631" s="215"/>
      <c r="T631" s="216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10" t="s">
        <v>180</v>
      </c>
      <c r="AU631" s="210" t="s">
        <v>82</v>
      </c>
      <c r="AV631" s="15" t="s">
        <v>170</v>
      </c>
      <c r="AW631" s="15" t="s">
        <v>30</v>
      </c>
      <c r="AX631" s="15" t="s">
        <v>80</v>
      </c>
      <c r="AY631" s="210" t="s">
        <v>163</v>
      </c>
    </row>
    <row r="632" spans="1:65" s="2" customFormat="1" ht="16.5" customHeight="1">
      <c r="A632" s="38"/>
      <c r="B632" s="179"/>
      <c r="C632" s="180" t="s">
        <v>555</v>
      </c>
      <c r="D632" s="180" t="s">
        <v>165</v>
      </c>
      <c r="E632" s="181" t="s">
        <v>897</v>
      </c>
      <c r="F632" s="182" t="s">
        <v>898</v>
      </c>
      <c r="G632" s="183" t="s">
        <v>196</v>
      </c>
      <c r="H632" s="184">
        <v>12.25</v>
      </c>
      <c r="I632" s="185"/>
      <c r="J632" s="186">
        <f>ROUND(I632*H632,2)</f>
        <v>0</v>
      </c>
      <c r="K632" s="182" t="s">
        <v>1</v>
      </c>
      <c r="L632" s="39"/>
      <c r="M632" s="187" t="s">
        <v>1</v>
      </c>
      <c r="N632" s="188" t="s">
        <v>38</v>
      </c>
      <c r="O632" s="77"/>
      <c r="P632" s="189">
        <f>O632*H632</f>
        <v>0</v>
      </c>
      <c r="Q632" s="189">
        <v>0</v>
      </c>
      <c r="R632" s="189">
        <f>Q632*H632</f>
        <v>0</v>
      </c>
      <c r="S632" s="189">
        <v>0</v>
      </c>
      <c r="T632" s="190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191" t="s">
        <v>249</v>
      </c>
      <c r="AT632" s="191" t="s">
        <v>165</v>
      </c>
      <c r="AU632" s="191" t="s">
        <v>82</v>
      </c>
      <c r="AY632" s="19" t="s">
        <v>163</v>
      </c>
      <c r="BE632" s="192">
        <f>IF(N632="základní",J632,0)</f>
        <v>0</v>
      </c>
      <c r="BF632" s="192">
        <f>IF(N632="snížená",J632,0)</f>
        <v>0</v>
      </c>
      <c r="BG632" s="192">
        <f>IF(N632="zákl. přenesená",J632,0)</f>
        <v>0</v>
      </c>
      <c r="BH632" s="192">
        <f>IF(N632="sníž. přenesená",J632,0)</f>
        <v>0</v>
      </c>
      <c r="BI632" s="192">
        <f>IF(N632="nulová",J632,0)</f>
        <v>0</v>
      </c>
      <c r="BJ632" s="19" t="s">
        <v>80</v>
      </c>
      <c r="BK632" s="192">
        <f>ROUND(I632*H632,2)</f>
        <v>0</v>
      </c>
      <c r="BL632" s="19" t="s">
        <v>249</v>
      </c>
      <c r="BM632" s="191" t="s">
        <v>899</v>
      </c>
    </row>
    <row r="633" spans="1:51" s="14" customFormat="1" ht="12">
      <c r="A633" s="14"/>
      <c r="B633" s="201"/>
      <c r="C633" s="14"/>
      <c r="D633" s="194" t="s">
        <v>180</v>
      </c>
      <c r="E633" s="202" t="s">
        <v>1</v>
      </c>
      <c r="F633" s="203" t="s">
        <v>900</v>
      </c>
      <c r="G633" s="14"/>
      <c r="H633" s="204">
        <v>12.25</v>
      </c>
      <c r="I633" s="205"/>
      <c r="J633" s="14"/>
      <c r="K633" s="14"/>
      <c r="L633" s="201"/>
      <c r="M633" s="206"/>
      <c r="N633" s="207"/>
      <c r="O633" s="207"/>
      <c r="P633" s="207"/>
      <c r="Q633" s="207"/>
      <c r="R633" s="207"/>
      <c r="S633" s="207"/>
      <c r="T633" s="208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02" t="s">
        <v>180</v>
      </c>
      <c r="AU633" s="202" t="s">
        <v>82</v>
      </c>
      <c r="AV633" s="14" t="s">
        <v>82</v>
      </c>
      <c r="AW633" s="14" t="s">
        <v>30</v>
      </c>
      <c r="AX633" s="14" t="s">
        <v>73</v>
      </c>
      <c r="AY633" s="202" t="s">
        <v>163</v>
      </c>
    </row>
    <row r="634" spans="1:51" s="15" customFormat="1" ht="12">
      <c r="A634" s="15"/>
      <c r="B634" s="209"/>
      <c r="C634" s="15"/>
      <c r="D634" s="194" t="s">
        <v>180</v>
      </c>
      <c r="E634" s="210" t="s">
        <v>1</v>
      </c>
      <c r="F634" s="211" t="s">
        <v>218</v>
      </c>
      <c r="G634" s="15"/>
      <c r="H634" s="212">
        <v>12.25</v>
      </c>
      <c r="I634" s="213"/>
      <c r="J634" s="15"/>
      <c r="K634" s="15"/>
      <c r="L634" s="209"/>
      <c r="M634" s="214"/>
      <c r="N634" s="215"/>
      <c r="O634" s="215"/>
      <c r="P634" s="215"/>
      <c r="Q634" s="215"/>
      <c r="R634" s="215"/>
      <c r="S634" s="215"/>
      <c r="T634" s="216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10" t="s">
        <v>180</v>
      </c>
      <c r="AU634" s="210" t="s">
        <v>82</v>
      </c>
      <c r="AV634" s="15" t="s">
        <v>170</v>
      </c>
      <c r="AW634" s="15" t="s">
        <v>30</v>
      </c>
      <c r="AX634" s="15" t="s">
        <v>80</v>
      </c>
      <c r="AY634" s="210" t="s">
        <v>163</v>
      </c>
    </row>
    <row r="635" spans="1:65" s="2" customFormat="1" ht="24.15" customHeight="1">
      <c r="A635" s="38"/>
      <c r="B635" s="179"/>
      <c r="C635" s="180" t="s">
        <v>901</v>
      </c>
      <c r="D635" s="180" t="s">
        <v>165</v>
      </c>
      <c r="E635" s="181" t="s">
        <v>902</v>
      </c>
      <c r="F635" s="182" t="s">
        <v>903</v>
      </c>
      <c r="G635" s="183" t="s">
        <v>264</v>
      </c>
      <c r="H635" s="184">
        <v>0.021</v>
      </c>
      <c r="I635" s="185"/>
      <c r="J635" s="186">
        <f>ROUND(I635*H635,2)</f>
        <v>0</v>
      </c>
      <c r="K635" s="182" t="s">
        <v>169</v>
      </c>
      <c r="L635" s="39"/>
      <c r="M635" s="187" t="s">
        <v>1</v>
      </c>
      <c r="N635" s="188" t="s">
        <v>38</v>
      </c>
      <c r="O635" s="77"/>
      <c r="P635" s="189">
        <f>O635*H635</f>
        <v>0</v>
      </c>
      <c r="Q635" s="189">
        <v>0</v>
      </c>
      <c r="R635" s="189">
        <f>Q635*H635</f>
        <v>0</v>
      </c>
      <c r="S635" s="189">
        <v>0</v>
      </c>
      <c r="T635" s="190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191" t="s">
        <v>249</v>
      </c>
      <c r="AT635" s="191" t="s">
        <v>165</v>
      </c>
      <c r="AU635" s="191" t="s">
        <v>82</v>
      </c>
      <c r="AY635" s="19" t="s">
        <v>163</v>
      </c>
      <c r="BE635" s="192">
        <f>IF(N635="základní",J635,0)</f>
        <v>0</v>
      </c>
      <c r="BF635" s="192">
        <f>IF(N635="snížená",J635,0)</f>
        <v>0</v>
      </c>
      <c r="BG635" s="192">
        <f>IF(N635="zákl. přenesená",J635,0)</f>
        <v>0</v>
      </c>
      <c r="BH635" s="192">
        <f>IF(N635="sníž. přenesená",J635,0)</f>
        <v>0</v>
      </c>
      <c r="BI635" s="192">
        <f>IF(N635="nulová",J635,0)</f>
        <v>0</v>
      </c>
      <c r="BJ635" s="19" t="s">
        <v>80</v>
      </c>
      <c r="BK635" s="192">
        <f>ROUND(I635*H635,2)</f>
        <v>0</v>
      </c>
      <c r="BL635" s="19" t="s">
        <v>249</v>
      </c>
      <c r="BM635" s="191" t="s">
        <v>904</v>
      </c>
    </row>
    <row r="636" spans="1:63" s="12" customFormat="1" ht="22.8" customHeight="1">
      <c r="A636" s="12"/>
      <c r="B636" s="166"/>
      <c r="C636" s="12"/>
      <c r="D636" s="167" t="s">
        <v>72</v>
      </c>
      <c r="E636" s="177" t="s">
        <v>905</v>
      </c>
      <c r="F636" s="177" t="s">
        <v>906</v>
      </c>
      <c r="G636" s="12"/>
      <c r="H636" s="12"/>
      <c r="I636" s="169"/>
      <c r="J636" s="178">
        <f>BK636</f>
        <v>0</v>
      </c>
      <c r="K636" s="12"/>
      <c r="L636" s="166"/>
      <c r="M636" s="171"/>
      <c r="N636" s="172"/>
      <c r="O636" s="172"/>
      <c r="P636" s="173">
        <f>SUM(P637:P647)</f>
        <v>0</v>
      </c>
      <c r="Q636" s="172"/>
      <c r="R636" s="173">
        <f>SUM(R637:R647)</f>
        <v>0</v>
      </c>
      <c r="S636" s="172"/>
      <c r="T636" s="174">
        <f>SUM(T637:T647)</f>
        <v>0</v>
      </c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R636" s="167" t="s">
        <v>82</v>
      </c>
      <c r="AT636" s="175" t="s">
        <v>72</v>
      </c>
      <c r="AU636" s="175" t="s">
        <v>80</v>
      </c>
      <c r="AY636" s="167" t="s">
        <v>163</v>
      </c>
      <c r="BK636" s="176">
        <f>SUM(BK637:BK647)</f>
        <v>0</v>
      </c>
    </row>
    <row r="637" spans="1:65" s="2" customFormat="1" ht="49.05" customHeight="1">
      <c r="A637" s="38"/>
      <c r="B637" s="179"/>
      <c r="C637" s="180" t="s">
        <v>559</v>
      </c>
      <c r="D637" s="180" t="s">
        <v>165</v>
      </c>
      <c r="E637" s="181" t="s">
        <v>907</v>
      </c>
      <c r="F637" s="182" t="s">
        <v>908</v>
      </c>
      <c r="G637" s="183" t="s">
        <v>313</v>
      </c>
      <c r="H637" s="184">
        <v>1</v>
      </c>
      <c r="I637" s="185"/>
      <c r="J637" s="186">
        <f>ROUND(I637*H637,2)</f>
        <v>0</v>
      </c>
      <c r="K637" s="182" t="s">
        <v>1</v>
      </c>
      <c r="L637" s="39"/>
      <c r="M637" s="187" t="s">
        <v>1</v>
      </c>
      <c r="N637" s="188" t="s">
        <v>38</v>
      </c>
      <c r="O637" s="77"/>
      <c r="P637" s="189">
        <f>O637*H637</f>
        <v>0</v>
      </c>
      <c r="Q637" s="189">
        <v>0</v>
      </c>
      <c r="R637" s="189">
        <f>Q637*H637</f>
        <v>0</v>
      </c>
      <c r="S637" s="189">
        <v>0</v>
      </c>
      <c r="T637" s="190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191" t="s">
        <v>249</v>
      </c>
      <c r="AT637" s="191" t="s">
        <v>165</v>
      </c>
      <c r="AU637" s="191" t="s">
        <v>82</v>
      </c>
      <c r="AY637" s="19" t="s">
        <v>163</v>
      </c>
      <c r="BE637" s="192">
        <f>IF(N637="základní",J637,0)</f>
        <v>0</v>
      </c>
      <c r="BF637" s="192">
        <f>IF(N637="snížená",J637,0)</f>
        <v>0</v>
      </c>
      <c r="BG637" s="192">
        <f>IF(N637="zákl. přenesená",J637,0)</f>
        <v>0</v>
      </c>
      <c r="BH637" s="192">
        <f>IF(N637="sníž. přenesená",J637,0)</f>
        <v>0</v>
      </c>
      <c r="BI637" s="192">
        <f>IF(N637="nulová",J637,0)</f>
        <v>0</v>
      </c>
      <c r="BJ637" s="19" t="s">
        <v>80</v>
      </c>
      <c r="BK637" s="192">
        <f>ROUND(I637*H637,2)</f>
        <v>0</v>
      </c>
      <c r="BL637" s="19" t="s">
        <v>249</v>
      </c>
      <c r="BM637" s="191" t="s">
        <v>909</v>
      </c>
    </row>
    <row r="638" spans="1:65" s="2" customFormat="1" ht="49.05" customHeight="1">
      <c r="A638" s="38"/>
      <c r="B638" s="179"/>
      <c r="C638" s="180" t="s">
        <v>910</v>
      </c>
      <c r="D638" s="180" t="s">
        <v>165</v>
      </c>
      <c r="E638" s="181" t="s">
        <v>911</v>
      </c>
      <c r="F638" s="182" t="s">
        <v>912</v>
      </c>
      <c r="G638" s="183" t="s">
        <v>313</v>
      </c>
      <c r="H638" s="184">
        <v>5</v>
      </c>
      <c r="I638" s="185"/>
      <c r="J638" s="186">
        <f>ROUND(I638*H638,2)</f>
        <v>0</v>
      </c>
      <c r="K638" s="182" t="s">
        <v>1</v>
      </c>
      <c r="L638" s="39"/>
      <c r="M638" s="187" t="s">
        <v>1</v>
      </c>
      <c r="N638" s="188" t="s">
        <v>38</v>
      </c>
      <c r="O638" s="77"/>
      <c r="P638" s="189">
        <f>O638*H638</f>
        <v>0</v>
      </c>
      <c r="Q638" s="189">
        <v>0</v>
      </c>
      <c r="R638" s="189">
        <f>Q638*H638</f>
        <v>0</v>
      </c>
      <c r="S638" s="189">
        <v>0</v>
      </c>
      <c r="T638" s="190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191" t="s">
        <v>249</v>
      </c>
      <c r="AT638" s="191" t="s">
        <v>165</v>
      </c>
      <c r="AU638" s="191" t="s">
        <v>82</v>
      </c>
      <c r="AY638" s="19" t="s">
        <v>163</v>
      </c>
      <c r="BE638" s="192">
        <f>IF(N638="základní",J638,0)</f>
        <v>0</v>
      </c>
      <c r="BF638" s="192">
        <f>IF(N638="snížená",J638,0)</f>
        <v>0</v>
      </c>
      <c r="BG638" s="192">
        <f>IF(N638="zákl. přenesená",J638,0)</f>
        <v>0</v>
      </c>
      <c r="BH638" s="192">
        <f>IF(N638="sníž. přenesená",J638,0)</f>
        <v>0</v>
      </c>
      <c r="BI638" s="192">
        <f>IF(N638="nulová",J638,0)</f>
        <v>0</v>
      </c>
      <c r="BJ638" s="19" t="s">
        <v>80</v>
      </c>
      <c r="BK638" s="192">
        <f>ROUND(I638*H638,2)</f>
        <v>0</v>
      </c>
      <c r="BL638" s="19" t="s">
        <v>249</v>
      </c>
      <c r="BM638" s="191" t="s">
        <v>913</v>
      </c>
    </row>
    <row r="639" spans="1:65" s="2" customFormat="1" ht="49.05" customHeight="1">
      <c r="A639" s="38"/>
      <c r="B639" s="179"/>
      <c r="C639" s="180" t="s">
        <v>564</v>
      </c>
      <c r="D639" s="180" t="s">
        <v>165</v>
      </c>
      <c r="E639" s="181" t="s">
        <v>914</v>
      </c>
      <c r="F639" s="182" t="s">
        <v>915</v>
      </c>
      <c r="G639" s="183" t="s">
        <v>313</v>
      </c>
      <c r="H639" s="184">
        <v>2</v>
      </c>
      <c r="I639" s="185"/>
      <c r="J639" s="186">
        <f>ROUND(I639*H639,2)</f>
        <v>0</v>
      </c>
      <c r="K639" s="182" t="s">
        <v>1</v>
      </c>
      <c r="L639" s="39"/>
      <c r="M639" s="187" t="s">
        <v>1</v>
      </c>
      <c r="N639" s="188" t="s">
        <v>38</v>
      </c>
      <c r="O639" s="77"/>
      <c r="P639" s="189">
        <f>O639*H639</f>
        <v>0</v>
      </c>
      <c r="Q639" s="189">
        <v>0</v>
      </c>
      <c r="R639" s="189">
        <f>Q639*H639</f>
        <v>0</v>
      </c>
      <c r="S639" s="189">
        <v>0</v>
      </c>
      <c r="T639" s="190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191" t="s">
        <v>249</v>
      </c>
      <c r="AT639" s="191" t="s">
        <v>165</v>
      </c>
      <c r="AU639" s="191" t="s">
        <v>82</v>
      </c>
      <c r="AY639" s="19" t="s">
        <v>163</v>
      </c>
      <c r="BE639" s="192">
        <f>IF(N639="základní",J639,0)</f>
        <v>0</v>
      </c>
      <c r="BF639" s="192">
        <f>IF(N639="snížená",J639,0)</f>
        <v>0</v>
      </c>
      <c r="BG639" s="192">
        <f>IF(N639="zákl. přenesená",J639,0)</f>
        <v>0</v>
      </c>
      <c r="BH639" s="192">
        <f>IF(N639="sníž. přenesená",J639,0)</f>
        <v>0</v>
      </c>
      <c r="BI639" s="192">
        <f>IF(N639="nulová",J639,0)</f>
        <v>0</v>
      </c>
      <c r="BJ639" s="19" t="s">
        <v>80</v>
      </c>
      <c r="BK639" s="192">
        <f>ROUND(I639*H639,2)</f>
        <v>0</v>
      </c>
      <c r="BL639" s="19" t="s">
        <v>249</v>
      </c>
      <c r="BM639" s="191" t="s">
        <v>916</v>
      </c>
    </row>
    <row r="640" spans="1:65" s="2" customFormat="1" ht="37.8" customHeight="1">
      <c r="A640" s="38"/>
      <c r="B640" s="179"/>
      <c r="C640" s="180" t="s">
        <v>917</v>
      </c>
      <c r="D640" s="180" t="s">
        <v>165</v>
      </c>
      <c r="E640" s="181" t="s">
        <v>918</v>
      </c>
      <c r="F640" s="182" t="s">
        <v>919</v>
      </c>
      <c r="G640" s="183" t="s">
        <v>920</v>
      </c>
      <c r="H640" s="184">
        <v>187.43</v>
      </c>
      <c r="I640" s="185"/>
      <c r="J640" s="186">
        <f>ROUND(I640*H640,2)</f>
        <v>0</v>
      </c>
      <c r="K640" s="182" t="s">
        <v>1</v>
      </c>
      <c r="L640" s="39"/>
      <c r="M640" s="187" t="s">
        <v>1</v>
      </c>
      <c r="N640" s="188" t="s">
        <v>38</v>
      </c>
      <c r="O640" s="77"/>
      <c r="P640" s="189">
        <f>O640*H640</f>
        <v>0</v>
      </c>
      <c r="Q640" s="189">
        <v>0</v>
      </c>
      <c r="R640" s="189">
        <f>Q640*H640</f>
        <v>0</v>
      </c>
      <c r="S640" s="189">
        <v>0</v>
      </c>
      <c r="T640" s="190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191" t="s">
        <v>249</v>
      </c>
      <c r="AT640" s="191" t="s">
        <v>165</v>
      </c>
      <c r="AU640" s="191" t="s">
        <v>82</v>
      </c>
      <c r="AY640" s="19" t="s">
        <v>163</v>
      </c>
      <c r="BE640" s="192">
        <f>IF(N640="základní",J640,0)</f>
        <v>0</v>
      </c>
      <c r="BF640" s="192">
        <f>IF(N640="snížená",J640,0)</f>
        <v>0</v>
      </c>
      <c r="BG640" s="192">
        <f>IF(N640="zákl. přenesená",J640,0)</f>
        <v>0</v>
      </c>
      <c r="BH640" s="192">
        <f>IF(N640="sníž. přenesená",J640,0)</f>
        <v>0</v>
      </c>
      <c r="BI640" s="192">
        <f>IF(N640="nulová",J640,0)</f>
        <v>0</v>
      </c>
      <c r="BJ640" s="19" t="s">
        <v>80</v>
      </c>
      <c r="BK640" s="192">
        <f>ROUND(I640*H640,2)</f>
        <v>0</v>
      </c>
      <c r="BL640" s="19" t="s">
        <v>249</v>
      </c>
      <c r="BM640" s="191" t="s">
        <v>921</v>
      </c>
    </row>
    <row r="641" spans="1:51" s="14" customFormat="1" ht="12">
      <c r="A641" s="14"/>
      <c r="B641" s="201"/>
      <c r="C641" s="14"/>
      <c r="D641" s="194" t="s">
        <v>180</v>
      </c>
      <c r="E641" s="202" t="s">
        <v>1</v>
      </c>
      <c r="F641" s="203" t="s">
        <v>922</v>
      </c>
      <c r="G641" s="14"/>
      <c r="H641" s="204">
        <v>187.43</v>
      </c>
      <c r="I641" s="205"/>
      <c r="J641" s="14"/>
      <c r="K641" s="14"/>
      <c r="L641" s="201"/>
      <c r="M641" s="206"/>
      <c r="N641" s="207"/>
      <c r="O641" s="207"/>
      <c r="P641" s="207"/>
      <c r="Q641" s="207"/>
      <c r="R641" s="207"/>
      <c r="S641" s="207"/>
      <c r="T641" s="20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02" t="s">
        <v>180</v>
      </c>
      <c r="AU641" s="202" t="s">
        <v>82</v>
      </c>
      <c r="AV641" s="14" t="s">
        <v>82</v>
      </c>
      <c r="AW641" s="14" t="s">
        <v>30</v>
      </c>
      <c r="AX641" s="14" t="s">
        <v>73</v>
      </c>
      <c r="AY641" s="202" t="s">
        <v>163</v>
      </c>
    </row>
    <row r="642" spans="1:51" s="15" customFormat="1" ht="12">
      <c r="A642" s="15"/>
      <c r="B642" s="209"/>
      <c r="C642" s="15"/>
      <c r="D642" s="194" t="s">
        <v>180</v>
      </c>
      <c r="E642" s="210" t="s">
        <v>1</v>
      </c>
      <c r="F642" s="211" t="s">
        <v>218</v>
      </c>
      <c r="G642" s="15"/>
      <c r="H642" s="212">
        <v>187.43</v>
      </c>
      <c r="I642" s="213"/>
      <c r="J642" s="15"/>
      <c r="K642" s="15"/>
      <c r="L642" s="209"/>
      <c r="M642" s="214"/>
      <c r="N642" s="215"/>
      <c r="O642" s="215"/>
      <c r="P642" s="215"/>
      <c r="Q642" s="215"/>
      <c r="R642" s="215"/>
      <c r="S642" s="215"/>
      <c r="T642" s="216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10" t="s">
        <v>180</v>
      </c>
      <c r="AU642" s="210" t="s">
        <v>82</v>
      </c>
      <c r="AV642" s="15" t="s">
        <v>170</v>
      </c>
      <c r="AW642" s="15" t="s">
        <v>30</v>
      </c>
      <c r="AX642" s="15" t="s">
        <v>80</v>
      </c>
      <c r="AY642" s="210" t="s">
        <v>163</v>
      </c>
    </row>
    <row r="643" spans="1:65" s="2" customFormat="1" ht="37.8" customHeight="1">
      <c r="A643" s="38"/>
      <c r="B643" s="179"/>
      <c r="C643" s="180" t="s">
        <v>568</v>
      </c>
      <c r="D643" s="180" t="s">
        <v>165</v>
      </c>
      <c r="E643" s="181" t="s">
        <v>923</v>
      </c>
      <c r="F643" s="182" t="s">
        <v>924</v>
      </c>
      <c r="G643" s="183" t="s">
        <v>196</v>
      </c>
      <c r="H643" s="184">
        <v>16.194</v>
      </c>
      <c r="I643" s="185"/>
      <c r="J643" s="186">
        <f>ROUND(I643*H643,2)</f>
        <v>0</v>
      </c>
      <c r="K643" s="182" t="s">
        <v>1</v>
      </c>
      <c r="L643" s="39"/>
      <c r="M643" s="187" t="s">
        <v>1</v>
      </c>
      <c r="N643" s="188" t="s">
        <v>38</v>
      </c>
      <c r="O643" s="77"/>
      <c r="P643" s="189">
        <f>O643*H643</f>
        <v>0</v>
      </c>
      <c r="Q643" s="189">
        <v>0</v>
      </c>
      <c r="R643" s="189">
        <f>Q643*H643</f>
        <v>0</v>
      </c>
      <c r="S643" s="189">
        <v>0</v>
      </c>
      <c r="T643" s="190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191" t="s">
        <v>249</v>
      </c>
      <c r="AT643" s="191" t="s">
        <v>165</v>
      </c>
      <c r="AU643" s="191" t="s">
        <v>82</v>
      </c>
      <c r="AY643" s="19" t="s">
        <v>163</v>
      </c>
      <c r="BE643" s="192">
        <f>IF(N643="základní",J643,0)</f>
        <v>0</v>
      </c>
      <c r="BF643" s="192">
        <f>IF(N643="snížená",J643,0)</f>
        <v>0</v>
      </c>
      <c r="BG643" s="192">
        <f>IF(N643="zákl. přenesená",J643,0)</f>
        <v>0</v>
      </c>
      <c r="BH643" s="192">
        <f>IF(N643="sníž. přenesená",J643,0)</f>
        <v>0</v>
      </c>
      <c r="BI643" s="192">
        <f>IF(N643="nulová",J643,0)</f>
        <v>0</v>
      </c>
      <c r="BJ643" s="19" t="s">
        <v>80</v>
      </c>
      <c r="BK643" s="192">
        <f>ROUND(I643*H643,2)</f>
        <v>0</v>
      </c>
      <c r="BL643" s="19" t="s">
        <v>249</v>
      </c>
      <c r="BM643" s="191" t="s">
        <v>925</v>
      </c>
    </row>
    <row r="644" spans="1:51" s="14" customFormat="1" ht="12">
      <c r="A644" s="14"/>
      <c r="B644" s="201"/>
      <c r="C644" s="14"/>
      <c r="D644" s="194" t="s">
        <v>180</v>
      </c>
      <c r="E644" s="202" t="s">
        <v>1</v>
      </c>
      <c r="F644" s="203" t="s">
        <v>926</v>
      </c>
      <c r="G644" s="14"/>
      <c r="H644" s="204">
        <v>16.194</v>
      </c>
      <c r="I644" s="205"/>
      <c r="J644" s="14"/>
      <c r="K644" s="14"/>
      <c r="L644" s="201"/>
      <c r="M644" s="206"/>
      <c r="N644" s="207"/>
      <c r="O644" s="207"/>
      <c r="P644" s="207"/>
      <c r="Q644" s="207"/>
      <c r="R644" s="207"/>
      <c r="S644" s="207"/>
      <c r="T644" s="208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02" t="s">
        <v>180</v>
      </c>
      <c r="AU644" s="202" t="s">
        <v>82</v>
      </c>
      <c r="AV644" s="14" t="s">
        <v>82</v>
      </c>
      <c r="AW644" s="14" t="s">
        <v>30</v>
      </c>
      <c r="AX644" s="14" t="s">
        <v>73</v>
      </c>
      <c r="AY644" s="202" t="s">
        <v>163</v>
      </c>
    </row>
    <row r="645" spans="1:51" s="15" customFormat="1" ht="12">
      <c r="A645" s="15"/>
      <c r="B645" s="209"/>
      <c r="C645" s="15"/>
      <c r="D645" s="194" t="s">
        <v>180</v>
      </c>
      <c r="E645" s="210" t="s">
        <v>1</v>
      </c>
      <c r="F645" s="211" t="s">
        <v>218</v>
      </c>
      <c r="G645" s="15"/>
      <c r="H645" s="212">
        <v>16.194</v>
      </c>
      <c r="I645" s="213"/>
      <c r="J645" s="15"/>
      <c r="K645" s="15"/>
      <c r="L645" s="209"/>
      <c r="M645" s="214"/>
      <c r="N645" s="215"/>
      <c r="O645" s="215"/>
      <c r="P645" s="215"/>
      <c r="Q645" s="215"/>
      <c r="R645" s="215"/>
      <c r="S645" s="215"/>
      <c r="T645" s="216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10" t="s">
        <v>180</v>
      </c>
      <c r="AU645" s="210" t="s">
        <v>82</v>
      </c>
      <c r="AV645" s="15" t="s">
        <v>170</v>
      </c>
      <c r="AW645" s="15" t="s">
        <v>30</v>
      </c>
      <c r="AX645" s="15" t="s">
        <v>80</v>
      </c>
      <c r="AY645" s="210" t="s">
        <v>163</v>
      </c>
    </row>
    <row r="646" spans="1:65" s="2" customFormat="1" ht="37.8" customHeight="1">
      <c r="A646" s="38"/>
      <c r="B646" s="179"/>
      <c r="C646" s="180" t="s">
        <v>927</v>
      </c>
      <c r="D646" s="180" t="s">
        <v>165</v>
      </c>
      <c r="E646" s="181" t="s">
        <v>928</v>
      </c>
      <c r="F646" s="182" t="s">
        <v>929</v>
      </c>
      <c r="G646" s="183" t="s">
        <v>920</v>
      </c>
      <c r="H646" s="184">
        <v>101.71</v>
      </c>
      <c r="I646" s="185"/>
      <c r="J646" s="186">
        <f>ROUND(I646*H646,2)</f>
        <v>0</v>
      </c>
      <c r="K646" s="182" t="s">
        <v>1</v>
      </c>
      <c r="L646" s="39"/>
      <c r="M646" s="187" t="s">
        <v>1</v>
      </c>
      <c r="N646" s="188" t="s">
        <v>38</v>
      </c>
      <c r="O646" s="77"/>
      <c r="P646" s="189">
        <f>O646*H646</f>
        <v>0</v>
      </c>
      <c r="Q646" s="189">
        <v>0</v>
      </c>
      <c r="R646" s="189">
        <f>Q646*H646</f>
        <v>0</v>
      </c>
      <c r="S646" s="189">
        <v>0</v>
      </c>
      <c r="T646" s="190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191" t="s">
        <v>249</v>
      </c>
      <c r="AT646" s="191" t="s">
        <v>165</v>
      </c>
      <c r="AU646" s="191" t="s">
        <v>82</v>
      </c>
      <c r="AY646" s="19" t="s">
        <v>163</v>
      </c>
      <c r="BE646" s="192">
        <f>IF(N646="základní",J646,0)</f>
        <v>0</v>
      </c>
      <c r="BF646" s="192">
        <f>IF(N646="snížená",J646,0)</f>
        <v>0</v>
      </c>
      <c r="BG646" s="192">
        <f>IF(N646="zákl. přenesená",J646,0)</f>
        <v>0</v>
      </c>
      <c r="BH646" s="192">
        <f>IF(N646="sníž. přenesená",J646,0)</f>
        <v>0</v>
      </c>
      <c r="BI646" s="192">
        <f>IF(N646="nulová",J646,0)</f>
        <v>0</v>
      </c>
      <c r="BJ646" s="19" t="s">
        <v>80</v>
      </c>
      <c r="BK646" s="192">
        <f>ROUND(I646*H646,2)</f>
        <v>0</v>
      </c>
      <c r="BL646" s="19" t="s">
        <v>249</v>
      </c>
      <c r="BM646" s="191" t="s">
        <v>930</v>
      </c>
    </row>
    <row r="647" spans="1:65" s="2" customFormat="1" ht="49.05" customHeight="1">
      <c r="A647" s="38"/>
      <c r="B647" s="179"/>
      <c r="C647" s="180" t="s">
        <v>572</v>
      </c>
      <c r="D647" s="180" t="s">
        <v>165</v>
      </c>
      <c r="E647" s="181" t="s">
        <v>931</v>
      </c>
      <c r="F647" s="182" t="s">
        <v>932</v>
      </c>
      <c r="G647" s="183" t="s">
        <v>920</v>
      </c>
      <c r="H647" s="184">
        <v>24.2</v>
      </c>
      <c r="I647" s="185"/>
      <c r="J647" s="186">
        <f>ROUND(I647*H647,2)</f>
        <v>0</v>
      </c>
      <c r="K647" s="182" t="s">
        <v>1</v>
      </c>
      <c r="L647" s="39"/>
      <c r="M647" s="187" t="s">
        <v>1</v>
      </c>
      <c r="N647" s="188" t="s">
        <v>38</v>
      </c>
      <c r="O647" s="77"/>
      <c r="P647" s="189">
        <f>O647*H647</f>
        <v>0</v>
      </c>
      <c r="Q647" s="189">
        <v>0</v>
      </c>
      <c r="R647" s="189">
        <f>Q647*H647</f>
        <v>0</v>
      </c>
      <c r="S647" s="189">
        <v>0</v>
      </c>
      <c r="T647" s="190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191" t="s">
        <v>249</v>
      </c>
      <c r="AT647" s="191" t="s">
        <v>165</v>
      </c>
      <c r="AU647" s="191" t="s">
        <v>82</v>
      </c>
      <c r="AY647" s="19" t="s">
        <v>163</v>
      </c>
      <c r="BE647" s="192">
        <f>IF(N647="základní",J647,0)</f>
        <v>0</v>
      </c>
      <c r="BF647" s="192">
        <f>IF(N647="snížená",J647,0)</f>
        <v>0</v>
      </c>
      <c r="BG647" s="192">
        <f>IF(N647="zákl. přenesená",J647,0)</f>
        <v>0</v>
      </c>
      <c r="BH647" s="192">
        <f>IF(N647="sníž. přenesená",J647,0)</f>
        <v>0</v>
      </c>
      <c r="BI647" s="192">
        <f>IF(N647="nulová",J647,0)</f>
        <v>0</v>
      </c>
      <c r="BJ647" s="19" t="s">
        <v>80</v>
      </c>
      <c r="BK647" s="192">
        <f>ROUND(I647*H647,2)</f>
        <v>0</v>
      </c>
      <c r="BL647" s="19" t="s">
        <v>249</v>
      </c>
      <c r="BM647" s="191" t="s">
        <v>933</v>
      </c>
    </row>
    <row r="648" spans="1:63" s="12" customFormat="1" ht="22.8" customHeight="1">
      <c r="A648" s="12"/>
      <c r="B648" s="166"/>
      <c r="C648" s="12"/>
      <c r="D648" s="167" t="s">
        <v>72</v>
      </c>
      <c r="E648" s="177" t="s">
        <v>934</v>
      </c>
      <c r="F648" s="177" t="s">
        <v>935</v>
      </c>
      <c r="G648" s="12"/>
      <c r="H648" s="12"/>
      <c r="I648" s="169"/>
      <c r="J648" s="178">
        <f>BK648</f>
        <v>0</v>
      </c>
      <c r="K648" s="12"/>
      <c r="L648" s="166"/>
      <c r="M648" s="171"/>
      <c r="N648" s="172"/>
      <c r="O648" s="172"/>
      <c r="P648" s="173">
        <f>SUM(P649:P658)</f>
        <v>0</v>
      </c>
      <c r="Q648" s="172"/>
      <c r="R648" s="173">
        <f>SUM(R649:R658)</f>
        <v>0</v>
      </c>
      <c r="S648" s="172"/>
      <c r="T648" s="174">
        <f>SUM(T649:T658)</f>
        <v>0</v>
      </c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R648" s="167" t="s">
        <v>82</v>
      </c>
      <c r="AT648" s="175" t="s">
        <v>72</v>
      </c>
      <c r="AU648" s="175" t="s">
        <v>80</v>
      </c>
      <c r="AY648" s="167" t="s">
        <v>163</v>
      </c>
      <c r="BK648" s="176">
        <f>SUM(BK649:BK658)</f>
        <v>0</v>
      </c>
    </row>
    <row r="649" spans="1:65" s="2" customFormat="1" ht="55.5" customHeight="1">
      <c r="A649" s="38"/>
      <c r="B649" s="179"/>
      <c r="C649" s="180" t="s">
        <v>936</v>
      </c>
      <c r="D649" s="180" t="s">
        <v>165</v>
      </c>
      <c r="E649" s="181" t="s">
        <v>937</v>
      </c>
      <c r="F649" s="182" t="s">
        <v>938</v>
      </c>
      <c r="G649" s="183" t="s">
        <v>168</v>
      </c>
      <c r="H649" s="184">
        <v>854.872</v>
      </c>
      <c r="I649" s="185"/>
      <c r="J649" s="186">
        <f>ROUND(I649*H649,2)</f>
        <v>0</v>
      </c>
      <c r="K649" s="182" t="s">
        <v>1</v>
      </c>
      <c r="L649" s="39"/>
      <c r="M649" s="187" t="s">
        <v>1</v>
      </c>
      <c r="N649" s="188" t="s">
        <v>38</v>
      </c>
      <c r="O649" s="77"/>
      <c r="P649" s="189">
        <f>O649*H649</f>
        <v>0</v>
      </c>
      <c r="Q649" s="189">
        <v>0</v>
      </c>
      <c r="R649" s="189">
        <f>Q649*H649</f>
        <v>0</v>
      </c>
      <c r="S649" s="189">
        <v>0</v>
      </c>
      <c r="T649" s="190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191" t="s">
        <v>249</v>
      </c>
      <c r="AT649" s="191" t="s">
        <v>165</v>
      </c>
      <c r="AU649" s="191" t="s">
        <v>82</v>
      </c>
      <c r="AY649" s="19" t="s">
        <v>163</v>
      </c>
      <c r="BE649" s="192">
        <f>IF(N649="základní",J649,0)</f>
        <v>0</v>
      </c>
      <c r="BF649" s="192">
        <f>IF(N649="snížená",J649,0)</f>
        <v>0</v>
      </c>
      <c r="BG649" s="192">
        <f>IF(N649="zákl. přenesená",J649,0)</f>
        <v>0</v>
      </c>
      <c r="BH649" s="192">
        <f>IF(N649="sníž. přenesená",J649,0)</f>
        <v>0</v>
      </c>
      <c r="BI649" s="192">
        <f>IF(N649="nulová",J649,0)</f>
        <v>0</v>
      </c>
      <c r="BJ649" s="19" t="s">
        <v>80</v>
      </c>
      <c r="BK649" s="192">
        <f>ROUND(I649*H649,2)</f>
        <v>0</v>
      </c>
      <c r="BL649" s="19" t="s">
        <v>249</v>
      </c>
      <c r="BM649" s="191" t="s">
        <v>939</v>
      </c>
    </row>
    <row r="650" spans="1:51" s="14" customFormat="1" ht="12">
      <c r="A650" s="14"/>
      <c r="B650" s="201"/>
      <c r="C650" s="14"/>
      <c r="D650" s="194" t="s">
        <v>180</v>
      </c>
      <c r="E650" s="202" t="s">
        <v>1</v>
      </c>
      <c r="F650" s="203" t="s">
        <v>940</v>
      </c>
      <c r="G650" s="14"/>
      <c r="H650" s="204">
        <v>854.872</v>
      </c>
      <c r="I650" s="205"/>
      <c r="J650" s="14"/>
      <c r="K650" s="14"/>
      <c r="L650" s="201"/>
      <c r="M650" s="206"/>
      <c r="N650" s="207"/>
      <c r="O650" s="207"/>
      <c r="P650" s="207"/>
      <c r="Q650" s="207"/>
      <c r="R650" s="207"/>
      <c r="S650" s="207"/>
      <c r="T650" s="208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02" t="s">
        <v>180</v>
      </c>
      <c r="AU650" s="202" t="s">
        <v>82</v>
      </c>
      <c r="AV650" s="14" t="s">
        <v>82</v>
      </c>
      <c r="AW650" s="14" t="s">
        <v>30</v>
      </c>
      <c r="AX650" s="14" t="s">
        <v>73</v>
      </c>
      <c r="AY650" s="202" t="s">
        <v>163</v>
      </c>
    </row>
    <row r="651" spans="1:51" s="15" customFormat="1" ht="12">
      <c r="A651" s="15"/>
      <c r="B651" s="209"/>
      <c r="C651" s="15"/>
      <c r="D651" s="194" t="s">
        <v>180</v>
      </c>
      <c r="E651" s="210" t="s">
        <v>1</v>
      </c>
      <c r="F651" s="211" t="s">
        <v>218</v>
      </c>
      <c r="G651" s="15"/>
      <c r="H651" s="212">
        <v>854.872</v>
      </c>
      <c r="I651" s="213"/>
      <c r="J651" s="15"/>
      <c r="K651" s="15"/>
      <c r="L651" s="209"/>
      <c r="M651" s="214"/>
      <c r="N651" s="215"/>
      <c r="O651" s="215"/>
      <c r="P651" s="215"/>
      <c r="Q651" s="215"/>
      <c r="R651" s="215"/>
      <c r="S651" s="215"/>
      <c r="T651" s="216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10" t="s">
        <v>180</v>
      </c>
      <c r="AU651" s="210" t="s">
        <v>82</v>
      </c>
      <c r="AV651" s="15" t="s">
        <v>170</v>
      </c>
      <c r="AW651" s="15" t="s">
        <v>30</v>
      </c>
      <c r="AX651" s="15" t="s">
        <v>80</v>
      </c>
      <c r="AY651" s="210" t="s">
        <v>163</v>
      </c>
    </row>
    <row r="652" spans="1:65" s="2" customFormat="1" ht="37.8" customHeight="1">
      <c r="A652" s="38"/>
      <c r="B652" s="179"/>
      <c r="C652" s="180" t="s">
        <v>575</v>
      </c>
      <c r="D652" s="180" t="s">
        <v>165</v>
      </c>
      <c r="E652" s="181" t="s">
        <v>941</v>
      </c>
      <c r="F652" s="182" t="s">
        <v>942</v>
      </c>
      <c r="G652" s="183" t="s">
        <v>168</v>
      </c>
      <c r="H652" s="184">
        <v>854.872</v>
      </c>
      <c r="I652" s="185"/>
      <c r="J652" s="186">
        <f>ROUND(I652*H652,2)</f>
        <v>0</v>
      </c>
      <c r="K652" s="182" t="s">
        <v>1</v>
      </c>
      <c r="L652" s="39"/>
      <c r="M652" s="187" t="s">
        <v>1</v>
      </c>
      <c r="N652" s="188" t="s">
        <v>38</v>
      </c>
      <c r="O652" s="77"/>
      <c r="P652" s="189">
        <f>O652*H652</f>
        <v>0</v>
      </c>
      <c r="Q652" s="189">
        <v>0</v>
      </c>
      <c r="R652" s="189">
        <f>Q652*H652</f>
        <v>0</v>
      </c>
      <c r="S652" s="189">
        <v>0</v>
      </c>
      <c r="T652" s="190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191" t="s">
        <v>249</v>
      </c>
      <c r="AT652" s="191" t="s">
        <v>165</v>
      </c>
      <c r="AU652" s="191" t="s">
        <v>82</v>
      </c>
      <c r="AY652" s="19" t="s">
        <v>163</v>
      </c>
      <c r="BE652" s="192">
        <f>IF(N652="základní",J652,0)</f>
        <v>0</v>
      </c>
      <c r="BF652" s="192">
        <f>IF(N652="snížená",J652,0)</f>
        <v>0</v>
      </c>
      <c r="BG652" s="192">
        <f>IF(N652="zákl. přenesená",J652,0)</f>
        <v>0</v>
      </c>
      <c r="BH652" s="192">
        <f>IF(N652="sníž. přenesená",J652,0)</f>
        <v>0</v>
      </c>
      <c r="BI652" s="192">
        <f>IF(N652="nulová",J652,0)</f>
        <v>0</v>
      </c>
      <c r="BJ652" s="19" t="s">
        <v>80</v>
      </c>
      <c r="BK652" s="192">
        <f>ROUND(I652*H652,2)</f>
        <v>0</v>
      </c>
      <c r="BL652" s="19" t="s">
        <v>249</v>
      </c>
      <c r="BM652" s="191" t="s">
        <v>943</v>
      </c>
    </row>
    <row r="653" spans="1:65" s="2" customFormat="1" ht="16.5" customHeight="1">
      <c r="A653" s="38"/>
      <c r="B653" s="179"/>
      <c r="C653" s="180" t="s">
        <v>944</v>
      </c>
      <c r="D653" s="180" t="s">
        <v>165</v>
      </c>
      <c r="E653" s="181" t="s">
        <v>945</v>
      </c>
      <c r="F653" s="182" t="s">
        <v>946</v>
      </c>
      <c r="G653" s="183" t="s">
        <v>196</v>
      </c>
      <c r="H653" s="184">
        <v>128.35</v>
      </c>
      <c r="I653" s="185"/>
      <c r="J653" s="186">
        <f>ROUND(I653*H653,2)</f>
        <v>0</v>
      </c>
      <c r="K653" s="182" t="s">
        <v>1</v>
      </c>
      <c r="L653" s="39"/>
      <c r="M653" s="187" t="s">
        <v>1</v>
      </c>
      <c r="N653" s="188" t="s">
        <v>38</v>
      </c>
      <c r="O653" s="77"/>
      <c r="P653" s="189">
        <f>O653*H653</f>
        <v>0</v>
      </c>
      <c r="Q653" s="189">
        <v>0</v>
      </c>
      <c r="R653" s="189">
        <f>Q653*H653</f>
        <v>0</v>
      </c>
      <c r="S653" s="189">
        <v>0</v>
      </c>
      <c r="T653" s="190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191" t="s">
        <v>249</v>
      </c>
      <c r="AT653" s="191" t="s">
        <v>165</v>
      </c>
      <c r="AU653" s="191" t="s">
        <v>82</v>
      </c>
      <c r="AY653" s="19" t="s">
        <v>163</v>
      </c>
      <c r="BE653" s="192">
        <f>IF(N653="základní",J653,0)</f>
        <v>0</v>
      </c>
      <c r="BF653" s="192">
        <f>IF(N653="snížená",J653,0)</f>
        <v>0</v>
      </c>
      <c r="BG653" s="192">
        <f>IF(N653="zákl. přenesená",J653,0)</f>
        <v>0</v>
      </c>
      <c r="BH653" s="192">
        <f>IF(N653="sníž. přenesená",J653,0)</f>
        <v>0</v>
      </c>
      <c r="BI653" s="192">
        <f>IF(N653="nulová",J653,0)</f>
        <v>0</v>
      </c>
      <c r="BJ653" s="19" t="s">
        <v>80</v>
      </c>
      <c r="BK653" s="192">
        <f>ROUND(I653*H653,2)</f>
        <v>0</v>
      </c>
      <c r="BL653" s="19" t="s">
        <v>249</v>
      </c>
      <c r="BM653" s="191" t="s">
        <v>947</v>
      </c>
    </row>
    <row r="654" spans="1:51" s="14" customFormat="1" ht="12">
      <c r="A654" s="14"/>
      <c r="B654" s="201"/>
      <c r="C654" s="14"/>
      <c r="D654" s="194" t="s">
        <v>180</v>
      </c>
      <c r="E654" s="202" t="s">
        <v>1</v>
      </c>
      <c r="F654" s="203" t="s">
        <v>948</v>
      </c>
      <c r="G654" s="14"/>
      <c r="H654" s="204">
        <v>128.35</v>
      </c>
      <c r="I654" s="205"/>
      <c r="J654" s="14"/>
      <c r="K654" s="14"/>
      <c r="L654" s="201"/>
      <c r="M654" s="206"/>
      <c r="N654" s="207"/>
      <c r="O654" s="207"/>
      <c r="P654" s="207"/>
      <c r="Q654" s="207"/>
      <c r="R654" s="207"/>
      <c r="S654" s="207"/>
      <c r="T654" s="208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02" t="s">
        <v>180</v>
      </c>
      <c r="AU654" s="202" t="s">
        <v>82</v>
      </c>
      <c r="AV654" s="14" t="s">
        <v>82</v>
      </c>
      <c r="AW654" s="14" t="s">
        <v>30</v>
      </c>
      <c r="AX654" s="14" t="s">
        <v>73</v>
      </c>
      <c r="AY654" s="202" t="s">
        <v>163</v>
      </c>
    </row>
    <row r="655" spans="1:51" s="15" customFormat="1" ht="12">
      <c r="A655" s="15"/>
      <c r="B655" s="209"/>
      <c r="C655" s="15"/>
      <c r="D655" s="194" t="s">
        <v>180</v>
      </c>
      <c r="E655" s="210" t="s">
        <v>1</v>
      </c>
      <c r="F655" s="211" t="s">
        <v>218</v>
      </c>
      <c r="G655" s="15"/>
      <c r="H655" s="212">
        <v>128.35</v>
      </c>
      <c r="I655" s="213"/>
      <c r="J655" s="15"/>
      <c r="K655" s="15"/>
      <c r="L655" s="209"/>
      <c r="M655" s="214"/>
      <c r="N655" s="215"/>
      <c r="O655" s="215"/>
      <c r="P655" s="215"/>
      <c r="Q655" s="215"/>
      <c r="R655" s="215"/>
      <c r="S655" s="215"/>
      <c r="T655" s="216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10" t="s">
        <v>180</v>
      </c>
      <c r="AU655" s="210" t="s">
        <v>82</v>
      </c>
      <c r="AV655" s="15" t="s">
        <v>170</v>
      </c>
      <c r="AW655" s="15" t="s">
        <v>30</v>
      </c>
      <c r="AX655" s="15" t="s">
        <v>80</v>
      </c>
      <c r="AY655" s="210" t="s">
        <v>163</v>
      </c>
    </row>
    <row r="656" spans="1:65" s="2" customFormat="1" ht="21.75" customHeight="1">
      <c r="A656" s="38"/>
      <c r="B656" s="179"/>
      <c r="C656" s="180" t="s">
        <v>581</v>
      </c>
      <c r="D656" s="180" t="s">
        <v>165</v>
      </c>
      <c r="E656" s="181" t="s">
        <v>949</v>
      </c>
      <c r="F656" s="182" t="s">
        <v>950</v>
      </c>
      <c r="G656" s="183" t="s">
        <v>168</v>
      </c>
      <c r="H656" s="184">
        <v>10.04</v>
      </c>
      <c r="I656" s="185"/>
      <c r="J656" s="186">
        <f>ROUND(I656*H656,2)</f>
        <v>0</v>
      </c>
      <c r="K656" s="182" t="s">
        <v>1</v>
      </c>
      <c r="L656" s="39"/>
      <c r="M656" s="187" t="s">
        <v>1</v>
      </c>
      <c r="N656" s="188" t="s">
        <v>38</v>
      </c>
      <c r="O656" s="77"/>
      <c r="P656" s="189">
        <f>O656*H656</f>
        <v>0</v>
      </c>
      <c r="Q656" s="189">
        <v>0</v>
      </c>
      <c r="R656" s="189">
        <f>Q656*H656</f>
        <v>0</v>
      </c>
      <c r="S656" s="189">
        <v>0</v>
      </c>
      <c r="T656" s="190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191" t="s">
        <v>249</v>
      </c>
      <c r="AT656" s="191" t="s">
        <v>165</v>
      </c>
      <c r="AU656" s="191" t="s">
        <v>82</v>
      </c>
      <c r="AY656" s="19" t="s">
        <v>163</v>
      </c>
      <c r="BE656" s="192">
        <f>IF(N656="základní",J656,0)</f>
        <v>0</v>
      </c>
      <c r="BF656" s="192">
        <f>IF(N656="snížená",J656,0)</f>
        <v>0</v>
      </c>
      <c r="BG656" s="192">
        <f>IF(N656="zákl. přenesená",J656,0)</f>
        <v>0</v>
      </c>
      <c r="BH656" s="192">
        <f>IF(N656="sníž. přenesená",J656,0)</f>
        <v>0</v>
      </c>
      <c r="BI656" s="192">
        <f>IF(N656="nulová",J656,0)</f>
        <v>0</v>
      </c>
      <c r="BJ656" s="19" t="s">
        <v>80</v>
      </c>
      <c r="BK656" s="192">
        <f>ROUND(I656*H656,2)</f>
        <v>0</v>
      </c>
      <c r="BL656" s="19" t="s">
        <v>249</v>
      </c>
      <c r="BM656" s="191" t="s">
        <v>951</v>
      </c>
    </row>
    <row r="657" spans="1:51" s="14" customFormat="1" ht="12">
      <c r="A657" s="14"/>
      <c r="B657" s="201"/>
      <c r="C657" s="14"/>
      <c r="D657" s="194" t="s">
        <v>180</v>
      </c>
      <c r="E657" s="202" t="s">
        <v>1</v>
      </c>
      <c r="F657" s="203" t="s">
        <v>952</v>
      </c>
      <c r="G657" s="14"/>
      <c r="H657" s="204">
        <v>10.04</v>
      </c>
      <c r="I657" s="205"/>
      <c r="J657" s="14"/>
      <c r="K657" s="14"/>
      <c r="L657" s="201"/>
      <c r="M657" s="206"/>
      <c r="N657" s="207"/>
      <c r="O657" s="207"/>
      <c r="P657" s="207"/>
      <c r="Q657" s="207"/>
      <c r="R657" s="207"/>
      <c r="S657" s="207"/>
      <c r="T657" s="20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02" t="s">
        <v>180</v>
      </c>
      <c r="AU657" s="202" t="s">
        <v>82</v>
      </c>
      <c r="AV657" s="14" t="s">
        <v>82</v>
      </c>
      <c r="AW657" s="14" t="s">
        <v>30</v>
      </c>
      <c r="AX657" s="14" t="s">
        <v>73</v>
      </c>
      <c r="AY657" s="202" t="s">
        <v>163</v>
      </c>
    </row>
    <row r="658" spans="1:51" s="15" customFormat="1" ht="12">
      <c r="A658" s="15"/>
      <c r="B658" s="209"/>
      <c r="C658" s="15"/>
      <c r="D658" s="194" t="s">
        <v>180</v>
      </c>
      <c r="E658" s="210" t="s">
        <v>1</v>
      </c>
      <c r="F658" s="211" t="s">
        <v>218</v>
      </c>
      <c r="G658" s="15"/>
      <c r="H658" s="212">
        <v>10.04</v>
      </c>
      <c r="I658" s="213"/>
      <c r="J658" s="15"/>
      <c r="K658" s="15"/>
      <c r="L658" s="209"/>
      <c r="M658" s="214"/>
      <c r="N658" s="215"/>
      <c r="O658" s="215"/>
      <c r="P658" s="215"/>
      <c r="Q658" s="215"/>
      <c r="R658" s="215"/>
      <c r="S658" s="215"/>
      <c r="T658" s="216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10" t="s">
        <v>180</v>
      </c>
      <c r="AU658" s="210" t="s">
        <v>82</v>
      </c>
      <c r="AV658" s="15" t="s">
        <v>170</v>
      </c>
      <c r="AW658" s="15" t="s">
        <v>30</v>
      </c>
      <c r="AX658" s="15" t="s">
        <v>80</v>
      </c>
      <c r="AY658" s="210" t="s">
        <v>163</v>
      </c>
    </row>
    <row r="659" spans="1:63" s="12" customFormat="1" ht="22.8" customHeight="1">
      <c r="A659" s="12"/>
      <c r="B659" s="166"/>
      <c r="C659" s="12"/>
      <c r="D659" s="167" t="s">
        <v>72</v>
      </c>
      <c r="E659" s="177" t="s">
        <v>953</v>
      </c>
      <c r="F659" s="177" t="s">
        <v>954</v>
      </c>
      <c r="G659" s="12"/>
      <c r="H659" s="12"/>
      <c r="I659" s="169"/>
      <c r="J659" s="178">
        <f>BK659</f>
        <v>0</v>
      </c>
      <c r="K659" s="12"/>
      <c r="L659" s="166"/>
      <c r="M659" s="171"/>
      <c r="N659" s="172"/>
      <c r="O659" s="172"/>
      <c r="P659" s="173">
        <f>SUM(P660:P683)</f>
        <v>0</v>
      </c>
      <c r="Q659" s="172"/>
      <c r="R659" s="173">
        <f>SUM(R660:R683)</f>
        <v>0.1769214</v>
      </c>
      <c r="S659" s="172"/>
      <c r="T659" s="174">
        <f>SUM(T660:T683)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167" t="s">
        <v>82</v>
      </c>
      <c r="AT659" s="175" t="s">
        <v>72</v>
      </c>
      <c r="AU659" s="175" t="s">
        <v>80</v>
      </c>
      <c r="AY659" s="167" t="s">
        <v>163</v>
      </c>
      <c r="BK659" s="176">
        <f>SUM(BK660:BK683)</f>
        <v>0</v>
      </c>
    </row>
    <row r="660" spans="1:65" s="2" customFormat="1" ht="24.15" customHeight="1">
      <c r="A660" s="38"/>
      <c r="B660" s="179"/>
      <c r="C660" s="180" t="s">
        <v>955</v>
      </c>
      <c r="D660" s="180" t="s">
        <v>165</v>
      </c>
      <c r="E660" s="181" t="s">
        <v>956</v>
      </c>
      <c r="F660" s="182" t="s">
        <v>957</v>
      </c>
      <c r="G660" s="183" t="s">
        <v>168</v>
      </c>
      <c r="H660" s="184">
        <v>1769.214</v>
      </c>
      <c r="I660" s="185"/>
      <c r="J660" s="186">
        <f>ROUND(I660*H660,2)</f>
        <v>0</v>
      </c>
      <c r="K660" s="182" t="s">
        <v>169</v>
      </c>
      <c r="L660" s="39"/>
      <c r="M660" s="187" t="s">
        <v>1</v>
      </c>
      <c r="N660" s="188" t="s">
        <v>38</v>
      </c>
      <c r="O660" s="77"/>
      <c r="P660" s="189">
        <f>O660*H660</f>
        <v>0</v>
      </c>
      <c r="Q660" s="189">
        <v>0.0001</v>
      </c>
      <c r="R660" s="189">
        <f>Q660*H660</f>
        <v>0.1769214</v>
      </c>
      <c r="S660" s="189">
        <v>0</v>
      </c>
      <c r="T660" s="190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191" t="s">
        <v>249</v>
      </c>
      <c r="AT660" s="191" t="s">
        <v>165</v>
      </c>
      <c r="AU660" s="191" t="s">
        <v>82</v>
      </c>
      <c r="AY660" s="19" t="s">
        <v>163</v>
      </c>
      <c r="BE660" s="192">
        <f>IF(N660="základní",J660,0)</f>
        <v>0</v>
      </c>
      <c r="BF660" s="192">
        <f>IF(N660="snížená",J660,0)</f>
        <v>0</v>
      </c>
      <c r="BG660" s="192">
        <f>IF(N660="zákl. přenesená",J660,0)</f>
        <v>0</v>
      </c>
      <c r="BH660" s="192">
        <f>IF(N660="sníž. přenesená",J660,0)</f>
        <v>0</v>
      </c>
      <c r="BI660" s="192">
        <f>IF(N660="nulová",J660,0)</f>
        <v>0</v>
      </c>
      <c r="BJ660" s="19" t="s">
        <v>80</v>
      </c>
      <c r="BK660" s="192">
        <f>ROUND(I660*H660,2)</f>
        <v>0</v>
      </c>
      <c r="BL660" s="19" t="s">
        <v>249</v>
      </c>
      <c r="BM660" s="191" t="s">
        <v>958</v>
      </c>
    </row>
    <row r="661" spans="1:51" s="13" customFormat="1" ht="12">
      <c r="A661" s="13"/>
      <c r="B661" s="193"/>
      <c r="C661" s="13"/>
      <c r="D661" s="194" t="s">
        <v>180</v>
      </c>
      <c r="E661" s="195" t="s">
        <v>1</v>
      </c>
      <c r="F661" s="196" t="s">
        <v>959</v>
      </c>
      <c r="G661" s="13"/>
      <c r="H661" s="195" t="s">
        <v>1</v>
      </c>
      <c r="I661" s="197"/>
      <c r="J661" s="13"/>
      <c r="K661" s="13"/>
      <c r="L661" s="193"/>
      <c r="M661" s="198"/>
      <c r="N661" s="199"/>
      <c r="O661" s="199"/>
      <c r="P661" s="199"/>
      <c r="Q661" s="199"/>
      <c r="R661" s="199"/>
      <c r="S661" s="199"/>
      <c r="T661" s="200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195" t="s">
        <v>180</v>
      </c>
      <c r="AU661" s="195" t="s">
        <v>82</v>
      </c>
      <c r="AV661" s="13" t="s">
        <v>80</v>
      </c>
      <c r="AW661" s="13" t="s">
        <v>30</v>
      </c>
      <c r="AX661" s="13" t="s">
        <v>73</v>
      </c>
      <c r="AY661" s="195" t="s">
        <v>163</v>
      </c>
    </row>
    <row r="662" spans="1:51" s="14" customFormat="1" ht="12">
      <c r="A662" s="14"/>
      <c r="B662" s="201"/>
      <c r="C662" s="14"/>
      <c r="D662" s="194" t="s">
        <v>180</v>
      </c>
      <c r="E662" s="202" t="s">
        <v>1</v>
      </c>
      <c r="F662" s="203" t="s">
        <v>960</v>
      </c>
      <c r="G662" s="14"/>
      <c r="H662" s="204">
        <v>17.557</v>
      </c>
      <c r="I662" s="205"/>
      <c r="J662" s="14"/>
      <c r="K662" s="14"/>
      <c r="L662" s="201"/>
      <c r="M662" s="206"/>
      <c r="N662" s="207"/>
      <c r="O662" s="207"/>
      <c r="P662" s="207"/>
      <c r="Q662" s="207"/>
      <c r="R662" s="207"/>
      <c r="S662" s="207"/>
      <c r="T662" s="208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02" t="s">
        <v>180</v>
      </c>
      <c r="AU662" s="202" t="s">
        <v>82</v>
      </c>
      <c r="AV662" s="14" t="s">
        <v>82</v>
      </c>
      <c r="AW662" s="14" t="s">
        <v>30</v>
      </c>
      <c r="AX662" s="14" t="s">
        <v>73</v>
      </c>
      <c r="AY662" s="202" t="s">
        <v>163</v>
      </c>
    </row>
    <row r="663" spans="1:51" s="14" customFormat="1" ht="12">
      <c r="A663" s="14"/>
      <c r="B663" s="201"/>
      <c r="C663" s="14"/>
      <c r="D663" s="194" t="s">
        <v>180</v>
      </c>
      <c r="E663" s="202" t="s">
        <v>1</v>
      </c>
      <c r="F663" s="203" t="s">
        <v>961</v>
      </c>
      <c r="G663" s="14"/>
      <c r="H663" s="204">
        <v>11.315</v>
      </c>
      <c r="I663" s="205"/>
      <c r="J663" s="14"/>
      <c r="K663" s="14"/>
      <c r="L663" s="201"/>
      <c r="M663" s="206"/>
      <c r="N663" s="207"/>
      <c r="O663" s="207"/>
      <c r="P663" s="207"/>
      <c r="Q663" s="207"/>
      <c r="R663" s="207"/>
      <c r="S663" s="207"/>
      <c r="T663" s="208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02" t="s">
        <v>180</v>
      </c>
      <c r="AU663" s="202" t="s">
        <v>82</v>
      </c>
      <c r="AV663" s="14" t="s">
        <v>82</v>
      </c>
      <c r="AW663" s="14" t="s">
        <v>30</v>
      </c>
      <c r="AX663" s="14" t="s">
        <v>73</v>
      </c>
      <c r="AY663" s="202" t="s">
        <v>163</v>
      </c>
    </row>
    <row r="664" spans="1:51" s="16" customFormat="1" ht="12">
      <c r="A664" s="16"/>
      <c r="B664" s="227"/>
      <c r="C664" s="16"/>
      <c r="D664" s="194" t="s">
        <v>180</v>
      </c>
      <c r="E664" s="228" t="s">
        <v>1</v>
      </c>
      <c r="F664" s="229" t="s">
        <v>962</v>
      </c>
      <c r="G664" s="16"/>
      <c r="H664" s="230">
        <v>28.872</v>
      </c>
      <c r="I664" s="231"/>
      <c r="J664" s="16"/>
      <c r="K664" s="16"/>
      <c r="L664" s="227"/>
      <c r="M664" s="232"/>
      <c r="N664" s="233"/>
      <c r="O664" s="233"/>
      <c r="P664" s="233"/>
      <c r="Q664" s="233"/>
      <c r="R664" s="233"/>
      <c r="S664" s="233"/>
      <c r="T664" s="234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T664" s="228" t="s">
        <v>180</v>
      </c>
      <c r="AU664" s="228" t="s">
        <v>82</v>
      </c>
      <c r="AV664" s="16" t="s">
        <v>175</v>
      </c>
      <c r="AW664" s="16" t="s">
        <v>30</v>
      </c>
      <c r="AX664" s="16" t="s">
        <v>73</v>
      </c>
      <c r="AY664" s="228" t="s">
        <v>163</v>
      </c>
    </row>
    <row r="665" spans="1:51" s="13" customFormat="1" ht="12">
      <c r="A665" s="13"/>
      <c r="B665" s="193"/>
      <c r="C665" s="13"/>
      <c r="D665" s="194" t="s">
        <v>180</v>
      </c>
      <c r="E665" s="195" t="s">
        <v>1</v>
      </c>
      <c r="F665" s="196" t="s">
        <v>963</v>
      </c>
      <c r="G665" s="13"/>
      <c r="H665" s="195" t="s">
        <v>1</v>
      </c>
      <c r="I665" s="197"/>
      <c r="J665" s="13"/>
      <c r="K665" s="13"/>
      <c r="L665" s="193"/>
      <c r="M665" s="198"/>
      <c r="N665" s="199"/>
      <c r="O665" s="199"/>
      <c r="P665" s="199"/>
      <c r="Q665" s="199"/>
      <c r="R665" s="199"/>
      <c r="S665" s="199"/>
      <c r="T665" s="200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195" t="s">
        <v>180</v>
      </c>
      <c r="AU665" s="195" t="s">
        <v>82</v>
      </c>
      <c r="AV665" s="13" t="s">
        <v>80</v>
      </c>
      <c r="AW665" s="13" t="s">
        <v>30</v>
      </c>
      <c r="AX665" s="13" t="s">
        <v>73</v>
      </c>
      <c r="AY665" s="195" t="s">
        <v>163</v>
      </c>
    </row>
    <row r="666" spans="1:51" s="14" customFormat="1" ht="12">
      <c r="A666" s="14"/>
      <c r="B666" s="201"/>
      <c r="C666" s="14"/>
      <c r="D666" s="194" t="s">
        <v>180</v>
      </c>
      <c r="E666" s="202" t="s">
        <v>1</v>
      </c>
      <c r="F666" s="203" t="s">
        <v>964</v>
      </c>
      <c r="G666" s="14"/>
      <c r="H666" s="204">
        <v>102.571</v>
      </c>
      <c r="I666" s="205"/>
      <c r="J666" s="14"/>
      <c r="K666" s="14"/>
      <c r="L666" s="201"/>
      <c r="M666" s="206"/>
      <c r="N666" s="207"/>
      <c r="O666" s="207"/>
      <c r="P666" s="207"/>
      <c r="Q666" s="207"/>
      <c r="R666" s="207"/>
      <c r="S666" s="207"/>
      <c r="T666" s="208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02" t="s">
        <v>180</v>
      </c>
      <c r="AU666" s="202" t="s">
        <v>82</v>
      </c>
      <c r="AV666" s="14" t="s">
        <v>82</v>
      </c>
      <c r="AW666" s="14" t="s">
        <v>30</v>
      </c>
      <c r="AX666" s="14" t="s">
        <v>73</v>
      </c>
      <c r="AY666" s="202" t="s">
        <v>163</v>
      </c>
    </row>
    <row r="667" spans="1:51" s="14" customFormat="1" ht="12">
      <c r="A667" s="14"/>
      <c r="B667" s="201"/>
      <c r="C667" s="14"/>
      <c r="D667" s="194" t="s">
        <v>180</v>
      </c>
      <c r="E667" s="202" t="s">
        <v>1</v>
      </c>
      <c r="F667" s="203" t="s">
        <v>965</v>
      </c>
      <c r="G667" s="14"/>
      <c r="H667" s="204">
        <v>58.089</v>
      </c>
      <c r="I667" s="205"/>
      <c r="J667" s="14"/>
      <c r="K667" s="14"/>
      <c r="L667" s="201"/>
      <c r="M667" s="206"/>
      <c r="N667" s="207"/>
      <c r="O667" s="207"/>
      <c r="P667" s="207"/>
      <c r="Q667" s="207"/>
      <c r="R667" s="207"/>
      <c r="S667" s="207"/>
      <c r="T667" s="208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02" t="s">
        <v>180</v>
      </c>
      <c r="AU667" s="202" t="s">
        <v>82</v>
      </c>
      <c r="AV667" s="14" t="s">
        <v>82</v>
      </c>
      <c r="AW667" s="14" t="s">
        <v>30</v>
      </c>
      <c r="AX667" s="14" t="s">
        <v>73</v>
      </c>
      <c r="AY667" s="202" t="s">
        <v>163</v>
      </c>
    </row>
    <row r="668" spans="1:51" s="14" customFormat="1" ht="12">
      <c r="A668" s="14"/>
      <c r="B668" s="201"/>
      <c r="C668" s="14"/>
      <c r="D668" s="194" t="s">
        <v>180</v>
      </c>
      <c r="E668" s="202" t="s">
        <v>1</v>
      </c>
      <c r="F668" s="203" t="s">
        <v>966</v>
      </c>
      <c r="G668" s="14"/>
      <c r="H668" s="204">
        <v>106.81</v>
      </c>
      <c r="I668" s="205"/>
      <c r="J668" s="14"/>
      <c r="K668" s="14"/>
      <c r="L668" s="201"/>
      <c r="M668" s="206"/>
      <c r="N668" s="207"/>
      <c r="O668" s="207"/>
      <c r="P668" s="207"/>
      <c r="Q668" s="207"/>
      <c r="R668" s="207"/>
      <c r="S668" s="207"/>
      <c r="T668" s="208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02" t="s">
        <v>180</v>
      </c>
      <c r="AU668" s="202" t="s">
        <v>82</v>
      </c>
      <c r="AV668" s="14" t="s">
        <v>82</v>
      </c>
      <c r="AW668" s="14" t="s">
        <v>30</v>
      </c>
      <c r="AX668" s="14" t="s">
        <v>73</v>
      </c>
      <c r="AY668" s="202" t="s">
        <v>163</v>
      </c>
    </row>
    <row r="669" spans="1:51" s="14" customFormat="1" ht="12">
      <c r="A669" s="14"/>
      <c r="B669" s="201"/>
      <c r="C669" s="14"/>
      <c r="D669" s="194" t="s">
        <v>180</v>
      </c>
      <c r="E669" s="202" t="s">
        <v>1</v>
      </c>
      <c r="F669" s="203" t="s">
        <v>967</v>
      </c>
      <c r="G669" s="14"/>
      <c r="H669" s="204">
        <v>31.925</v>
      </c>
      <c r="I669" s="205"/>
      <c r="J669" s="14"/>
      <c r="K669" s="14"/>
      <c r="L669" s="201"/>
      <c r="M669" s="206"/>
      <c r="N669" s="207"/>
      <c r="O669" s="207"/>
      <c r="P669" s="207"/>
      <c r="Q669" s="207"/>
      <c r="R669" s="207"/>
      <c r="S669" s="207"/>
      <c r="T669" s="208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02" t="s">
        <v>180</v>
      </c>
      <c r="AU669" s="202" t="s">
        <v>82</v>
      </c>
      <c r="AV669" s="14" t="s">
        <v>82</v>
      </c>
      <c r="AW669" s="14" t="s">
        <v>30</v>
      </c>
      <c r="AX669" s="14" t="s">
        <v>73</v>
      </c>
      <c r="AY669" s="202" t="s">
        <v>163</v>
      </c>
    </row>
    <row r="670" spans="1:51" s="16" customFormat="1" ht="12">
      <c r="A670" s="16"/>
      <c r="B670" s="227"/>
      <c r="C670" s="16"/>
      <c r="D670" s="194" t="s">
        <v>180</v>
      </c>
      <c r="E670" s="228" t="s">
        <v>1</v>
      </c>
      <c r="F670" s="229" t="s">
        <v>962</v>
      </c>
      <c r="G670" s="16"/>
      <c r="H670" s="230">
        <v>299.395</v>
      </c>
      <c r="I670" s="231"/>
      <c r="J670" s="16"/>
      <c r="K670" s="16"/>
      <c r="L670" s="227"/>
      <c r="M670" s="232"/>
      <c r="N670" s="233"/>
      <c r="O670" s="233"/>
      <c r="P670" s="233"/>
      <c r="Q670" s="233"/>
      <c r="R670" s="233"/>
      <c r="S670" s="233"/>
      <c r="T670" s="234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T670" s="228" t="s">
        <v>180</v>
      </c>
      <c r="AU670" s="228" t="s">
        <v>82</v>
      </c>
      <c r="AV670" s="16" t="s">
        <v>175</v>
      </c>
      <c r="AW670" s="16" t="s">
        <v>30</v>
      </c>
      <c r="AX670" s="16" t="s">
        <v>73</v>
      </c>
      <c r="AY670" s="228" t="s">
        <v>163</v>
      </c>
    </row>
    <row r="671" spans="1:51" s="13" customFormat="1" ht="12">
      <c r="A671" s="13"/>
      <c r="B671" s="193"/>
      <c r="C671" s="13"/>
      <c r="D671" s="194" t="s">
        <v>180</v>
      </c>
      <c r="E671" s="195" t="s">
        <v>1</v>
      </c>
      <c r="F671" s="196" t="s">
        <v>968</v>
      </c>
      <c r="G671" s="13"/>
      <c r="H671" s="195" t="s">
        <v>1</v>
      </c>
      <c r="I671" s="197"/>
      <c r="J671" s="13"/>
      <c r="K671" s="13"/>
      <c r="L671" s="193"/>
      <c r="M671" s="198"/>
      <c r="N671" s="199"/>
      <c r="O671" s="199"/>
      <c r="P671" s="199"/>
      <c r="Q671" s="199"/>
      <c r="R671" s="199"/>
      <c r="S671" s="199"/>
      <c r="T671" s="200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195" t="s">
        <v>180</v>
      </c>
      <c r="AU671" s="195" t="s">
        <v>82</v>
      </c>
      <c r="AV671" s="13" t="s">
        <v>80</v>
      </c>
      <c r="AW671" s="13" t="s">
        <v>30</v>
      </c>
      <c r="AX671" s="13" t="s">
        <v>73</v>
      </c>
      <c r="AY671" s="195" t="s">
        <v>163</v>
      </c>
    </row>
    <row r="672" spans="1:51" s="14" customFormat="1" ht="12">
      <c r="A672" s="14"/>
      <c r="B672" s="201"/>
      <c r="C672" s="14"/>
      <c r="D672" s="194" t="s">
        <v>180</v>
      </c>
      <c r="E672" s="202" t="s">
        <v>1</v>
      </c>
      <c r="F672" s="203" t="s">
        <v>969</v>
      </c>
      <c r="G672" s="14"/>
      <c r="H672" s="204">
        <v>146.444</v>
      </c>
      <c r="I672" s="205"/>
      <c r="J672" s="14"/>
      <c r="K672" s="14"/>
      <c r="L672" s="201"/>
      <c r="M672" s="206"/>
      <c r="N672" s="207"/>
      <c r="O672" s="207"/>
      <c r="P672" s="207"/>
      <c r="Q672" s="207"/>
      <c r="R672" s="207"/>
      <c r="S672" s="207"/>
      <c r="T672" s="208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02" t="s">
        <v>180</v>
      </c>
      <c r="AU672" s="202" t="s">
        <v>82</v>
      </c>
      <c r="AV672" s="14" t="s">
        <v>82</v>
      </c>
      <c r="AW672" s="14" t="s">
        <v>30</v>
      </c>
      <c r="AX672" s="14" t="s">
        <v>73</v>
      </c>
      <c r="AY672" s="202" t="s">
        <v>163</v>
      </c>
    </row>
    <row r="673" spans="1:51" s="14" customFormat="1" ht="12">
      <c r="A673" s="14"/>
      <c r="B673" s="201"/>
      <c r="C673" s="14"/>
      <c r="D673" s="194" t="s">
        <v>180</v>
      </c>
      <c r="E673" s="202" t="s">
        <v>1</v>
      </c>
      <c r="F673" s="203" t="s">
        <v>970</v>
      </c>
      <c r="G673" s="14"/>
      <c r="H673" s="204">
        <v>2.346</v>
      </c>
      <c r="I673" s="205"/>
      <c r="J673" s="14"/>
      <c r="K673" s="14"/>
      <c r="L673" s="201"/>
      <c r="M673" s="206"/>
      <c r="N673" s="207"/>
      <c r="O673" s="207"/>
      <c r="P673" s="207"/>
      <c r="Q673" s="207"/>
      <c r="R673" s="207"/>
      <c r="S673" s="207"/>
      <c r="T673" s="208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02" t="s">
        <v>180</v>
      </c>
      <c r="AU673" s="202" t="s">
        <v>82</v>
      </c>
      <c r="AV673" s="14" t="s">
        <v>82</v>
      </c>
      <c r="AW673" s="14" t="s">
        <v>30</v>
      </c>
      <c r="AX673" s="14" t="s">
        <v>73</v>
      </c>
      <c r="AY673" s="202" t="s">
        <v>163</v>
      </c>
    </row>
    <row r="674" spans="1:51" s="16" customFormat="1" ht="12">
      <c r="A674" s="16"/>
      <c r="B674" s="227"/>
      <c r="C674" s="16"/>
      <c r="D674" s="194" t="s">
        <v>180</v>
      </c>
      <c r="E674" s="228" t="s">
        <v>1</v>
      </c>
      <c r="F674" s="229" t="s">
        <v>962</v>
      </c>
      <c r="G674" s="16"/>
      <c r="H674" s="230">
        <v>148.79</v>
      </c>
      <c r="I674" s="231"/>
      <c r="J674" s="16"/>
      <c r="K674" s="16"/>
      <c r="L674" s="227"/>
      <c r="M674" s="232"/>
      <c r="N674" s="233"/>
      <c r="O674" s="233"/>
      <c r="P674" s="233"/>
      <c r="Q674" s="233"/>
      <c r="R674" s="233"/>
      <c r="S674" s="233"/>
      <c r="T674" s="234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T674" s="228" t="s">
        <v>180</v>
      </c>
      <c r="AU674" s="228" t="s">
        <v>82</v>
      </c>
      <c r="AV674" s="16" t="s">
        <v>175</v>
      </c>
      <c r="AW674" s="16" t="s">
        <v>30</v>
      </c>
      <c r="AX674" s="16" t="s">
        <v>73</v>
      </c>
      <c r="AY674" s="228" t="s">
        <v>163</v>
      </c>
    </row>
    <row r="675" spans="1:51" s="13" customFormat="1" ht="12">
      <c r="A675" s="13"/>
      <c r="B675" s="193"/>
      <c r="C675" s="13"/>
      <c r="D675" s="194" t="s">
        <v>180</v>
      </c>
      <c r="E675" s="195" t="s">
        <v>1</v>
      </c>
      <c r="F675" s="196" t="s">
        <v>971</v>
      </c>
      <c r="G675" s="13"/>
      <c r="H675" s="195" t="s">
        <v>1</v>
      </c>
      <c r="I675" s="197"/>
      <c r="J675" s="13"/>
      <c r="K675" s="13"/>
      <c r="L675" s="193"/>
      <c r="M675" s="198"/>
      <c r="N675" s="199"/>
      <c r="O675" s="199"/>
      <c r="P675" s="199"/>
      <c r="Q675" s="199"/>
      <c r="R675" s="199"/>
      <c r="S675" s="199"/>
      <c r="T675" s="200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195" t="s">
        <v>180</v>
      </c>
      <c r="AU675" s="195" t="s">
        <v>82</v>
      </c>
      <c r="AV675" s="13" t="s">
        <v>80</v>
      </c>
      <c r="AW675" s="13" t="s">
        <v>30</v>
      </c>
      <c r="AX675" s="13" t="s">
        <v>73</v>
      </c>
      <c r="AY675" s="195" t="s">
        <v>163</v>
      </c>
    </row>
    <row r="676" spans="1:51" s="14" customFormat="1" ht="12">
      <c r="A676" s="14"/>
      <c r="B676" s="201"/>
      <c r="C676" s="14"/>
      <c r="D676" s="194" t="s">
        <v>180</v>
      </c>
      <c r="E676" s="202" t="s">
        <v>1</v>
      </c>
      <c r="F676" s="203" t="s">
        <v>972</v>
      </c>
      <c r="G676" s="14"/>
      <c r="H676" s="204">
        <v>295.64</v>
      </c>
      <c r="I676" s="205"/>
      <c r="J676" s="14"/>
      <c r="K676" s="14"/>
      <c r="L676" s="201"/>
      <c r="M676" s="206"/>
      <c r="N676" s="207"/>
      <c r="O676" s="207"/>
      <c r="P676" s="207"/>
      <c r="Q676" s="207"/>
      <c r="R676" s="207"/>
      <c r="S676" s="207"/>
      <c r="T676" s="208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02" t="s">
        <v>180</v>
      </c>
      <c r="AU676" s="202" t="s">
        <v>82</v>
      </c>
      <c r="AV676" s="14" t="s">
        <v>82</v>
      </c>
      <c r="AW676" s="14" t="s">
        <v>30</v>
      </c>
      <c r="AX676" s="14" t="s">
        <v>73</v>
      </c>
      <c r="AY676" s="202" t="s">
        <v>163</v>
      </c>
    </row>
    <row r="677" spans="1:51" s="14" customFormat="1" ht="12">
      <c r="A677" s="14"/>
      <c r="B677" s="201"/>
      <c r="C677" s="14"/>
      <c r="D677" s="194" t="s">
        <v>180</v>
      </c>
      <c r="E677" s="202" t="s">
        <v>1</v>
      </c>
      <c r="F677" s="203" t="s">
        <v>973</v>
      </c>
      <c r="G677" s="14"/>
      <c r="H677" s="204">
        <v>52.582</v>
      </c>
      <c r="I677" s="205"/>
      <c r="J677" s="14"/>
      <c r="K677" s="14"/>
      <c r="L677" s="201"/>
      <c r="M677" s="206"/>
      <c r="N677" s="207"/>
      <c r="O677" s="207"/>
      <c r="P677" s="207"/>
      <c r="Q677" s="207"/>
      <c r="R677" s="207"/>
      <c r="S677" s="207"/>
      <c r="T677" s="208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02" t="s">
        <v>180</v>
      </c>
      <c r="AU677" s="202" t="s">
        <v>82</v>
      </c>
      <c r="AV677" s="14" t="s">
        <v>82</v>
      </c>
      <c r="AW677" s="14" t="s">
        <v>30</v>
      </c>
      <c r="AX677" s="14" t="s">
        <v>73</v>
      </c>
      <c r="AY677" s="202" t="s">
        <v>163</v>
      </c>
    </row>
    <row r="678" spans="1:51" s="14" customFormat="1" ht="12">
      <c r="A678" s="14"/>
      <c r="B678" s="201"/>
      <c r="C678" s="14"/>
      <c r="D678" s="194" t="s">
        <v>180</v>
      </c>
      <c r="E678" s="202" t="s">
        <v>1</v>
      </c>
      <c r="F678" s="203" t="s">
        <v>974</v>
      </c>
      <c r="G678" s="14"/>
      <c r="H678" s="204">
        <v>6.363</v>
      </c>
      <c r="I678" s="205"/>
      <c r="J678" s="14"/>
      <c r="K678" s="14"/>
      <c r="L678" s="201"/>
      <c r="M678" s="206"/>
      <c r="N678" s="207"/>
      <c r="O678" s="207"/>
      <c r="P678" s="207"/>
      <c r="Q678" s="207"/>
      <c r="R678" s="207"/>
      <c r="S678" s="207"/>
      <c r="T678" s="208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02" t="s">
        <v>180</v>
      </c>
      <c r="AU678" s="202" t="s">
        <v>82</v>
      </c>
      <c r="AV678" s="14" t="s">
        <v>82</v>
      </c>
      <c r="AW678" s="14" t="s">
        <v>30</v>
      </c>
      <c r="AX678" s="14" t="s">
        <v>73</v>
      </c>
      <c r="AY678" s="202" t="s">
        <v>163</v>
      </c>
    </row>
    <row r="679" spans="1:51" s="14" customFormat="1" ht="12">
      <c r="A679" s="14"/>
      <c r="B679" s="201"/>
      <c r="C679" s="14"/>
      <c r="D679" s="194" t="s">
        <v>180</v>
      </c>
      <c r="E679" s="202" t="s">
        <v>1</v>
      </c>
      <c r="F679" s="203" t="s">
        <v>975</v>
      </c>
      <c r="G679" s="14"/>
      <c r="H679" s="204">
        <v>81.84</v>
      </c>
      <c r="I679" s="205"/>
      <c r="J679" s="14"/>
      <c r="K679" s="14"/>
      <c r="L679" s="201"/>
      <c r="M679" s="206"/>
      <c r="N679" s="207"/>
      <c r="O679" s="207"/>
      <c r="P679" s="207"/>
      <c r="Q679" s="207"/>
      <c r="R679" s="207"/>
      <c r="S679" s="207"/>
      <c r="T679" s="208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02" t="s">
        <v>180</v>
      </c>
      <c r="AU679" s="202" t="s">
        <v>82</v>
      </c>
      <c r="AV679" s="14" t="s">
        <v>82</v>
      </c>
      <c r="AW679" s="14" t="s">
        <v>30</v>
      </c>
      <c r="AX679" s="14" t="s">
        <v>73</v>
      </c>
      <c r="AY679" s="202" t="s">
        <v>163</v>
      </c>
    </row>
    <row r="680" spans="1:51" s="13" customFormat="1" ht="12">
      <c r="A680" s="13"/>
      <c r="B680" s="193"/>
      <c r="C680" s="13"/>
      <c r="D680" s="194" t="s">
        <v>180</v>
      </c>
      <c r="E680" s="195" t="s">
        <v>1</v>
      </c>
      <c r="F680" s="196" t="s">
        <v>976</v>
      </c>
      <c r="G680" s="13"/>
      <c r="H680" s="195" t="s">
        <v>1</v>
      </c>
      <c r="I680" s="197"/>
      <c r="J680" s="13"/>
      <c r="K680" s="13"/>
      <c r="L680" s="193"/>
      <c r="M680" s="198"/>
      <c r="N680" s="199"/>
      <c r="O680" s="199"/>
      <c r="P680" s="199"/>
      <c r="Q680" s="199"/>
      <c r="R680" s="199"/>
      <c r="S680" s="199"/>
      <c r="T680" s="200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195" t="s">
        <v>180</v>
      </c>
      <c r="AU680" s="195" t="s">
        <v>82</v>
      </c>
      <c r="AV680" s="13" t="s">
        <v>80</v>
      </c>
      <c r="AW680" s="13" t="s">
        <v>30</v>
      </c>
      <c r="AX680" s="13" t="s">
        <v>73</v>
      </c>
      <c r="AY680" s="195" t="s">
        <v>163</v>
      </c>
    </row>
    <row r="681" spans="1:51" s="14" customFormat="1" ht="12">
      <c r="A681" s="14"/>
      <c r="B681" s="201"/>
      <c r="C681" s="14"/>
      <c r="D681" s="194" t="s">
        <v>180</v>
      </c>
      <c r="E681" s="202" t="s">
        <v>1</v>
      </c>
      <c r="F681" s="203" t="s">
        <v>609</v>
      </c>
      <c r="G681" s="14"/>
      <c r="H681" s="204">
        <v>855.732</v>
      </c>
      <c r="I681" s="205"/>
      <c r="J681" s="14"/>
      <c r="K681" s="14"/>
      <c r="L681" s="201"/>
      <c r="M681" s="206"/>
      <c r="N681" s="207"/>
      <c r="O681" s="207"/>
      <c r="P681" s="207"/>
      <c r="Q681" s="207"/>
      <c r="R681" s="207"/>
      <c r="S681" s="207"/>
      <c r="T681" s="208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02" t="s">
        <v>180</v>
      </c>
      <c r="AU681" s="202" t="s">
        <v>82</v>
      </c>
      <c r="AV681" s="14" t="s">
        <v>82</v>
      </c>
      <c r="AW681" s="14" t="s">
        <v>30</v>
      </c>
      <c r="AX681" s="14" t="s">
        <v>73</v>
      </c>
      <c r="AY681" s="202" t="s">
        <v>163</v>
      </c>
    </row>
    <row r="682" spans="1:51" s="16" customFormat="1" ht="12">
      <c r="A682" s="16"/>
      <c r="B682" s="227"/>
      <c r="C682" s="16"/>
      <c r="D682" s="194" t="s">
        <v>180</v>
      </c>
      <c r="E682" s="228" t="s">
        <v>1</v>
      </c>
      <c r="F682" s="229" t="s">
        <v>962</v>
      </c>
      <c r="G682" s="16"/>
      <c r="H682" s="230">
        <v>1292.157</v>
      </c>
      <c r="I682" s="231"/>
      <c r="J682" s="16"/>
      <c r="K682" s="16"/>
      <c r="L682" s="227"/>
      <c r="M682" s="232"/>
      <c r="N682" s="233"/>
      <c r="O682" s="233"/>
      <c r="P682" s="233"/>
      <c r="Q682" s="233"/>
      <c r="R682" s="233"/>
      <c r="S682" s="233"/>
      <c r="T682" s="234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T682" s="228" t="s">
        <v>180</v>
      </c>
      <c r="AU682" s="228" t="s">
        <v>82</v>
      </c>
      <c r="AV682" s="16" t="s">
        <v>175</v>
      </c>
      <c r="AW682" s="16" t="s">
        <v>30</v>
      </c>
      <c r="AX682" s="16" t="s">
        <v>73</v>
      </c>
      <c r="AY682" s="228" t="s">
        <v>163</v>
      </c>
    </row>
    <row r="683" spans="1:51" s="15" customFormat="1" ht="12">
      <c r="A683" s="15"/>
      <c r="B683" s="209"/>
      <c r="C683" s="15"/>
      <c r="D683" s="194" t="s">
        <v>180</v>
      </c>
      <c r="E683" s="210" t="s">
        <v>1</v>
      </c>
      <c r="F683" s="211" t="s">
        <v>218</v>
      </c>
      <c r="G683" s="15"/>
      <c r="H683" s="212">
        <v>1769.214</v>
      </c>
      <c r="I683" s="213"/>
      <c r="J683" s="15"/>
      <c r="K683" s="15"/>
      <c r="L683" s="209"/>
      <c r="M683" s="235"/>
      <c r="N683" s="236"/>
      <c r="O683" s="236"/>
      <c r="P683" s="236"/>
      <c r="Q683" s="236"/>
      <c r="R683" s="236"/>
      <c r="S683" s="236"/>
      <c r="T683" s="237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T683" s="210" t="s">
        <v>180</v>
      </c>
      <c r="AU683" s="210" t="s">
        <v>82</v>
      </c>
      <c r="AV683" s="15" t="s">
        <v>170</v>
      </c>
      <c r="AW683" s="15" t="s">
        <v>30</v>
      </c>
      <c r="AX683" s="15" t="s">
        <v>80</v>
      </c>
      <c r="AY683" s="210" t="s">
        <v>163</v>
      </c>
    </row>
    <row r="684" spans="1:31" s="2" customFormat="1" ht="6.95" customHeight="1">
      <c r="A684" s="38"/>
      <c r="B684" s="60"/>
      <c r="C684" s="61"/>
      <c r="D684" s="61"/>
      <c r="E684" s="61"/>
      <c r="F684" s="61"/>
      <c r="G684" s="61"/>
      <c r="H684" s="61"/>
      <c r="I684" s="61"/>
      <c r="J684" s="61"/>
      <c r="K684" s="61"/>
      <c r="L684" s="39"/>
      <c r="M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</row>
  </sheetData>
  <autoFilter ref="C139:K6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2:12" s="1" customFormat="1" ht="12" customHeight="1">
      <c r="B8" s="22"/>
      <c r="D8" s="32" t="s">
        <v>119</v>
      </c>
      <c r="L8" s="22"/>
    </row>
    <row r="9" spans="1:31" s="2" customFormat="1" ht="16.5" customHeight="1">
      <c r="A9" s="38"/>
      <c r="B9" s="39"/>
      <c r="C9" s="38"/>
      <c r="D9" s="38"/>
      <c r="E9" s="129" t="s">
        <v>120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121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977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6. 4. 2021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 xml:space="preserve"> </v>
      </c>
      <c r="F17" s="38"/>
      <c r="G17" s="38"/>
      <c r="H17" s="38"/>
      <c r="I17" s="32" t="s">
        <v>26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27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26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29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 xml:space="preserve"> </v>
      </c>
      <c r="F23" s="38"/>
      <c r="G23" s="38"/>
      <c r="H23" s="38"/>
      <c r="I23" s="32" t="s">
        <v>26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31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26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32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33</v>
      </c>
      <c r="E32" s="38"/>
      <c r="F32" s="38"/>
      <c r="G32" s="38"/>
      <c r="H32" s="38"/>
      <c r="I32" s="38"/>
      <c r="J32" s="96">
        <f>ROUND(J126,2)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35</v>
      </c>
      <c r="G34" s="38"/>
      <c r="H34" s="38"/>
      <c r="I34" s="43" t="s">
        <v>34</v>
      </c>
      <c r="J34" s="43" t="s">
        <v>36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37</v>
      </c>
      <c r="E35" s="32" t="s">
        <v>38</v>
      </c>
      <c r="F35" s="135">
        <f>ROUND((SUM(BE126:BE155)),2)</f>
        <v>0</v>
      </c>
      <c r="G35" s="38"/>
      <c r="H35" s="38"/>
      <c r="I35" s="136">
        <v>0.21</v>
      </c>
      <c r="J35" s="135">
        <f>ROUND(((SUM(BE126:BE155))*I35),2)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39</v>
      </c>
      <c r="F36" s="135">
        <f>ROUND((SUM(BF126:BF155)),2)</f>
        <v>0</v>
      </c>
      <c r="G36" s="38"/>
      <c r="H36" s="38"/>
      <c r="I36" s="136">
        <v>0.15</v>
      </c>
      <c r="J36" s="135">
        <f>ROUND(((SUM(BF126:BF155))*I36),2)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40</v>
      </c>
      <c r="F37" s="135">
        <f>ROUND((SUM(BG126:BG155)),2)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41</v>
      </c>
      <c r="F38" s="135">
        <f>ROUND((SUM(BH126:BH155)),2)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42</v>
      </c>
      <c r="F39" s="135">
        <f>ROUND((SUM(BI126:BI155)),2)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43</v>
      </c>
      <c r="E41" s="81"/>
      <c r="F41" s="81"/>
      <c r="G41" s="139" t="s">
        <v>44</v>
      </c>
      <c r="H41" s="140" t="s">
        <v>45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119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120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 xml:space="preserve">101.1.02 - D.1.4.1   ZTI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6. 4. 2021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38"/>
      <c r="E93" s="38"/>
      <c r="F93" s="27" t="str">
        <f>E17</f>
        <v xml:space="preserve"> </v>
      </c>
      <c r="G93" s="38"/>
      <c r="H93" s="38"/>
      <c r="I93" s="32" t="s">
        <v>29</v>
      </c>
      <c r="J93" s="36" t="str">
        <f>E23</f>
        <v xml:space="preserve"> 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38"/>
      <c r="E94" s="38"/>
      <c r="F94" s="27" t="str">
        <f>IF(E20="","",E20)</f>
        <v>Vyplň údaj</v>
      </c>
      <c r="G94" s="38"/>
      <c r="H94" s="38"/>
      <c r="I94" s="32" t="s">
        <v>31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124</v>
      </c>
      <c r="D96" s="137"/>
      <c r="E96" s="137"/>
      <c r="F96" s="137"/>
      <c r="G96" s="137"/>
      <c r="H96" s="137"/>
      <c r="I96" s="137"/>
      <c r="J96" s="146" t="s">
        <v>125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126</v>
      </c>
      <c r="D98" s="38"/>
      <c r="E98" s="38"/>
      <c r="F98" s="38"/>
      <c r="G98" s="38"/>
      <c r="H98" s="38"/>
      <c r="I98" s="38"/>
      <c r="J98" s="96">
        <f>J126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127</v>
      </c>
    </row>
    <row r="99" spans="1:31" s="9" customFormat="1" ht="24.95" customHeight="1">
      <c r="A99" s="9"/>
      <c r="B99" s="148"/>
      <c r="C99" s="9"/>
      <c r="D99" s="149" t="s">
        <v>128</v>
      </c>
      <c r="E99" s="150"/>
      <c r="F99" s="150"/>
      <c r="G99" s="150"/>
      <c r="H99" s="150"/>
      <c r="I99" s="150"/>
      <c r="J99" s="151">
        <f>J127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129</v>
      </c>
      <c r="E100" s="154"/>
      <c r="F100" s="154"/>
      <c r="G100" s="154"/>
      <c r="H100" s="154"/>
      <c r="I100" s="154"/>
      <c r="J100" s="155">
        <f>J128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133</v>
      </c>
      <c r="E101" s="154"/>
      <c r="F101" s="154"/>
      <c r="G101" s="154"/>
      <c r="H101" s="154"/>
      <c r="I101" s="154"/>
      <c r="J101" s="155">
        <f>J139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48"/>
      <c r="C102" s="9"/>
      <c r="D102" s="149" t="s">
        <v>140</v>
      </c>
      <c r="E102" s="150"/>
      <c r="F102" s="150"/>
      <c r="G102" s="150"/>
      <c r="H102" s="150"/>
      <c r="I102" s="150"/>
      <c r="J102" s="151">
        <f>J141</f>
        <v>0</v>
      </c>
      <c r="K102" s="9"/>
      <c r="L102" s="14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52"/>
      <c r="C103" s="10"/>
      <c r="D103" s="153" t="s">
        <v>978</v>
      </c>
      <c r="E103" s="154"/>
      <c r="F103" s="154"/>
      <c r="G103" s="154"/>
      <c r="H103" s="154"/>
      <c r="I103" s="154"/>
      <c r="J103" s="155">
        <f>J142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145</v>
      </c>
      <c r="E104" s="154"/>
      <c r="F104" s="154"/>
      <c r="G104" s="154"/>
      <c r="H104" s="154"/>
      <c r="I104" s="154"/>
      <c r="J104" s="155">
        <f>J153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148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129" t="str">
        <f>E7</f>
        <v>Parkovací dům, Gagarinova, Šumperk-cú2021-revize</v>
      </c>
      <c r="F114" s="32"/>
      <c r="G114" s="32"/>
      <c r="H114" s="32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2"/>
      <c r="C115" s="32" t="s">
        <v>119</v>
      </c>
      <c r="L115" s="22"/>
    </row>
    <row r="116" spans="1:31" s="2" customFormat="1" ht="16.5" customHeight="1">
      <c r="A116" s="38"/>
      <c r="B116" s="39"/>
      <c r="C116" s="38"/>
      <c r="D116" s="38"/>
      <c r="E116" s="129" t="s">
        <v>120</v>
      </c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121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38"/>
      <c r="D118" s="38"/>
      <c r="E118" s="67" t="str">
        <f>E11</f>
        <v xml:space="preserve">101.1.02 - D.1.4.1   ZTI</v>
      </c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38"/>
      <c r="E120" s="38"/>
      <c r="F120" s="27" t="str">
        <f>F14</f>
        <v xml:space="preserve"> </v>
      </c>
      <c r="G120" s="38"/>
      <c r="H120" s="38"/>
      <c r="I120" s="32" t="s">
        <v>22</v>
      </c>
      <c r="J120" s="69" t="str">
        <f>IF(J14="","",J14)</f>
        <v>6. 4. 2021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38"/>
      <c r="E122" s="38"/>
      <c r="F122" s="27" t="str">
        <f>E17</f>
        <v xml:space="preserve"> </v>
      </c>
      <c r="G122" s="38"/>
      <c r="H122" s="38"/>
      <c r="I122" s="32" t="s">
        <v>29</v>
      </c>
      <c r="J122" s="36" t="str">
        <f>E23</f>
        <v xml:space="preserve"> 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38"/>
      <c r="E123" s="38"/>
      <c r="F123" s="27" t="str">
        <f>IF(E20="","",E20)</f>
        <v>Vyplň údaj</v>
      </c>
      <c r="G123" s="38"/>
      <c r="H123" s="38"/>
      <c r="I123" s="32" t="s">
        <v>31</v>
      </c>
      <c r="J123" s="36" t="str">
        <f>E26</f>
        <v xml:space="preserve"> 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56"/>
      <c r="B125" s="157"/>
      <c r="C125" s="158" t="s">
        <v>149</v>
      </c>
      <c r="D125" s="159" t="s">
        <v>58</v>
      </c>
      <c r="E125" s="159" t="s">
        <v>54</v>
      </c>
      <c r="F125" s="159" t="s">
        <v>55</v>
      </c>
      <c r="G125" s="159" t="s">
        <v>150</v>
      </c>
      <c r="H125" s="159" t="s">
        <v>151</v>
      </c>
      <c r="I125" s="159" t="s">
        <v>152</v>
      </c>
      <c r="J125" s="159" t="s">
        <v>125</v>
      </c>
      <c r="K125" s="160" t="s">
        <v>153</v>
      </c>
      <c r="L125" s="161"/>
      <c r="M125" s="86" t="s">
        <v>1</v>
      </c>
      <c r="N125" s="87" t="s">
        <v>37</v>
      </c>
      <c r="O125" s="87" t="s">
        <v>154</v>
      </c>
      <c r="P125" s="87" t="s">
        <v>155</v>
      </c>
      <c r="Q125" s="87" t="s">
        <v>156</v>
      </c>
      <c r="R125" s="87" t="s">
        <v>157</v>
      </c>
      <c r="S125" s="87" t="s">
        <v>158</v>
      </c>
      <c r="T125" s="88" t="s">
        <v>159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63" s="2" customFormat="1" ht="22.8" customHeight="1">
      <c r="A126" s="38"/>
      <c r="B126" s="39"/>
      <c r="C126" s="93" t="s">
        <v>160</v>
      </c>
      <c r="D126" s="38"/>
      <c r="E126" s="38"/>
      <c r="F126" s="38"/>
      <c r="G126" s="38"/>
      <c r="H126" s="38"/>
      <c r="I126" s="38"/>
      <c r="J126" s="162">
        <f>BK126</f>
        <v>0</v>
      </c>
      <c r="K126" s="38"/>
      <c r="L126" s="39"/>
      <c r="M126" s="89"/>
      <c r="N126" s="73"/>
      <c r="O126" s="90"/>
      <c r="P126" s="163">
        <f>P127+P141</f>
        <v>0</v>
      </c>
      <c r="Q126" s="90"/>
      <c r="R126" s="163">
        <f>R127+R141</f>
        <v>0</v>
      </c>
      <c r="S126" s="90"/>
      <c r="T126" s="164">
        <f>T127+T141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72</v>
      </c>
      <c r="AU126" s="19" t="s">
        <v>127</v>
      </c>
      <c r="BK126" s="165">
        <f>BK127+BK141</f>
        <v>0</v>
      </c>
    </row>
    <row r="127" spans="1:63" s="12" customFormat="1" ht="25.9" customHeight="1">
      <c r="A127" s="12"/>
      <c r="B127" s="166"/>
      <c r="C127" s="12"/>
      <c r="D127" s="167" t="s">
        <v>72</v>
      </c>
      <c r="E127" s="168" t="s">
        <v>161</v>
      </c>
      <c r="F127" s="168" t="s">
        <v>162</v>
      </c>
      <c r="G127" s="12"/>
      <c r="H127" s="12"/>
      <c r="I127" s="169"/>
      <c r="J127" s="170">
        <f>BK127</f>
        <v>0</v>
      </c>
      <c r="K127" s="12"/>
      <c r="L127" s="166"/>
      <c r="M127" s="171"/>
      <c r="N127" s="172"/>
      <c r="O127" s="172"/>
      <c r="P127" s="173">
        <f>P128+P139</f>
        <v>0</v>
      </c>
      <c r="Q127" s="172"/>
      <c r="R127" s="173">
        <f>R128+R139</f>
        <v>0</v>
      </c>
      <c r="S127" s="172"/>
      <c r="T127" s="174">
        <f>T128+T139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80</v>
      </c>
      <c r="AT127" s="175" t="s">
        <v>72</v>
      </c>
      <c r="AU127" s="175" t="s">
        <v>73</v>
      </c>
      <c r="AY127" s="167" t="s">
        <v>163</v>
      </c>
      <c r="BK127" s="176">
        <f>BK128+BK139</f>
        <v>0</v>
      </c>
    </row>
    <row r="128" spans="1:63" s="12" customFormat="1" ht="22.8" customHeight="1">
      <c r="A128" s="12"/>
      <c r="B128" s="166"/>
      <c r="C128" s="12"/>
      <c r="D128" s="167" t="s">
        <v>72</v>
      </c>
      <c r="E128" s="177" t="s">
        <v>80</v>
      </c>
      <c r="F128" s="177" t="s">
        <v>164</v>
      </c>
      <c r="G128" s="12"/>
      <c r="H128" s="12"/>
      <c r="I128" s="169"/>
      <c r="J128" s="178">
        <f>BK128</f>
        <v>0</v>
      </c>
      <c r="K128" s="12"/>
      <c r="L128" s="166"/>
      <c r="M128" s="171"/>
      <c r="N128" s="172"/>
      <c r="O128" s="172"/>
      <c r="P128" s="173">
        <f>SUM(P129:P138)</f>
        <v>0</v>
      </c>
      <c r="Q128" s="172"/>
      <c r="R128" s="173">
        <f>SUM(R129:R138)</f>
        <v>0</v>
      </c>
      <c r="S128" s="172"/>
      <c r="T128" s="174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80</v>
      </c>
      <c r="AT128" s="175" t="s">
        <v>72</v>
      </c>
      <c r="AU128" s="175" t="s">
        <v>80</v>
      </c>
      <c r="AY128" s="167" t="s">
        <v>163</v>
      </c>
      <c r="BK128" s="176">
        <f>SUM(BK129:BK138)</f>
        <v>0</v>
      </c>
    </row>
    <row r="129" spans="1:65" s="2" customFormat="1" ht="16.5" customHeight="1">
      <c r="A129" s="38"/>
      <c r="B129" s="179"/>
      <c r="C129" s="180" t="s">
        <v>80</v>
      </c>
      <c r="D129" s="180" t="s">
        <v>165</v>
      </c>
      <c r="E129" s="181" t="s">
        <v>979</v>
      </c>
      <c r="F129" s="182" t="s">
        <v>980</v>
      </c>
      <c r="G129" s="183" t="s">
        <v>204</v>
      </c>
      <c r="H129" s="184">
        <v>79.1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38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170</v>
      </c>
      <c r="AT129" s="191" t="s">
        <v>165</v>
      </c>
      <c r="AU129" s="191" t="s">
        <v>82</v>
      </c>
      <c r="AY129" s="19" t="s">
        <v>163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170</v>
      </c>
      <c r="BM129" s="191" t="s">
        <v>82</v>
      </c>
    </row>
    <row r="130" spans="1:65" s="2" customFormat="1" ht="21.75" customHeight="1">
      <c r="A130" s="38"/>
      <c r="B130" s="179"/>
      <c r="C130" s="180" t="s">
        <v>82</v>
      </c>
      <c r="D130" s="180" t="s">
        <v>165</v>
      </c>
      <c r="E130" s="181" t="s">
        <v>981</v>
      </c>
      <c r="F130" s="182" t="s">
        <v>982</v>
      </c>
      <c r="G130" s="183" t="s">
        <v>168</v>
      </c>
      <c r="H130" s="184">
        <v>20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38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170</v>
      </c>
      <c r="AT130" s="191" t="s">
        <v>165</v>
      </c>
      <c r="AU130" s="191" t="s">
        <v>82</v>
      </c>
      <c r="AY130" s="19" t="s">
        <v>163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170</v>
      </c>
      <c r="BM130" s="191" t="s">
        <v>170</v>
      </c>
    </row>
    <row r="131" spans="1:65" s="2" customFormat="1" ht="21.75" customHeight="1">
      <c r="A131" s="38"/>
      <c r="B131" s="179"/>
      <c r="C131" s="180" t="s">
        <v>175</v>
      </c>
      <c r="D131" s="180" t="s">
        <v>165</v>
      </c>
      <c r="E131" s="181" t="s">
        <v>983</v>
      </c>
      <c r="F131" s="182" t="s">
        <v>984</v>
      </c>
      <c r="G131" s="183" t="s">
        <v>168</v>
      </c>
      <c r="H131" s="184">
        <v>60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38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170</v>
      </c>
      <c r="AT131" s="191" t="s">
        <v>165</v>
      </c>
      <c r="AU131" s="191" t="s">
        <v>82</v>
      </c>
      <c r="AY131" s="19" t="s">
        <v>163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170</v>
      </c>
      <c r="BM131" s="191" t="s">
        <v>185</v>
      </c>
    </row>
    <row r="132" spans="1:65" s="2" customFormat="1" ht="21.75" customHeight="1">
      <c r="A132" s="38"/>
      <c r="B132" s="179"/>
      <c r="C132" s="180" t="s">
        <v>170</v>
      </c>
      <c r="D132" s="180" t="s">
        <v>165</v>
      </c>
      <c r="E132" s="181" t="s">
        <v>985</v>
      </c>
      <c r="F132" s="182" t="s">
        <v>986</v>
      </c>
      <c r="G132" s="183" t="s">
        <v>168</v>
      </c>
      <c r="H132" s="184">
        <v>20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38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170</v>
      </c>
      <c r="AT132" s="191" t="s">
        <v>165</v>
      </c>
      <c r="AU132" s="191" t="s">
        <v>82</v>
      </c>
      <c r="AY132" s="19" t="s">
        <v>163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170</v>
      </c>
      <c r="BM132" s="191" t="s">
        <v>189</v>
      </c>
    </row>
    <row r="133" spans="1:65" s="2" customFormat="1" ht="21.75" customHeight="1">
      <c r="A133" s="38"/>
      <c r="B133" s="179"/>
      <c r="C133" s="180" t="s">
        <v>186</v>
      </c>
      <c r="D133" s="180" t="s">
        <v>165</v>
      </c>
      <c r="E133" s="181" t="s">
        <v>987</v>
      </c>
      <c r="F133" s="182" t="s">
        <v>988</v>
      </c>
      <c r="G133" s="183" t="s">
        <v>168</v>
      </c>
      <c r="H133" s="184">
        <v>60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38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170</v>
      </c>
      <c r="AT133" s="191" t="s">
        <v>165</v>
      </c>
      <c r="AU133" s="191" t="s">
        <v>82</v>
      </c>
      <c r="AY133" s="19" t="s">
        <v>163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170</v>
      </c>
      <c r="BM133" s="191" t="s">
        <v>192</v>
      </c>
    </row>
    <row r="134" spans="1:65" s="2" customFormat="1" ht="21.75" customHeight="1">
      <c r="A134" s="38"/>
      <c r="B134" s="179"/>
      <c r="C134" s="180" t="s">
        <v>185</v>
      </c>
      <c r="D134" s="180" t="s">
        <v>165</v>
      </c>
      <c r="E134" s="181" t="s">
        <v>989</v>
      </c>
      <c r="F134" s="182" t="s">
        <v>990</v>
      </c>
      <c r="G134" s="183" t="s">
        <v>204</v>
      </c>
      <c r="H134" s="184">
        <v>73.3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38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170</v>
      </c>
      <c r="AT134" s="191" t="s">
        <v>165</v>
      </c>
      <c r="AU134" s="191" t="s">
        <v>82</v>
      </c>
      <c r="AY134" s="19" t="s">
        <v>163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170</v>
      </c>
      <c r="BM134" s="191" t="s">
        <v>197</v>
      </c>
    </row>
    <row r="135" spans="1:65" s="2" customFormat="1" ht="16.5" customHeight="1">
      <c r="A135" s="38"/>
      <c r="B135" s="179"/>
      <c r="C135" s="180" t="s">
        <v>193</v>
      </c>
      <c r="D135" s="180" t="s">
        <v>165</v>
      </c>
      <c r="E135" s="181" t="s">
        <v>991</v>
      </c>
      <c r="F135" s="182" t="s">
        <v>992</v>
      </c>
      <c r="G135" s="183" t="s">
        <v>204</v>
      </c>
      <c r="H135" s="184">
        <v>73.3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38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170</v>
      </c>
      <c r="AT135" s="191" t="s">
        <v>165</v>
      </c>
      <c r="AU135" s="191" t="s">
        <v>82</v>
      </c>
      <c r="AY135" s="19" t="s">
        <v>163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170</v>
      </c>
      <c r="BM135" s="191" t="s">
        <v>236</v>
      </c>
    </row>
    <row r="136" spans="1:65" s="2" customFormat="1" ht="16.5" customHeight="1">
      <c r="A136" s="38"/>
      <c r="B136" s="179"/>
      <c r="C136" s="180" t="s">
        <v>189</v>
      </c>
      <c r="D136" s="180" t="s">
        <v>165</v>
      </c>
      <c r="E136" s="181" t="s">
        <v>993</v>
      </c>
      <c r="F136" s="182" t="s">
        <v>994</v>
      </c>
      <c r="G136" s="183" t="s">
        <v>204</v>
      </c>
      <c r="H136" s="184">
        <v>36.4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38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170</v>
      </c>
      <c r="AT136" s="191" t="s">
        <v>165</v>
      </c>
      <c r="AU136" s="191" t="s">
        <v>82</v>
      </c>
      <c r="AY136" s="19" t="s">
        <v>163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170</v>
      </c>
      <c r="BM136" s="191" t="s">
        <v>249</v>
      </c>
    </row>
    <row r="137" spans="1:65" s="2" customFormat="1" ht="24.15" customHeight="1">
      <c r="A137" s="38"/>
      <c r="B137" s="179"/>
      <c r="C137" s="180" t="s">
        <v>201</v>
      </c>
      <c r="D137" s="180" t="s">
        <v>165</v>
      </c>
      <c r="E137" s="181" t="s">
        <v>995</v>
      </c>
      <c r="F137" s="182" t="s">
        <v>996</v>
      </c>
      <c r="G137" s="183" t="s">
        <v>204</v>
      </c>
      <c r="H137" s="184">
        <v>60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38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170</v>
      </c>
      <c r="AT137" s="191" t="s">
        <v>165</v>
      </c>
      <c r="AU137" s="191" t="s">
        <v>82</v>
      </c>
      <c r="AY137" s="19" t="s">
        <v>163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170</v>
      </c>
      <c r="BM137" s="191" t="s">
        <v>261</v>
      </c>
    </row>
    <row r="138" spans="1:65" s="2" customFormat="1" ht="16.5" customHeight="1">
      <c r="A138" s="38"/>
      <c r="B138" s="179"/>
      <c r="C138" s="180" t="s">
        <v>192</v>
      </c>
      <c r="D138" s="180" t="s">
        <v>165</v>
      </c>
      <c r="E138" s="181" t="s">
        <v>997</v>
      </c>
      <c r="F138" s="182" t="s">
        <v>998</v>
      </c>
      <c r="G138" s="183" t="s">
        <v>204</v>
      </c>
      <c r="H138" s="184">
        <v>73.3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38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170</v>
      </c>
      <c r="AT138" s="191" t="s">
        <v>165</v>
      </c>
      <c r="AU138" s="191" t="s">
        <v>82</v>
      </c>
      <c r="AY138" s="19" t="s">
        <v>163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170</v>
      </c>
      <c r="BM138" s="191" t="s">
        <v>280</v>
      </c>
    </row>
    <row r="139" spans="1:63" s="12" customFormat="1" ht="22.8" customHeight="1">
      <c r="A139" s="12"/>
      <c r="B139" s="166"/>
      <c r="C139" s="12"/>
      <c r="D139" s="167" t="s">
        <v>72</v>
      </c>
      <c r="E139" s="177" t="s">
        <v>170</v>
      </c>
      <c r="F139" s="177" t="s">
        <v>519</v>
      </c>
      <c r="G139" s="12"/>
      <c r="H139" s="12"/>
      <c r="I139" s="169"/>
      <c r="J139" s="178">
        <f>BK139</f>
        <v>0</v>
      </c>
      <c r="K139" s="12"/>
      <c r="L139" s="166"/>
      <c r="M139" s="171"/>
      <c r="N139" s="172"/>
      <c r="O139" s="172"/>
      <c r="P139" s="173">
        <f>P140</f>
        <v>0</v>
      </c>
      <c r="Q139" s="172"/>
      <c r="R139" s="173">
        <f>R140</f>
        <v>0</v>
      </c>
      <c r="S139" s="172"/>
      <c r="T139" s="174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7" t="s">
        <v>80</v>
      </c>
      <c r="AT139" s="175" t="s">
        <v>72</v>
      </c>
      <c r="AU139" s="175" t="s">
        <v>80</v>
      </c>
      <c r="AY139" s="167" t="s">
        <v>163</v>
      </c>
      <c r="BK139" s="176">
        <f>BK140</f>
        <v>0</v>
      </c>
    </row>
    <row r="140" spans="1:65" s="2" customFormat="1" ht="24.15" customHeight="1">
      <c r="A140" s="38"/>
      <c r="B140" s="179"/>
      <c r="C140" s="180" t="s">
        <v>219</v>
      </c>
      <c r="D140" s="180" t="s">
        <v>165</v>
      </c>
      <c r="E140" s="181" t="s">
        <v>999</v>
      </c>
      <c r="F140" s="182" t="s">
        <v>1000</v>
      </c>
      <c r="G140" s="183" t="s">
        <v>204</v>
      </c>
      <c r="H140" s="184">
        <v>13.3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38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170</v>
      </c>
      <c r="AT140" s="191" t="s">
        <v>165</v>
      </c>
      <c r="AU140" s="191" t="s">
        <v>82</v>
      </c>
      <c r="AY140" s="19" t="s">
        <v>163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170</v>
      </c>
      <c r="BM140" s="191" t="s">
        <v>291</v>
      </c>
    </row>
    <row r="141" spans="1:63" s="12" customFormat="1" ht="25.9" customHeight="1">
      <c r="A141" s="12"/>
      <c r="B141" s="166"/>
      <c r="C141" s="12"/>
      <c r="D141" s="167" t="s">
        <v>72</v>
      </c>
      <c r="E141" s="168" t="s">
        <v>786</v>
      </c>
      <c r="F141" s="168" t="s">
        <v>787</v>
      </c>
      <c r="G141" s="12"/>
      <c r="H141" s="12"/>
      <c r="I141" s="169"/>
      <c r="J141" s="170">
        <f>BK141</f>
        <v>0</v>
      </c>
      <c r="K141" s="12"/>
      <c r="L141" s="166"/>
      <c r="M141" s="171"/>
      <c r="N141" s="172"/>
      <c r="O141" s="172"/>
      <c r="P141" s="173">
        <f>P142+P153</f>
        <v>0</v>
      </c>
      <c r="Q141" s="172"/>
      <c r="R141" s="173">
        <f>R142+R153</f>
        <v>0</v>
      </c>
      <c r="S141" s="172"/>
      <c r="T141" s="174">
        <f>T142+T153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7" t="s">
        <v>82</v>
      </c>
      <c r="AT141" s="175" t="s">
        <v>72</v>
      </c>
      <c r="AU141" s="175" t="s">
        <v>73</v>
      </c>
      <c r="AY141" s="167" t="s">
        <v>163</v>
      </c>
      <c r="BK141" s="176">
        <f>BK142+BK153</f>
        <v>0</v>
      </c>
    </row>
    <row r="142" spans="1:63" s="12" customFormat="1" ht="22.8" customHeight="1">
      <c r="A142" s="12"/>
      <c r="B142" s="166"/>
      <c r="C142" s="12"/>
      <c r="D142" s="167" t="s">
        <v>72</v>
      </c>
      <c r="E142" s="177" t="s">
        <v>1001</v>
      </c>
      <c r="F142" s="177" t="s">
        <v>1002</v>
      </c>
      <c r="G142" s="12"/>
      <c r="H142" s="12"/>
      <c r="I142" s="169"/>
      <c r="J142" s="178">
        <f>BK142</f>
        <v>0</v>
      </c>
      <c r="K142" s="12"/>
      <c r="L142" s="166"/>
      <c r="M142" s="171"/>
      <c r="N142" s="172"/>
      <c r="O142" s="172"/>
      <c r="P142" s="173">
        <f>SUM(P143:P152)</f>
        <v>0</v>
      </c>
      <c r="Q142" s="172"/>
      <c r="R142" s="173">
        <f>SUM(R143:R152)</f>
        <v>0</v>
      </c>
      <c r="S142" s="172"/>
      <c r="T142" s="174">
        <f>SUM(T143:T152)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7" t="s">
        <v>82</v>
      </c>
      <c r="AT142" s="175" t="s">
        <v>72</v>
      </c>
      <c r="AU142" s="175" t="s">
        <v>80</v>
      </c>
      <c r="AY142" s="167" t="s">
        <v>163</v>
      </c>
      <c r="BK142" s="176">
        <f>SUM(BK143:BK152)</f>
        <v>0</v>
      </c>
    </row>
    <row r="143" spans="1:65" s="2" customFormat="1" ht="16.5" customHeight="1">
      <c r="A143" s="38"/>
      <c r="B143" s="179"/>
      <c r="C143" s="180" t="s">
        <v>197</v>
      </c>
      <c r="D143" s="180" t="s">
        <v>165</v>
      </c>
      <c r="E143" s="181" t="s">
        <v>1003</v>
      </c>
      <c r="F143" s="182" t="s">
        <v>1004</v>
      </c>
      <c r="G143" s="183" t="s">
        <v>196</v>
      </c>
      <c r="H143" s="184">
        <v>19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38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249</v>
      </c>
      <c r="AT143" s="191" t="s">
        <v>165</v>
      </c>
      <c r="AU143" s="191" t="s">
        <v>82</v>
      </c>
      <c r="AY143" s="19" t="s">
        <v>163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249</v>
      </c>
      <c r="BM143" s="191" t="s">
        <v>297</v>
      </c>
    </row>
    <row r="144" spans="1:65" s="2" customFormat="1" ht="16.5" customHeight="1">
      <c r="A144" s="38"/>
      <c r="B144" s="179"/>
      <c r="C144" s="180" t="s">
        <v>231</v>
      </c>
      <c r="D144" s="180" t="s">
        <v>165</v>
      </c>
      <c r="E144" s="181" t="s">
        <v>1005</v>
      </c>
      <c r="F144" s="182" t="s">
        <v>1006</v>
      </c>
      <c r="G144" s="183" t="s">
        <v>196</v>
      </c>
      <c r="H144" s="184">
        <v>26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38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249</v>
      </c>
      <c r="AT144" s="191" t="s">
        <v>165</v>
      </c>
      <c r="AU144" s="191" t="s">
        <v>82</v>
      </c>
      <c r="AY144" s="19" t="s">
        <v>163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249</v>
      </c>
      <c r="BM144" s="191" t="s">
        <v>306</v>
      </c>
    </row>
    <row r="145" spans="1:65" s="2" customFormat="1" ht="16.5" customHeight="1">
      <c r="A145" s="38"/>
      <c r="B145" s="179"/>
      <c r="C145" s="180" t="s">
        <v>236</v>
      </c>
      <c r="D145" s="180" t="s">
        <v>165</v>
      </c>
      <c r="E145" s="181" t="s">
        <v>1007</v>
      </c>
      <c r="F145" s="182" t="s">
        <v>1008</v>
      </c>
      <c r="G145" s="183" t="s">
        <v>196</v>
      </c>
      <c r="H145" s="184">
        <v>89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38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249</v>
      </c>
      <c r="AT145" s="191" t="s">
        <v>165</v>
      </c>
      <c r="AU145" s="191" t="s">
        <v>82</v>
      </c>
      <c r="AY145" s="19" t="s">
        <v>163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249</v>
      </c>
      <c r="BM145" s="191" t="s">
        <v>315</v>
      </c>
    </row>
    <row r="146" spans="1:65" s="2" customFormat="1" ht="16.5" customHeight="1">
      <c r="A146" s="38"/>
      <c r="B146" s="179"/>
      <c r="C146" s="180" t="s">
        <v>8</v>
      </c>
      <c r="D146" s="180" t="s">
        <v>165</v>
      </c>
      <c r="E146" s="181" t="s">
        <v>1009</v>
      </c>
      <c r="F146" s="182" t="s">
        <v>1010</v>
      </c>
      <c r="G146" s="183" t="s">
        <v>196</v>
      </c>
      <c r="H146" s="184">
        <v>42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38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249</v>
      </c>
      <c r="AT146" s="191" t="s">
        <v>165</v>
      </c>
      <c r="AU146" s="191" t="s">
        <v>82</v>
      </c>
      <c r="AY146" s="19" t="s">
        <v>163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249</v>
      </c>
      <c r="BM146" s="191" t="s">
        <v>325</v>
      </c>
    </row>
    <row r="147" spans="1:65" s="2" customFormat="1" ht="16.5" customHeight="1">
      <c r="A147" s="38"/>
      <c r="B147" s="179"/>
      <c r="C147" s="180" t="s">
        <v>249</v>
      </c>
      <c r="D147" s="180" t="s">
        <v>165</v>
      </c>
      <c r="E147" s="181" t="s">
        <v>1011</v>
      </c>
      <c r="F147" s="182" t="s">
        <v>1012</v>
      </c>
      <c r="G147" s="183" t="s">
        <v>196</v>
      </c>
      <c r="H147" s="184">
        <v>12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38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249</v>
      </c>
      <c r="AT147" s="191" t="s">
        <v>165</v>
      </c>
      <c r="AU147" s="191" t="s">
        <v>82</v>
      </c>
      <c r="AY147" s="19" t="s">
        <v>163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249</v>
      </c>
      <c r="BM147" s="191" t="s">
        <v>337</v>
      </c>
    </row>
    <row r="148" spans="1:65" s="2" customFormat="1" ht="16.5" customHeight="1">
      <c r="A148" s="38"/>
      <c r="B148" s="179"/>
      <c r="C148" s="180" t="s">
        <v>255</v>
      </c>
      <c r="D148" s="180" t="s">
        <v>165</v>
      </c>
      <c r="E148" s="181" t="s">
        <v>1013</v>
      </c>
      <c r="F148" s="182" t="s">
        <v>1014</v>
      </c>
      <c r="G148" s="183" t="s">
        <v>196</v>
      </c>
      <c r="H148" s="184">
        <v>9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38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249</v>
      </c>
      <c r="AT148" s="191" t="s">
        <v>165</v>
      </c>
      <c r="AU148" s="191" t="s">
        <v>82</v>
      </c>
      <c r="AY148" s="19" t="s">
        <v>163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249</v>
      </c>
      <c r="BM148" s="191" t="s">
        <v>347</v>
      </c>
    </row>
    <row r="149" spans="1:65" s="2" customFormat="1" ht="24.15" customHeight="1">
      <c r="A149" s="38"/>
      <c r="B149" s="179"/>
      <c r="C149" s="180" t="s">
        <v>261</v>
      </c>
      <c r="D149" s="180" t="s">
        <v>165</v>
      </c>
      <c r="E149" s="181" t="s">
        <v>1015</v>
      </c>
      <c r="F149" s="182" t="s">
        <v>1016</v>
      </c>
      <c r="G149" s="183" t="s">
        <v>1017</v>
      </c>
      <c r="H149" s="184">
        <v>2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38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249</v>
      </c>
      <c r="AT149" s="191" t="s">
        <v>165</v>
      </c>
      <c r="AU149" s="191" t="s">
        <v>82</v>
      </c>
      <c r="AY149" s="19" t="s">
        <v>163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249</v>
      </c>
      <c r="BM149" s="191" t="s">
        <v>361</v>
      </c>
    </row>
    <row r="150" spans="1:65" s="2" customFormat="1" ht="16.5" customHeight="1">
      <c r="A150" s="38"/>
      <c r="B150" s="179"/>
      <c r="C150" s="180" t="s">
        <v>267</v>
      </c>
      <c r="D150" s="180" t="s">
        <v>165</v>
      </c>
      <c r="E150" s="181" t="s">
        <v>1018</v>
      </c>
      <c r="F150" s="182" t="s">
        <v>1019</v>
      </c>
      <c r="G150" s="183" t="s">
        <v>1020</v>
      </c>
      <c r="H150" s="184">
        <v>3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38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249</v>
      </c>
      <c r="AT150" s="191" t="s">
        <v>165</v>
      </c>
      <c r="AU150" s="191" t="s">
        <v>82</v>
      </c>
      <c r="AY150" s="19" t="s">
        <v>163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249</v>
      </c>
      <c r="BM150" s="191" t="s">
        <v>372</v>
      </c>
    </row>
    <row r="151" spans="1:65" s="2" customFormat="1" ht="16.5" customHeight="1">
      <c r="A151" s="38"/>
      <c r="B151" s="179"/>
      <c r="C151" s="180" t="s">
        <v>280</v>
      </c>
      <c r="D151" s="180" t="s">
        <v>165</v>
      </c>
      <c r="E151" s="181" t="s">
        <v>1021</v>
      </c>
      <c r="F151" s="182" t="s">
        <v>1022</v>
      </c>
      <c r="G151" s="183" t="s">
        <v>196</v>
      </c>
      <c r="H151" s="184">
        <v>196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38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249</v>
      </c>
      <c r="AT151" s="191" t="s">
        <v>165</v>
      </c>
      <c r="AU151" s="191" t="s">
        <v>82</v>
      </c>
      <c r="AY151" s="19" t="s">
        <v>163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249</v>
      </c>
      <c r="BM151" s="191" t="s">
        <v>258</v>
      </c>
    </row>
    <row r="152" spans="1:65" s="2" customFormat="1" ht="21.75" customHeight="1">
      <c r="A152" s="38"/>
      <c r="B152" s="179"/>
      <c r="C152" s="180" t="s">
        <v>7</v>
      </c>
      <c r="D152" s="180" t="s">
        <v>165</v>
      </c>
      <c r="E152" s="181" t="s">
        <v>1023</v>
      </c>
      <c r="F152" s="182" t="s">
        <v>1024</v>
      </c>
      <c r="G152" s="183" t="s">
        <v>264</v>
      </c>
      <c r="H152" s="184">
        <v>0.37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38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249</v>
      </c>
      <c r="AT152" s="191" t="s">
        <v>165</v>
      </c>
      <c r="AU152" s="191" t="s">
        <v>82</v>
      </c>
      <c r="AY152" s="19" t="s">
        <v>163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249</v>
      </c>
      <c r="BM152" s="191" t="s">
        <v>395</v>
      </c>
    </row>
    <row r="153" spans="1:63" s="12" customFormat="1" ht="22.8" customHeight="1">
      <c r="A153" s="12"/>
      <c r="B153" s="166"/>
      <c r="C153" s="12"/>
      <c r="D153" s="167" t="s">
        <v>72</v>
      </c>
      <c r="E153" s="177" t="s">
        <v>905</v>
      </c>
      <c r="F153" s="177" t="s">
        <v>906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SUM(P154:P155)</f>
        <v>0</v>
      </c>
      <c r="Q153" s="172"/>
      <c r="R153" s="173">
        <f>SUM(R154:R155)</f>
        <v>0</v>
      </c>
      <c r="S153" s="172"/>
      <c r="T153" s="174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82</v>
      </c>
      <c r="AT153" s="175" t="s">
        <v>72</v>
      </c>
      <c r="AU153" s="175" t="s">
        <v>80</v>
      </c>
      <c r="AY153" s="167" t="s">
        <v>163</v>
      </c>
      <c r="BK153" s="176">
        <f>SUM(BK154:BK155)</f>
        <v>0</v>
      </c>
    </row>
    <row r="154" spans="1:65" s="2" customFormat="1" ht="16.5" customHeight="1">
      <c r="A154" s="38"/>
      <c r="B154" s="179"/>
      <c r="C154" s="180" t="s">
        <v>291</v>
      </c>
      <c r="D154" s="180" t="s">
        <v>165</v>
      </c>
      <c r="E154" s="181" t="s">
        <v>1025</v>
      </c>
      <c r="F154" s="182" t="s">
        <v>1026</v>
      </c>
      <c r="G154" s="183" t="s">
        <v>920</v>
      </c>
      <c r="H154" s="184">
        <v>53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38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249</v>
      </c>
      <c r="AT154" s="191" t="s">
        <v>165</v>
      </c>
      <c r="AU154" s="191" t="s">
        <v>82</v>
      </c>
      <c r="AY154" s="19" t="s">
        <v>163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249</v>
      </c>
      <c r="BM154" s="191" t="s">
        <v>270</v>
      </c>
    </row>
    <row r="155" spans="1:65" s="2" customFormat="1" ht="21.75" customHeight="1">
      <c r="A155" s="38"/>
      <c r="B155" s="179"/>
      <c r="C155" s="180" t="s">
        <v>293</v>
      </c>
      <c r="D155" s="180" t="s">
        <v>165</v>
      </c>
      <c r="E155" s="181" t="s">
        <v>1027</v>
      </c>
      <c r="F155" s="182" t="s">
        <v>1028</v>
      </c>
      <c r="G155" s="183" t="s">
        <v>264</v>
      </c>
      <c r="H155" s="184">
        <v>0.053</v>
      </c>
      <c r="I155" s="185"/>
      <c r="J155" s="186">
        <f>ROUND(I155*H155,2)</f>
        <v>0</v>
      </c>
      <c r="K155" s="182" t="s">
        <v>1</v>
      </c>
      <c r="L155" s="39"/>
      <c r="M155" s="238" t="s">
        <v>1</v>
      </c>
      <c r="N155" s="239" t="s">
        <v>38</v>
      </c>
      <c r="O155" s="240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249</v>
      </c>
      <c r="AT155" s="191" t="s">
        <v>165</v>
      </c>
      <c r="AU155" s="191" t="s">
        <v>82</v>
      </c>
      <c r="AY155" s="19" t="s">
        <v>163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80</v>
      </c>
      <c r="BK155" s="192">
        <f>ROUND(I155*H155,2)</f>
        <v>0</v>
      </c>
      <c r="BL155" s="19" t="s">
        <v>249</v>
      </c>
      <c r="BM155" s="191" t="s">
        <v>411</v>
      </c>
    </row>
    <row r="156" spans="1:31" s="2" customFormat="1" ht="6.95" customHeight="1">
      <c r="A156" s="38"/>
      <c r="B156" s="60"/>
      <c r="C156" s="61"/>
      <c r="D156" s="61"/>
      <c r="E156" s="61"/>
      <c r="F156" s="61"/>
      <c r="G156" s="61"/>
      <c r="H156" s="61"/>
      <c r="I156" s="61"/>
      <c r="J156" s="61"/>
      <c r="K156" s="61"/>
      <c r="L156" s="39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autoFilter ref="C125:K1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2:12" s="1" customFormat="1" ht="12" customHeight="1">
      <c r="B8" s="22"/>
      <c r="D8" s="32" t="s">
        <v>119</v>
      </c>
      <c r="L8" s="22"/>
    </row>
    <row r="9" spans="1:31" s="2" customFormat="1" ht="16.5" customHeight="1">
      <c r="A9" s="38"/>
      <c r="B9" s="39"/>
      <c r="C9" s="38"/>
      <c r="D9" s="38"/>
      <c r="E9" s="129" t="s">
        <v>120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121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1029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6. 4. 2021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 xml:space="preserve"> </v>
      </c>
      <c r="F17" s="38"/>
      <c r="G17" s="38"/>
      <c r="H17" s="38"/>
      <c r="I17" s="32" t="s">
        <v>26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27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26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29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 xml:space="preserve"> </v>
      </c>
      <c r="F23" s="38"/>
      <c r="G23" s="38"/>
      <c r="H23" s="38"/>
      <c r="I23" s="32" t="s">
        <v>26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31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26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32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33</v>
      </c>
      <c r="E32" s="38"/>
      <c r="F32" s="38"/>
      <c r="G32" s="38"/>
      <c r="H32" s="38"/>
      <c r="I32" s="38"/>
      <c r="J32" s="96">
        <f>ROUND(J135,2)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35</v>
      </c>
      <c r="G34" s="38"/>
      <c r="H34" s="38"/>
      <c r="I34" s="43" t="s">
        <v>34</v>
      </c>
      <c r="J34" s="43" t="s">
        <v>36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37</v>
      </c>
      <c r="E35" s="32" t="s">
        <v>38</v>
      </c>
      <c r="F35" s="135">
        <f>ROUND((SUM(BE135:BE768)),2)</f>
        <v>0</v>
      </c>
      <c r="G35" s="38"/>
      <c r="H35" s="38"/>
      <c r="I35" s="136">
        <v>0.21</v>
      </c>
      <c r="J35" s="135">
        <f>ROUND(((SUM(BE135:BE768))*I35),2)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39</v>
      </c>
      <c r="F36" s="135">
        <f>ROUND((SUM(BF135:BF768)),2)</f>
        <v>0</v>
      </c>
      <c r="G36" s="38"/>
      <c r="H36" s="38"/>
      <c r="I36" s="136">
        <v>0.15</v>
      </c>
      <c r="J36" s="135">
        <f>ROUND(((SUM(BF135:BF768))*I36),2)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40</v>
      </c>
      <c r="F37" s="135">
        <f>ROUND((SUM(BG135:BG768)),2)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41</v>
      </c>
      <c r="F38" s="135">
        <f>ROUND((SUM(BH135:BH768)),2)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42</v>
      </c>
      <c r="F39" s="135">
        <f>ROUND((SUM(BI135:BI768)),2)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43</v>
      </c>
      <c r="E41" s="81"/>
      <c r="F41" s="81"/>
      <c r="G41" s="139" t="s">
        <v>44</v>
      </c>
      <c r="H41" s="140" t="s">
        <v>45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119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120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101.1.03 - D.1.4.2 Elektroinstalace-silnoproud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6. 4. 2021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38"/>
      <c r="E93" s="38"/>
      <c r="F93" s="27" t="str">
        <f>E17</f>
        <v xml:space="preserve"> </v>
      </c>
      <c r="G93" s="38"/>
      <c r="H93" s="38"/>
      <c r="I93" s="32" t="s">
        <v>29</v>
      </c>
      <c r="J93" s="36" t="str">
        <f>E23</f>
        <v xml:space="preserve"> 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38"/>
      <c r="E94" s="38"/>
      <c r="F94" s="27" t="str">
        <f>IF(E20="","",E20)</f>
        <v>Vyplň údaj</v>
      </c>
      <c r="G94" s="38"/>
      <c r="H94" s="38"/>
      <c r="I94" s="32" t="s">
        <v>31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124</v>
      </c>
      <c r="D96" s="137"/>
      <c r="E96" s="137"/>
      <c r="F96" s="137"/>
      <c r="G96" s="137"/>
      <c r="H96" s="137"/>
      <c r="I96" s="137"/>
      <c r="J96" s="146" t="s">
        <v>125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126</v>
      </c>
      <c r="D98" s="38"/>
      <c r="E98" s="38"/>
      <c r="F98" s="38"/>
      <c r="G98" s="38"/>
      <c r="H98" s="38"/>
      <c r="I98" s="38"/>
      <c r="J98" s="96">
        <f>J135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127</v>
      </c>
    </row>
    <row r="99" spans="1:31" s="9" customFormat="1" ht="24.95" customHeight="1">
      <c r="A99" s="9"/>
      <c r="B99" s="148"/>
      <c r="C99" s="9"/>
      <c r="D99" s="149" t="s">
        <v>1030</v>
      </c>
      <c r="E99" s="150"/>
      <c r="F99" s="150"/>
      <c r="G99" s="150"/>
      <c r="H99" s="150"/>
      <c r="I99" s="150"/>
      <c r="J99" s="151">
        <f>J136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1031</v>
      </c>
      <c r="E100" s="154"/>
      <c r="F100" s="154"/>
      <c r="G100" s="154"/>
      <c r="H100" s="154"/>
      <c r="I100" s="154"/>
      <c r="J100" s="155">
        <f>J137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1032</v>
      </c>
      <c r="E101" s="154"/>
      <c r="F101" s="154"/>
      <c r="G101" s="154"/>
      <c r="H101" s="154"/>
      <c r="I101" s="154"/>
      <c r="J101" s="155">
        <f>J253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1033</v>
      </c>
      <c r="E102" s="154"/>
      <c r="F102" s="154"/>
      <c r="G102" s="154"/>
      <c r="H102" s="154"/>
      <c r="I102" s="154"/>
      <c r="J102" s="155">
        <f>J360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1034</v>
      </c>
      <c r="E103" s="154"/>
      <c r="F103" s="154"/>
      <c r="G103" s="154"/>
      <c r="H103" s="154"/>
      <c r="I103" s="154"/>
      <c r="J103" s="155">
        <f>J370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1035</v>
      </c>
      <c r="E104" s="154"/>
      <c r="F104" s="154"/>
      <c r="G104" s="154"/>
      <c r="H104" s="154"/>
      <c r="I104" s="154"/>
      <c r="J104" s="155">
        <f>J405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1036</v>
      </c>
      <c r="E105" s="154"/>
      <c r="F105" s="154"/>
      <c r="G105" s="154"/>
      <c r="H105" s="154"/>
      <c r="I105" s="154"/>
      <c r="J105" s="155">
        <f>J461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1037</v>
      </c>
      <c r="E106" s="154"/>
      <c r="F106" s="154"/>
      <c r="G106" s="154"/>
      <c r="H106" s="154"/>
      <c r="I106" s="154"/>
      <c r="J106" s="155">
        <f>J510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1038</v>
      </c>
      <c r="E107" s="154"/>
      <c r="F107" s="154"/>
      <c r="G107" s="154"/>
      <c r="H107" s="154"/>
      <c r="I107" s="154"/>
      <c r="J107" s="155">
        <f>J558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1039</v>
      </c>
      <c r="E108" s="154"/>
      <c r="F108" s="154"/>
      <c r="G108" s="154"/>
      <c r="H108" s="154"/>
      <c r="I108" s="154"/>
      <c r="J108" s="155">
        <f>J576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1040</v>
      </c>
      <c r="E109" s="154"/>
      <c r="F109" s="154"/>
      <c r="G109" s="154"/>
      <c r="H109" s="154"/>
      <c r="I109" s="154"/>
      <c r="J109" s="155">
        <f>J634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2"/>
      <c r="C110" s="10"/>
      <c r="D110" s="153" t="s">
        <v>1041</v>
      </c>
      <c r="E110" s="154"/>
      <c r="F110" s="154"/>
      <c r="G110" s="154"/>
      <c r="H110" s="154"/>
      <c r="I110" s="154"/>
      <c r="J110" s="155">
        <f>J649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2"/>
      <c r="C111" s="10"/>
      <c r="D111" s="153" t="s">
        <v>1042</v>
      </c>
      <c r="E111" s="154"/>
      <c r="F111" s="154"/>
      <c r="G111" s="154"/>
      <c r="H111" s="154"/>
      <c r="I111" s="154"/>
      <c r="J111" s="155">
        <f>J660</f>
        <v>0</v>
      </c>
      <c r="K111" s="10"/>
      <c r="L111" s="15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2"/>
      <c r="C112" s="10"/>
      <c r="D112" s="153" t="s">
        <v>1043</v>
      </c>
      <c r="E112" s="154"/>
      <c r="F112" s="154"/>
      <c r="G112" s="154"/>
      <c r="H112" s="154"/>
      <c r="I112" s="154"/>
      <c r="J112" s="155">
        <f>J726</f>
        <v>0</v>
      </c>
      <c r="K112" s="10"/>
      <c r="L112" s="15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2"/>
      <c r="C113" s="10"/>
      <c r="D113" s="153" t="s">
        <v>1044</v>
      </c>
      <c r="E113" s="154"/>
      <c r="F113" s="154"/>
      <c r="G113" s="154"/>
      <c r="H113" s="154"/>
      <c r="I113" s="154"/>
      <c r="J113" s="155">
        <f>J760</f>
        <v>0</v>
      </c>
      <c r="K113" s="10"/>
      <c r="L113" s="15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148</v>
      </c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38"/>
      <c r="D123" s="38"/>
      <c r="E123" s="129" t="str">
        <f>E7</f>
        <v>Parkovací dům, Gagarinova, Šumperk-cú2021-revize</v>
      </c>
      <c r="F123" s="32"/>
      <c r="G123" s="32"/>
      <c r="H123" s="32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2"/>
      <c r="C124" s="32" t="s">
        <v>119</v>
      </c>
      <c r="L124" s="22"/>
    </row>
    <row r="125" spans="1:31" s="2" customFormat="1" ht="16.5" customHeight="1">
      <c r="A125" s="38"/>
      <c r="B125" s="39"/>
      <c r="C125" s="38"/>
      <c r="D125" s="38"/>
      <c r="E125" s="129" t="s">
        <v>120</v>
      </c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121</v>
      </c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38"/>
      <c r="D127" s="38"/>
      <c r="E127" s="67" t="str">
        <f>E11</f>
        <v>101.1.03 - D.1.4.2 Elektroinstalace-silnoproud</v>
      </c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38"/>
      <c r="D128" s="38"/>
      <c r="E128" s="38"/>
      <c r="F128" s="38"/>
      <c r="G128" s="38"/>
      <c r="H128" s="38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38"/>
      <c r="E129" s="38"/>
      <c r="F129" s="27" t="str">
        <f>F14</f>
        <v xml:space="preserve"> </v>
      </c>
      <c r="G129" s="38"/>
      <c r="H129" s="38"/>
      <c r="I129" s="32" t="s">
        <v>22</v>
      </c>
      <c r="J129" s="69" t="str">
        <f>IF(J14="","",J14)</f>
        <v>6. 4. 2021</v>
      </c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38"/>
      <c r="D130" s="38"/>
      <c r="E130" s="38"/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38"/>
      <c r="E131" s="38"/>
      <c r="F131" s="27" t="str">
        <f>E17</f>
        <v xml:space="preserve"> </v>
      </c>
      <c r="G131" s="38"/>
      <c r="H131" s="38"/>
      <c r="I131" s="32" t="s">
        <v>29</v>
      </c>
      <c r="J131" s="36" t="str">
        <f>E23</f>
        <v xml:space="preserve"> </v>
      </c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27</v>
      </c>
      <c r="D132" s="38"/>
      <c r="E132" s="38"/>
      <c r="F132" s="27" t="str">
        <f>IF(E20="","",E20)</f>
        <v>Vyplň údaj</v>
      </c>
      <c r="G132" s="38"/>
      <c r="H132" s="38"/>
      <c r="I132" s="32" t="s">
        <v>31</v>
      </c>
      <c r="J132" s="36" t="str">
        <f>E26</f>
        <v xml:space="preserve"> </v>
      </c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38"/>
      <c r="D133" s="38"/>
      <c r="E133" s="38"/>
      <c r="F133" s="38"/>
      <c r="G133" s="38"/>
      <c r="H133" s="38"/>
      <c r="I133" s="38"/>
      <c r="J133" s="38"/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156"/>
      <c r="B134" s="157"/>
      <c r="C134" s="158" t="s">
        <v>149</v>
      </c>
      <c r="D134" s="159" t="s">
        <v>58</v>
      </c>
      <c r="E134" s="159" t="s">
        <v>54</v>
      </c>
      <c r="F134" s="159" t="s">
        <v>55</v>
      </c>
      <c r="G134" s="159" t="s">
        <v>150</v>
      </c>
      <c r="H134" s="159" t="s">
        <v>151</v>
      </c>
      <c r="I134" s="159" t="s">
        <v>152</v>
      </c>
      <c r="J134" s="159" t="s">
        <v>125</v>
      </c>
      <c r="K134" s="160" t="s">
        <v>153</v>
      </c>
      <c r="L134" s="161"/>
      <c r="M134" s="86" t="s">
        <v>1</v>
      </c>
      <c r="N134" s="87" t="s">
        <v>37</v>
      </c>
      <c r="O134" s="87" t="s">
        <v>154</v>
      </c>
      <c r="P134" s="87" t="s">
        <v>155</v>
      </c>
      <c r="Q134" s="87" t="s">
        <v>156</v>
      </c>
      <c r="R134" s="87" t="s">
        <v>157</v>
      </c>
      <c r="S134" s="87" t="s">
        <v>158</v>
      </c>
      <c r="T134" s="88" t="s">
        <v>159</v>
      </c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</row>
    <row r="135" spans="1:63" s="2" customFormat="1" ht="22.8" customHeight="1">
      <c r="A135" s="38"/>
      <c r="B135" s="39"/>
      <c r="C135" s="93" t="s">
        <v>160</v>
      </c>
      <c r="D135" s="38"/>
      <c r="E135" s="38"/>
      <c r="F135" s="38"/>
      <c r="G135" s="38"/>
      <c r="H135" s="38"/>
      <c r="I135" s="38"/>
      <c r="J135" s="162">
        <f>BK135</f>
        <v>0</v>
      </c>
      <c r="K135" s="38"/>
      <c r="L135" s="39"/>
      <c r="M135" s="89"/>
      <c r="N135" s="73"/>
      <c r="O135" s="90"/>
      <c r="P135" s="163">
        <f>P136</f>
        <v>0</v>
      </c>
      <c r="Q135" s="90"/>
      <c r="R135" s="163">
        <f>R136</f>
        <v>0</v>
      </c>
      <c r="S135" s="90"/>
      <c r="T135" s="164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72</v>
      </c>
      <c r="AU135" s="19" t="s">
        <v>127</v>
      </c>
      <c r="BK135" s="165">
        <f>BK136</f>
        <v>0</v>
      </c>
    </row>
    <row r="136" spans="1:63" s="12" customFormat="1" ht="25.9" customHeight="1">
      <c r="A136" s="12"/>
      <c r="B136" s="166"/>
      <c r="C136" s="12"/>
      <c r="D136" s="167" t="s">
        <v>72</v>
      </c>
      <c r="E136" s="168" t="s">
        <v>1045</v>
      </c>
      <c r="F136" s="168" t="s">
        <v>1046</v>
      </c>
      <c r="G136" s="12"/>
      <c r="H136" s="12"/>
      <c r="I136" s="169"/>
      <c r="J136" s="170">
        <f>BK136</f>
        <v>0</v>
      </c>
      <c r="K136" s="12"/>
      <c r="L136" s="166"/>
      <c r="M136" s="171"/>
      <c r="N136" s="172"/>
      <c r="O136" s="172"/>
      <c r="P136" s="173">
        <f>P137+P253+P360+P370+P405+P461+P510+P558+P576+P634+P649+P660+P726+P760</f>
        <v>0</v>
      </c>
      <c r="Q136" s="172"/>
      <c r="R136" s="173">
        <f>R137+R253+R360+R370+R405+R461+R510+R558+R576+R634+R649+R660+R726+R760</f>
        <v>0</v>
      </c>
      <c r="S136" s="172"/>
      <c r="T136" s="174">
        <f>T137+T253+T360+T370+T405+T461+T510+T558+T576+T634+T649+T660+T726+T760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7" t="s">
        <v>80</v>
      </c>
      <c r="AT136" s="175" t="s">
        <v>72</v>
      </c>
      <c r="AU136" s="175" t="s">
        <v>73</v>
      </c>
      <c r="AY136" s="167" t="s">
        <v>163</v>
      </c>
      <c r="BK136" s="176">
        <f>BK137+BK253+BK360+BK370+BK405+BK461+BK510+BK558+BK576+BK634+BK649+BK660+BK726+BK760</f>
        <v>0</v>
      </c>
    </row>
    <row r="137" spans="1:63" s="12" customFormat="1" ht="22.8" customHeight="1">
      <c r="A137" s="12"/>
      <c r="B137" s="166"/>
      <c r="C137" s="12"/>
      <c r="D137" s="167" t="s">
        <v>72</v>
      </c>
      <c r="E137" s="177" t="s">
        <v>688</v>
      </c>
      <c r="F137" s="177" t="s">
        <v>1047</v>
      </c>
      <c r="G137" s="12"/>
      <c r="H137" s="12"/>
      <c r="I137" s="169"/>
      <c r="J137" s="178">
        <f>BK137</f>
        <v>0</v>
      </c>
      <c r="K137" s="12"/>
      <c r="L137" s="166"/>
      <c r="M137" s="171"/>
      <c r="N137" s="172"/>
      <c r="O137" s="172"/>
      <c r="P137" s="173">
        <f>SUM(P138:P252)</f>
        <v>0</v>
      </c>
      <c r="Q137" s="172"/>
      <c r="R137" s="173">
        <f>SUM(R138:R252)</f>
        <v>0</v>
      </c>
      <c r="S137" s="172"/>
      <c r="T137" s="174">
        <f>SUM(T138:T252)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7" t="s">
        <v>80</v>
      </c>
      <c r="AT137" s="175" t="s">
        <v>72</v>
      </c>
      <c r="AU137" s="175" t="s">
        <v>80</v>
      </c>
      <c r="AY137" s="167" t="s">
        <v>163</v>
      </c>
      <c r="BK137" s="176">
        <f>SUM(BK138:BK252)</f>
        <v>0</v>
      </c>
    </row>
    <row r="138" spans="1:65" s="2" customFormat="1" ht="24.15" customHeight="1">
      <c r="A138" s="38"/>
      <c r="B138" s="179"/>
      <c r="C138" s="180" t="s">
        <v>80</v>
      </c>
      <c r="D138" s="180" t="s">
        <v>165</v>
      </c>
      <c r="E138" s="181" t="s">
        <v>1048</v>
      </c>
      <c r="F138" s="182" t="s">
        <v>1049</v>
      </c>
      <c r="G138" s="183" t="s">
        <v>196</v>
      </c>
      <c r="H138" s="184">
        <v>7.2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38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170</v>
      </c>
      <c r="AT138" s="191" t="s">
        <v>165</v>
      </c>
      <c r="AU138" s="191" t="s">
        <v>82</v>
      </c>
      <c r="AY138" s="19" t="s">
        <v>163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170</v>
      </c>
      <c r="BM138" s="191" t="s">
        <v>170</v>
      </c>
    </row>
    <row r="139" spans="1:51" s="14" customFormat="1" ht="12">
      <c r="A139" s="14"/>
      <c r="B139" s="201"/>
      <c r="C139" s="14"/>
      <c r="D139" s="194" t="s">
        <v>180</v>
      </c>
      <c r="E139" s="202" t="s">
        <v>1</v>
      </c>
      <c r="F139" s="203" t="s">
        <v>1050</v>
      </c>
      <c r="G139" s="14"/>
      <c r="H139" s="204">
        <v>7.2</v>
      </c>
      <c r="I139" s="205"/>
      <c r="J139" s="14"/>
      <c r="K139" s="14"/>
      <c r="L139" s="201"/>
      <c r="M139" s="206"/>
      <c r="N139" s="207"/>
      <c r="O139" s="207"/>
      <c r="P139" s="207"/>
      <c r="Q139" s="207"/>
      <c r="R139" s="207"/>
      <c r="S139" s="207"/>
      <c r="T139" s="20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02" t="s">
        <v>180</v>
      </c>
      <c r="AU139" s="202" t="s">
        <v>82</v>
      </c>
      <c r="AV139" s="14" t="s">
        <v>82</v>
      </c>
      <c r="AW139" s="14" t="s">
        <v>30</v>
      </c>
      <c r="AX139" s="14" t="s">
        <v>73</v>
      </c>
      <c r="AY139" s="202" t="s">
        <v>163</v>
      </c>
    </row>
    <row r="140" spans="1:51" s="15" customFormat="1" ht="12">
      <c r="A140" s="15"/>
      <c r="B140" s="209"/>
      <c r="C140" s="15"/>
      <c r="D140" s="194" t="s">
        <v>180</v>
      </c>
      <c r="E140" s="210" t="s">
        <v>1</v>
      </c>
      <c r="F140" s="211" t="s">
        <v>218</v>
      </c>
      <c r="G140" s="15"/>
      <c r="H140" s="212">
        <v>7.2</v>
      </c>
      <c r="I140" s="213"/>
      <c r="J140" s="15"/>
      <c r="K140" s="15"/>
      <c r="L140" s="209"/>
      <c r="M140" s="214"/>
      <c r="N140" s="215"/>
      <c r="O140" s="215"/>
      <c r="P140" s="215"/>
      <c r="Q140" s="215"/>
      <c r="R140" s="215"/>
      <c r="S140" s="215"/>
      <c r="T140" s="21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10" t="s">
        <v>180</v>
      </c>
      <c r="AU140" s="210" t="s">
        <v>82</v>
      </c>
      <c r="AV140" s="15" t="s">
        <v>170</v>
      </c>
      <c r="AW140" s="15" t="s">
        <v>30</v>
      </c>
      <c r="AX140" s="15" t="s">
        <v>80</v>
      </c>
      <c r="AY140" s="210" t="s">
        <v>163</v>
      </c>
    </row>
    <row r="141" spans="1:65" s="2" customFormat="1" ht="24.15" customHeight="1">
      <c r="A141" s="38"/>
      <c r="B141" s="179"/>
      <c r="C141" s="180" t="s">
        <v>82</v>
      </c>
      <c r="D141" s="180" t="s">
        <v>165</v>
      </c>
      <c r="E141" s="181" t="s">
        <v>1051</v>
      </c>
      <c r="F141" s="182" t="s">
        <v>1052</v>
      </c>
      <c r="G141" s="183" t="s">
        <v>196</v>
      </c>
      <c r="H141" s="184">
        <v>62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38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170</v>
      </c>
      <c r="AT141" s="191" t="s">
        <v>165</v>
      </c>
      <c r="AU141" s="191" t="s">
        <v>82</v>
      </c>
      <c r="AY141" s="19" t="s">
        <v>163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170</v>
      </c>
      <c r="BM141" s="191" t="s">
        <v>185</v>
      </c>
    </row>
    <row r="142" spans="1:51" s="14" customFormat="1" ht="12">
      <c r="A142" s="14"/>
      <c r="B142" s="201"/>
      <c r="C142" s="14"/>
      <c r="D142" s="194" t="s">
        <v>180</v>
      </c>
      <c r="E142" s="202" t="s">
        <v>1</v>
      </c>
      <c r="F142" s="203" t="s">
        <v>1053</v>
      </c>
      <c r="G142" s="14"/>
      <c r="H142" s="204">
        <v>62</v>
      </c>
      <c r="I142" s="205"/>
      <c r="J142" s="14"/>
      <c r="K142" s="14"/>
      <c r="L142" s="201"/>
      <c r="M142" s="206"/>
      <c r="N142" s="207"/>
      <c r="O142" s="207"/>
      <c r="P142" s="207"/>
      <c r="Q142" s="207"/>
      <c r="R142" s="207"/>
      <c r="S142" s="207"/>
      <c r="T142" s="20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02" t="s">
        <v>180</v>
      </c>
      <c r="AU142" s="202" t="s">
        <v>82</v>
      </c>
      <c r="AV142" s="14" t="s">
        <v>82</v>
      </c>
      <c r="AW142" s="14" t="s">
        <v>30</v>
      </c>
      <c r="AX142" s="14" t="s">
        <v>73</v>
      </c>
      <c r="AY142" s="202" t="s">
        <v>163</v>
      </c>
    </row>
    <row r="143" spans="1:51" s="15" customFormat="1" ht="12">
      <c r="A143" s="15"/>
      <c r="B143" s="209"/>
      <c r="C143" s="15"/>
      <c r="D143" s="194" t="s">
        <v>180</v>
      </c>
      <c r="E143" s="210" t="s">
        <v>1</v>
      </c>
      <c r="F143" s="211" t="s">
        <v>218</v>
      </c>
      <c r="G143" s="15"/>
      <c r="H143" s="212">
        <v>62</v>
      </c>
      <c r="I143" s="213"/>
      <c r="J143" s="15"/>
      <c r="K143" s="15"/>
      <c r="L143" s="209"/>
      <c r="M143" s="214"/>
      <c r="N143" s="215"/>
      <c r="O143" s="215"/>
      <c r="P143" s="215"/>
      <c r="Q143" s="215"/>
      <c r="R143" s="215"/>
      <c r="S143" s="215"/>
      <c r="T143" s="21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10" t="s">
        <v>180</v>
      </c>
      <c r="AU143" s="210" t="s">
        <v>82</v>
      </c>
      <c r="AV143" s="15" t="s">
        <v>170</v>
      </c>
      <c r="AW143" s="15" t="s">
        <v>30</v>
      </c>
      <c r="AX143" s="15" t="s">
        <v>80</v>
      </c>
      <c r="AY143" s="210" t="s">
        <v>163</v>
      </c>
    </row>
    <row r="144" spans="1:65" s="2" customFormat="1" ht="21.75" customHeight="1">
      <c r="A144" s="38"/>
      <c r="B144" s="179"/>
      <c r="C144" s="180" t="s">
        <v>175</v>
      </c>
      <c r="D144" s="180" t="s">
        <v>165</v>
      </c>
      <c r="E144" s="181" t="s">
        <v>1054</v>
      </c>
      <c r="F144" s="182" t="s">
        <v>1055</v>
      </c>
      <c r="G144" s="183" t="s">
        <v>196</v>
      </c>
      <c r="H144" s="184">
        <v>258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38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170</v>
      </c>
      <c r="AT144" s="191" t="s">
        <v>165</v>
      </c>
      <c r="AU144" s="191" t="s">
        <v>82</v>
      </c>
      <c r="AY144" s="19" t="s">
        <v>163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170</v>
      </c>
      <c r="BM144" s="191" t="s">
        <v>189</v>
      </c>
    </row>
    <row r="145" spans="1:51" s="14" customFormat="1" ht="12">
      <c r="A145" s="14"/>
      <c r="B145" s="201"/>
      <c r="C145" s="14"/>
      <c r="D145" s="194" t="s">
        <v>180</v>
      </c>
      <c r="E145" s="202" t="s">
        <v>1</v>
      </c>
      <c r="F145" s="203" t="s">
        <v>1056</v>
      </c>
      <c r="G145" s="14"/>
      <c r="H145" s="204">
        <v>258</v>
      </c>
      <c r="I145" s="205"/>
      <c r="J145" s="14"/>
      <c r="K145" s="14"/>
      <c r="L145" s="201"/>
      <c r="M145" s="206"/>
      <c r="N145" s="207"/>
      <c r="O145" s="207"/>
      <c r="P145" s="207"/>
      <c r="Q145" s="207"/>
      <c r="R145" s="207"/>
      <c r="S145" s="207"/>
      <c r="T145" s="20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2" t="s">
        <v>180</v>
      </c>
      <c r="AU145" s="202" t="s">
        <v>82</v>
      </c>
      <c r="AV145" s="14" t="s">
        <v>82</v>
      </c>
      <c r="AW145" s="14" t="s">
        <v>30</v>
      </c>
      <c r="AX145" s="14" t="s">
        <v>73</v>
      </c>
      <c r="AY145" s="202" t="s">
        <v>163</v>
      </c>
    </row>
    <row r="146" spans="1:51" s="15" customFormat="1" ht="12">
      <c r="A146" s="15"/>
      <c r="B146" s="209"/>
      <c r="C146" s="15"/>
      <c r="D146" s="194" t="s">
        <v>180</v>
      </c>
      <c r="E146" s="210" t="s">
        <v>1</v>
      </c>
      <c r="F146" s="211" t="s">
        <v>218</v>
      </c>
      <c r="G146" s="15"/>
      <c r="H146" s="212">
        <v>258</v>
      </c>
      <c r="I146" s="213"/>
      <c r="J146" s="15"/>
      <c r="K146" s="15"/>
      <c r="L146" s="209"/>
      <c r="M146" s="214"/>
      <c r="N146" s="215"/>
      <c r="O146" s="215"/>
      <c r="P146" s="215"/>
      <c r="Q146" s="215"/>
      <c r="R146" s="215"/>
      <c r="S146" s="215"/>
      <c r="T146" s="21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10" t="s">
        <v>180</v>
      </c>
      <c r="AU146" s="210" t="s">
        <v>82</v>
      </c>
      <c r="AV146" s="15" t="s">
        <v>170</v>
      </c>
      <c r="AW146" s="15" t="s">
        <v>30</v>
      </c>
      <c r="AX146" s="15" t="s">
        <v>80</v>
      </c>
      <c r="AY146" s="210" t="s">
        <v>163</v>
      </c>
    </row>
    <row r="147" spans="1:65" s="2" customFormat="1" ht="24.15" customHeight="1">
      <c r="A147" s="38"/>
      <c r="B147" s="179"/>
      <c r="C147" s="180" t="s">
        <v>170</v>
      </c>
      <c r="D147" s="180" t="s">
        <v>165</v>
      </c>
      <c r="E147" s="181" t="s">
        <v>1057</v>
      </c>
      <c r="F147" s="182" t="s">
        <v>1058</v>
      </c>
      <c r="G147" s="183" t="s">
        <v>313</v>
      </c>
      <c r="H147" s="184">
        <v>8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38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170</v>
      </c>
      <c r="AT147" s="191" t="s">
        <v>165</v>
      </c>
      <c r="AU147" s="191" t="s">
        <v>82</v>
      </c>
      <c r="AY147" s="19" t="s">
        <v>163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170</v>
      </c>
      <c r="BM147" s="191" t="s">
        <v>192</v>
      </c>
    </row>
    <row r="148" spans="1:65" s="2" customFormat="1" ht="33" customHeight="1">
      <c r="A148" s="38"/>
      <c r="B148" s="179"/>
      <c r="C148" s="180" t="s">
        <v>186</v>
      </c>
      <c r="D148" s="180" t="s">
        <v>165</v>
      </c>
      <c r="E148" s="181" t="s">
        <v>1059</v>
      </c>
      <c r="F148" s="182" t="s">
        <v>1060</v>
      </c>
      <c r="G148" s="183" t="s">
        <v>313</v>
      </c>
      <c r="H148" s="184">
        <v>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38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170</v>
      </c>
      <c r="AT148" s="191" t="s">
        <v>165</v>
      </c>
      <c r="AU148" s="191" t="s">
        <v>82</v>
      </c>
      <c r="AY148" s="19" t="s">
        <v>163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170</v>
      </c>
      <c r="BM148" s="191" t="s">
        <v>197</v>
      </c>
    </row>
    <row r="149" spans="1:65" s="2" customFormat="1" ht="24.15" customHeight="1">
      <c r="A149" s="38"/>
      <c r="B149" s="179"/>
      <c r="C149" s="180" t="s">
        <v>185</v>
      </c>
      <c r="D149" s="180" t="s">
        <v>165</v>
      </c>
      <c r="E149" s="181" t="s">
        <v>1061</v>
      </c>
      <c r="F149" s="182" t="s">
        <v>1062</v>
      </c>
      <c r="G149" s="183" t="s">
        <v>313</v>
      </c>
      <c r="H149" s="184">
        <v>25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38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170</v>
      </c>
      <c r="AT149" s="191" t="s">
        <v>165</v>
      </c>
      <c r="AU149" s="191" t="s">
        <v>82</v>
      </c>
      <c r="AY149" s="19" t="s">
        <v>163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170</v>
      </c>
      <c r="BM149" s="191" t="s">
        <v>236</v>
      </c>
    </row>
    <row r="150" spans="1:51" s="14" customFormat="1" ht="12">
      <c r="A150" s="14"/>
      <c r="B150" s="201"/>
      <c r="C150" s="14"/>
      <c r="D150" s="194" t="s">
        <v>180</v>
      </c>
      <c r="E150" s="202" t="s">
        <v>1</v>
      </c>
      <c r="F150" s="203" t="s">
        <v>1063</v>
      </c>
      <c r="G150" s="14"/>
      <c r="H150" s="204">
        <v>25</v>
      </c>
      <c r="I150" s="205"/>
      <c r="J150" s="14"/>
      <c r="K150" s="14"/>
      <c r="L150" s="201"/>
      <c r="M150" s="206"/>
      <c r="N150" s="207"/>
      <c r="O150" s="207"/>
      <c r="P150" s="207"/>
      <c r="Q150" s="207"/>
      <c r="R150" s="207"/>
      <c r="S150" s="207"/>
      <c r="T150" s="20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2" t="s">
        <v>180</v>
      </c>
      <c r="AU150" s="202" t="s">
        <v>82</v>
      </c>
      <c r="AV150" s="14" t="s">
        <v>82</v>
      </c>
      <c r="AW150" s="14" t="s">
        <v>30</v>
      </c>
      <c r="AX150" s="14" t="s">
        <v>73</v>
      </c>
      <c r="AY150" s="202" t="s">
        <v>163</v>
      </c>
    </row>
    <row r="151" spans="1:51" s="15" customFormat="1" ht="12">
      <c r="A151" s="15"/>
      <c r="B151" s="209"/>
      <c r="C151" s="15"/>
      <c r="D151" s="194" t="s">
        <v>180</v>
      </c>
      <c r="E151" s="210" t="s">
        <v>1</v>
      </c>
      <c r="F151" s="211" t="s">
        <v>218</v>
      </c>
      <c r="G151" s="15"/>
      <c r="H151" s="212">
        <v>25</v>
      </c>
      <c r="I151" s="213"/>
      <c r="J151" s="15"/>
      <c r="K151" s="15"/>
      <c r="L151" s="209"/>
      <c r="M151" s="214"/>
      <c r="N151" s="215"/>
      <c r="O151" s="215"/>
      <c r="P151" s="215"/>
      <c r="Q151" s="215"/>
      <c r="R151" s="215"/>
      <c r="S151" s="215"/>
      <c r="T151" s="21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10" t="s">
        <v>180</v>
      </c>
      <c r="AU151" s="210" t="s">
        <v>82</v>
      </c>
      <c r="AV151" s="15" t="s">
        <v>170</v>
      </c>
      <c r="AW151" s="15" t="s">
        <v>30</v>
      </c>
      <c r="AX151" s="15" t="s">
        <v>80</v>
      </c>
      <c r="AY151" s="210" t="s">
        <v>163</v>
      </c>
    </row>
    <row r="152" spans="1:65" s="2" customFormat="1" ht="21.75" customHeight="1">
      <c r="A152" s="38"/>
      <c r="B152" s="179"/>
      <c r="C152" s="180" t="s">
        <v>193</v>
      </c>
      <c r="D152" s="180" t="s">
        <v>165</v>
      </c>
      <c r="E152" s="181" t="s">
        <v>1064</v>
      </c>
      <c r="F152" s="182" t="s">
        <v>1065</v>
      </c>
      <c r="G152" s="183" t="s">
        <v>313</v>
      </c>
      <c r="H152" s="184">
        <v>36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38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170</v>
      </c>
      <c r="AT152" s="191" t="s">
        <v>165</v>
      </c>
      <c r="AU152" s="191" t="s">
        <v>82</v>
      </c>
      <c r="AY152" s="19" t="s">
        <v>163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170</v>
      </c>
      <c r="BM152" s="191" t="s">
        <v>249</v>
      </c>
    </row>
    <row r="153" spans="1:51" s="14" customFormat="1" ht="12">
      <c r="A153" s="14"/>
      <c r="B153" s="201"/>
      <c r="C153" s="14"/>
      <c r="D153" s="194" t="s">
        <v>180</v>
      </c>
      <c r="E153" s="202" t="s">
        <v>1</v>
      </c>
      <c r="F153" s="203" t="s">
        <v>1066</v>
      </c>
      <c r="G153" s="14"/>
      <c r="H153" s="204">
        <v>36</v>
      </c>
      <c r="I153" s="205"/>
      <c r="J153" s="14"/>
      <c r="K153" s="14"/>
      <c r="L153" s="201"/>
      <c r="M153" s="206"/>
      <c r="N153" s="207"/>
      <c r="O153" s="207"/>
      <c r="P153" s="207"/>
      <c r="Q153" s="207"/>
      <c r="R153" s="207"/>
      <c r="S153" s="207"/>
      <c r="T153" s="20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02" t="s">
        <v>180</v>
      </c>
      <c r="AU153" s="202" t="s">
        <v>82</v>
      </c>
      <c r="AV153" s="14" t="s">
        <v>82</v>
      </c>
      <c r="AW153" s="14" t="s">
        <v>30</v>
      </c>
      <c r="AX153" s="14" t="s">
        <v>73</v>
      </c>
      <c r="AY153" s="202" t="s">
        <v>163</v>
      </c>
    </row>
    <row r="154" spans="1:51" s="15" customFormat="1" ht="12">
      <c r="A154" s="15"/>
      <c r="B154" s="209"/>
      <c r="C154" s="15"/>
      <c r="D154" s="194" t="s">
        <v>180</v>
      </c>
      <c r="E154" s="210" t="s">
        <v>1</v>
      </c>
      <c r="F154" s="211" t="s">
        <v>218</v>
      </c>
      <c r="G154" s="15"/>
      <c r="H154" s="212">
        <v>36</v>
      </c>
      <c r="I154" s="213"/>
      <c r="J154" s="15"/>
      <c r="K154" s="15"/>
      <c r="L154" s="209"/>
      <c r="M154" s="214"/>
      <c r="N154" s="215"/>
      <c r="O154" s="215"/>
      <c r="P154" s="215"/>
      <c r="Q154" s="215"/>
      <c r="R154" s="215"/>
      <c r="S154" s="215"/>
      <c r="T154" s="21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10" t="s">
        <v>180</v>
      </c>
      <c r="AU154" s="210" t="s">
        <v>82</v>
      </c>
      <c r="AV154" s="15" t="s">
        <v>170</v>
      </c>
      <c r="AW154" s="15" t="s">
        <v>30</v>
      </c>
      <c r="AX154" s="15" t="s">
        <v>80</v>
      </c>
      <c r="AY154" s="210" t="s">
        <v>163</v>
      </c>
    </row>
    <row r="155" spans="1:65" s="2" customFormat="1" ht="16.5" customHeight="1">
      <c r="A155" s="38"/>
      <c r="B155" s="179"/>
      <c r="C155" s="180" t="s">
        <v>189</v>
      </c>
      <c r="D155" s="180" t="s">
        <v>165</v>
      </c>
      <c r="E155" s="181" t="s">
        <v>1067</v>
      </c>
      <c r="F155" s="182" t="s">
        <v>1068</v>
      </c>
      <c r="G155" s="183" t="s">
        <v>196</v>
      </c>
      <c r="H155" s="184">
        <v>6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38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170</v>
      </c>
      <c r="AT155" s="191" t="s">
        <v>165</v>
      </c>
      <c r="AU155" s="191" t="s">
        <v>82</v>
      </c>
      <c r="AY155" s="19" t="s">
        <v>163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80</v>
      </c>
      <c r="BK155" s="192">
        <f>ROUND(I155*H155,2)</f>
        <v>0</v>
      </c>
      <c r="BL155" s="19" t="s">
        <v>170</v>
      </c>
      <c r="BM155" s="191" t="s">
        <v>261</v>
      </c>
    </row>
    <row r="156" spans="1:51" s="14" customFormat="1" ht="12">
      <c r="A156" s="14"/>
      <c r="B156" s="201"/>
      <c r="C156" s="14"/>
      <c r="D156" s="194" t="s">
        <v>180</v>
      </c>
      <c r="E156" s="202" t="s">
        <v>1</v>
      </c>
      <c r="F156" s="203" t="s">
        <v>1069</v>
      </c>
      <c r="G156" s="14"/>
      <c r="H156" s="204">
        <v>6</v>
      </c>
      <c r="I156" s="205"/>
      <c r="J156" s="14"/>
      <c r="K156" s="14"/>
      <c r="L156" s="201"/>
      <c r="M156" s="206"/>
      <c r="N156" s="207"/>
      <c r="O156" s="207"/>
      <c r="P156" s="207"/>
      <c r="Q156" s="207"/>
      <c r="R156" s="207"/>
      <c r="S156" s="207"/>
      <c r="T156" s="20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2" t="s">
        <v>180</v>
      </c>
      <c r="AU156" s="202" t="s">
        <v>82</v>
      </c>
      <c r="AV156" s="14" t="s">
        <v>82</v>
      </c>
      <c r="AW156" s="14" t="s">
        <v>30</v>
      </c>
      <c r="AX156" s="14" t="s">
        <v>73</v>
      </c>
      <c r="AY156" s="202" t="s">
        <v>163</v>
      </c>
    </row>
    <row r="157" spans="1:51" s="15" customFormat="1" ht="12">
      <c r="A157" s="15"/>
      <c r="B157" s="209"/>
      <c r="C157" s="15"/>
      <c r="D157" s="194" t="s">
        <v>180</v>
      </c>
      <c r="E157" s="210" t="s">
        <v>1</v>
      </c>
      <c r="F157" s="211" t="s">
        <v>218</v>
      </c>
      <c r="G157" s="15"/>
      <c r="H157" s="212">
        <v>6</v>
      </c>
      <c r="I157" s="213"/>
      <c r="J157" s="15"/>
      <c r="K157" s="15"/>
      <c r="L157" s="209"/>
      <c r="M157" s="214"/>
      <c r="N157" s="215"/>
      <c r="O157" s="215"/>
      <c r="P157" s="215"/>
      <c r="Q157" s="215"/>
      <c r="R157" s="215"/>
      <c r="S157" s="215"/>
      <c r="T157" s="21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10" t="s">
        <v>180</v>
      </c>
      <c r="AU157" s="210" t="s">
        <v>82</v>
      </c>
      <c r="AV157" s="15" t="s">
        <v>170</v>
      </c>
      <c r="AW157" s="15" t="s">
        <v>30</v>
      </c>
      <c r="AX157" s="15" t="s">
        <v>80</v>
      </c>
      <c r="AY157" s="210" t="s">
        <v>163</v>
      </c>
    </row>
    <row r="158" spans="1:65" s="2" customFormat="1" ht="24.15" customHeight="1">
      <c r="A158" s="38"/>
      <c r="B158" s="179"/>
      <c r="C158" s="180" t="s">
        <v>201</v>
      </c>
      <c r="D158" s="180" t="s">
        <v>165</v>
      </c>
      <c r="E158" s="181" t="s">
        <v>1070</v>
      </c>
      <c r="F158" s="182" t="s">
        <v>1071</v>
      </c>
      <c r="G158" s="183" t="s">
        <v>313</v>
      </c>
      <c r="H158" s="184">
        <v>120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38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170</v>
      </c>
      <c r="AT158" s="191" t="s">
        <v>165</v>
      </c>
      <c r="AU158" s="191" t="s">
        <v>82</v>
      </c>
      <c r="AY158" s="19" t="s">
        <v>163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170</v>
      </c>
      <c r="BM158" s="191" t="s">
        <v>280</v>
      </c>
    </row>
    <row r="159" spans="1:65" s="2" customFormat="1" ht="24.15" customHeight="1">
      <c r="A159" s="38"/>
      <c r="B159" s="179"/>
      <c r="C159" s="180" t="s">
        <v>192</v>
      </c>
      <c r="D159" s="180" t="s">
        <v>165</v>
      </c>
      <c r="E159" s="181" t="s">
        <v>1072</v>
      </c>
      <c r="F159" s="182" t="s">
        <v>1073</v>
      </c>
      <c r="G159" s="183" t="s">
        <v>196</v>
      </c>
      <c r="H159" s="184">
        <v>139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38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170</v>
      </c>
      <c r="AT159" s="191" t="s">
        <v>165</v>
      </c>
      <c r="AU159" s="191" t="s">
        <v>82</v>
      </c>
      <c r="AY159" s="19" t="s">
        <v>163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170</v>
      </c>
      <c r="BM159" s="191" t="s">
        <v>291</v>
      </c>
    </row>
    <row r="160" spans="1:51" s="14" customFormat="1" ht="12">
      <c r="A160" s="14"/>
      <c r="B160" s="201"/>
      <c r="C160" s="14"/>
      <c r="D160" s="194" t="s">
        <v>180</v>
      </c>
      <c r="E160" s="202" t="s">
        <v>1</v>
      </c>
      <c r="F160" s="203" t="s">
        <v>1074</v>
      </c>
      <c r="G160" s="14"/>
      <c r="H160" s="204">
        <v>139</v>
      </c>
      <c r="I160" s="205"/>
      <c r="J160" s="14"/>
      <c r="K160" s="14"/>
      <c r="L160" s="201"/>
      <c r="M160" s="206"/>
      <c r="N160" s="207"/>
      <c r="O160" s="207"/>
      <c r="P160" s="207"/>
      <c r="Q160" s="207"/>
      <c r="R160" s="207"/>
      <c r="S160" s="207"/>
      <c r="T160" s="20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02" t="s">
        <v>180</v>
      </c>
      <c r="AU160" s="202" t="s">
        <v>82</v>
      </c>
      <c r="AV160" s="14" t="s">
        <v>82</v>
      </c>
      <c r="AW160" s="14" t="s">
        <v>30</v>
      </c>
      <c r="AX160" s="14" t="s">
        <v>73</v>
      </c>
      <c r="AY160" s="202" t="s">
        <v>163</v>
      </c>
    </row>
    <row r="161" spans="1:51" s="15" customFormat="1" ht="12">
      <c r="A161" s="15"/>
      <c r="B161" s="209"/>
      <c r="C161" s="15"/>
      <c r="D161" s="194" t="s">
        <v>180</v>
      </c>
      <c r="E161" s="210" t="s">
        <v>1</v>
      </c>
      <c r="F161" s="211" t="s">
        <v>218</v>
      </c>
      <c r="G161" s="15"/>
      <c r="H161" s="212">
        <v>139</v>
      </c>
      <c r="I161" s="213"/>
      <c r="J161" s="15"/>
      <c r="K161" s="15"/>
      <c r="L161" s="209"/>
      <c r="M161" s="214"/>
      <c r="N161" s="215"/>
      <c r="O161" s="215"/>
      <c r="P161" s="215"/>
      <c r="Q161" s="215"/>
      <c r="R161" s="215"/>
      <c r="S161" s="215"/>
      <c r="T161" s="21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10" t="s">
        <v>180</v>
      </c>
      <c r="AU161" s="210" t="s">
        <v>82</v>
      </c>
      <c r="AV161" s="15" t="s">
        <v>170</v>
      </c>
      <c r="AW161" s="15" t="s">
        <v>30</v>
      </c>
      <c r="AX161" s="15" t="s">
        <v>80</v>
      </c>
      <c r="AY161" s="210" t="s">
        <v>163</v>
      </c>
    </row>
    <row r="162" spans="1:65" s="2" customFormat="1" ht="16.5" customHeight="1">
      <c r="A162" s="38"/>
      <c r="B162" s="179"/>
      <c r="C162" s="180" t="s">
        <v>219</v>
      </c>
      <c r="D162" s="180" t="s">
        <v>165</v>
      </c>
      <c r="E162" s="181" t="s">
        <v>1075</v>
      </c>
      <c r="F162" s="182" t="s">
        <v>1076</v>
      </c>
      <c r="G162" s="183" t="s">
        <v>313</v>
      </c>
      <c r="H162" s="184">
        <v>1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38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170</v>
      </c>
      <c r="AT162" s="191" t="s">
        <v>165</v>
      </c>
      <c r="AU162" s="191" t="s">
        <v>82</v>
      </c>
      <c r="AY162" s="19" t="s">
        <v>163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170</v>
      </c>
      <c r="BM162" s="191" t="s">
        <v>297</v>
      </c>
    </row>
    <row r="163" spans="1:65" s="2" customFormat="1" ht="16.5" customHeight="1">
      <c r="A163" s="38"/>
      <c r="B163" s="179"/>
      <c r="C163" s="180" t="s">
        <v>197</v>
      </c>
      <c r="D163" s="180" t="s">
        <v>165</v>
      </c>
      <c r="E163" s="181" t="s">
        <v>1077</v>
      </c>
      <c r="F163" s="182" t="s">
        <v>1078</v>
      </c>
      <c r="G163" s="183" t="s">
        <v>313</v>
      </c>
      <c r="H163" s="184">
        <v>9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38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170</v>
      </c>
      <c r="AT163" s="191" t="s">
        <v>165</v>
      </c>
      <c r="AU163" s="191" t="s">
        <v>82</v>
      </c>
      <c r="AY163" s="19" t="s">
        <v>163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170</v>
      </c>
      <c r="BM163" s="191" t="s">
        <v>306</v>
      </c>
    </row>
    <row r="164" spans="1:51" s="14" customFormat="1" ht="12">
      <c r="A164" s="14"/>
      <c r="B164" s="201"/>
      <c r="C164" s="14"/>
      <c r="D164" s="194" t="s">
        <v>180</v>
      </c>
      <c r="E164" s="202" t="s">
        <v>1</v>
      </c>
      <c r="F164" s="203" t="s">
        <v>1079</v>
      </c>
      <c r="G164" s="14"/>
      <c r="H164" s="204">
        <v>9</v>
      </c>
      <c r="I164" s="205"/>
      <c r="J164" s="14"/>
      <c r="K164" s="14"/>
      <c r="L164" s="201"/>
      <c r="M164" s="206"/>
      <c r="N164" s="207"/>
      <c r="O164" s="207"/>
      <c r="P164" s="207"/>
      <c r="Q164" s="207"/>
      <c r="R164" s="207"/>
      <c r="S164" s="207"/>
      <c r="T164" s="20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02" t="s">
        <v>180</v>
      </c>
      <c r="AU164" s="202" t="s">
        <v>82</v>
      </c>
      <c r="AV164" s="14" t="s">
        <v>82</v>
      </c>
      <c r="AW164" s="14" t="s">
        <v>30</v>
      </c>
      <c r="AX164" s="14" t="s">
        <v>73</v>
      </c>
      <c r="AY164" s="202" t="s">
        <v>163</v>
      </c>
    </row>
    <row r="165" spans="1:51" s="15" customFormat="1" ht="12">
      <c r="A165" s="15"/>
      <c r="B165" s="209"/>
      <c r="C165" s="15"/>
      <c r="D165" s="194" t="s">
        <v>180</v>
      </c>
      <c r="E165" s="210" t="s">
        <v>1</v>
      </c>
      <c r="F165" s="211" t="s">
        <v>218</v>
      </c>
      <c r="G165" s="15"/>
      <c r="H165" s="212">
        <v>9</v>
      </c>
      <c r="I165" s="213"/>
      <c r="J165" s="15"/>
      <c r="K165" s="15"/>
      <c r="L165" s="209"/>
      <c r="M165" s="214"/>
      <c r="N165" s="215"/>
      <c r="O165" s="215"/>
      <c r="P165" s="215"/>
      <c r="Q165" s="215"/>
      <c r="R165" s="215"/>
      <c r="S165" s="215"/>
      <c r="T165" s="21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10" t="s">
        <v>180</v>
      </c>
      <c r="AU165" s="210" t="s">
        <v>82</v>
      </c>
      <c r="AV165" s="15" t="s">
        <v>170</v>
      </c>
      <c r="AW165" s="15" t="s">
        <v>30</v>
      </c>
      <c r="AX165" s="15" t="s">
        <v>80</v>
      </c>
      <c r="AY165" s="210" t="s">
        <v>163</v>
      </c>
    </row>
    <row r="166" spans="1:65" s="2" customFormat="1" ht="21.75" customHeight="1">
      <c r="A166" s="38"/>
      <c r="B166" s="179"/>
      <c r="C166" s="180" t="s">
        <v>231</v>
      </c>
      <c r="D166" s="180" t="s">
        <v>165</v>
      </c>
      <c r="E166" s="181" t="s">
        <v>1080</v>
      </c>
      <c r="F166" s="182" t="s">
        <v>1081</v>
      </c>
      <c r="G166" s="183" t="s">
        <v>313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38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170</v>
      </c>
      <c r="AT166" s="191" t="s">
        <v>165</v>
      </c>
      <c r="AU166" s="191" t="s">
        <v>82</v>
      </c>
      <c r="AY166" s="19" t="s">
        <v>163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170</v>
      </c>
      <c r="BM166" s="191" t="s">
        <v>315</v>
      </c>
    </row>
    <row r="167" spans="1:65" s="2" customFormat="1" ht="24.15" customHeight="1">
      <c r="A167" s="38"/>
      <c r="B167" s="179"/>
      <c r="C167" s="180" t="s">
        <v>236</v>
      </c>
      <c r="D167" s="180" t="s">
        <v>165</v>
      </c>
      <c r="E167" s="181" t="s">
        <v>1082</v>
      </c>
      <c r="F167" s="182" t="s">
        <v>1083</v>
      </c>
      <c r="G167" s="183" t="s">
        <v>313</v>
      </c>
      <c r="H167" s="184">
        <v>12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38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170</v>
      </c>
      <c r="AT167" s="191" t="s">
        <v>165</v>
      </c>
      <c r="AU167" s="191" t="s">
        <v>82</v>
      </c>
      <c r="AY167" s="19" t="s">
        <v>163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170</v>
      </c>
      <c r="BM167" s="191" t="s">
        <v>325</v>
      </c>
    </row>
    <row r="168" spans="1:51" s="14" customFormat="1" ht="12">
      <c r="A168" s="14"/>
      <c r="B168" s="201"/>
      <c r="C168" s="14"/>
      <c r="D168" s="194" t="s">
        <v>180</v>
      </c>
      <c r="E168" s="202" t="s">
        <v>1</v>
      </c>
      <c r="F168" s="203" t="s">
        <v>1084</v>
      </c>
      <c r="G168" s="14"/>
      <c r="H168" s="204">
        <v>12</v>
      </c>
      <c r="I168" s="205"/>
      <c r="J168" s="14"/>
      <c r="K168" s="14"/>
      <c r="L168" s="201"/>
      <c r="M168" s="206"/>
      <c r="N168" s="207"/>
      <c r="O168" s="207"/>
      <c r="P168" s="207"/>
      <c r="Q168" s="207"/>
      <c r="R168" s="207"/>
      <c r="S168" s="207"/>
      <c r="T168" s="20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2" t="s">
        <v>180</v>
      </c>
      <c r="AU168" s="202" t="s">
        <v>82</v>
      </c>
      <c r="AV168" s="14" t="s">
        <v>82</v>
      </c>
      <c r="AW168" s="14" t="s">
        <v>30</v>
      </c>
      <c r="AX168" s="14" t="s">
        <v>73</v>
      </c>
      <c r="AY168" s="202" t="s">
        <v>163</v>
      </c>
    </row>
    <row r="169" spans="1:51" s="15" customFormat="1" ht="12">
      <c r="A169" s="15"/>
      <c r="B169" s="209"/>
      <c r="C169" s="15"/>
      <c r="D169" s="194" t="s">
        <v>180</v>
      </c>
      <c r="E169" s="210" t="s">
        <v>1</v>
      </c>
      <c r="F169" s="211" t="s">
        <v>218</v>
      </c>
      <c r="G169" s="15"/>
      <c r="H169" s="212">
        <v>12</v>
      </c>
      <c r="I169" s="213"/>
      <c r="J169" s="15"/>
      <c r="K169" s="15"/>
      <c r="L169" s="209"/>
      <c r="M169" s="214"/>
      <c r="N169" s="215"/>
      <c r="O169" s="215"/>
      <c r="P169" s="215"/>
      <c r="Q169" s="215"/>
      <c r="R169" s="215"/>
      <c r="S169" s="215"/>
      <c r="T169" s="21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10" t="s">
        <v>180</v>
      </c>
      <c r="AU169" s="210" t="s">
        <v>82</v>
      </c>
      <c r="AV169" s="15" t="s">
        <v>170</v>
      </c>
      <c r="AW169" s="15" t="s">
        <v>30</v>
      </c>
      <c r="AX169" s="15" t="s">
        <v>80</v>
      </c>
      <c r="AY169" s="210" t="s">
        <v>163</v>
      </c>
    </row>
    <row r="170" spans="1:65" s="2" customFormat="1" ht="16.5" customHeight="1">
      <c r="A170" s="38"/>
      <c r="B170" s="179"/>
      <c r="C170" s="180" t="s">
        <v>8</v>
      </c>
      <c r="D170" s="180" t="s">
        <v>165</v>
      </c>
      <c r="E170" s="181" t="s">
        <v>1085</v>
      </c>
      <c r="F170" s="182" t="s">
        <v>1086</v>
      </c>
      <c r="G170" s="183" t="s">
        <v>168</v>
      </c>
      <c r="H170" s="184">
        <v>5.7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38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170</v>
      </c>
      <c r="AT170" s="191" t="s">
        <v>165</v>
      </c>
      <c r="AU170" s="191" t="s">
        <v>82</v>
      </c>
      <c r="AY170" s="19" t="s">
        <v>163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170</v>
      </c>
      <c r="BM170" s="191" t="s">
        <v>337</v>
      </c>
    </row>
    <row r="171" spans="1:65" s="2" customFormat="1" ht="24.15" customHeight="1">
      <c r="A171" s="38"/>
      <c r="B171" s="179"/>
      <c r="C171" s="180" t="s">
        <v>249</v>
      </c>
      <c r="D171" s="180" t="s">
        <v>165</v>
      </c>
      <c r="E171" s="181" t="s">
        <v>1087</v>
      </c>
      <c r="F171" s="182" t="s">
        <v>1088</v>
      </c>
      <c r="G171" s="183" t="s">
        <v>313</v>
      </c>
      <c r="H171" s="184">
        <v>4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38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170</v>
      </c>
      <c r="AT171" s="191" t="s">
        <v>165</v>
      </c>
      <c r="AU171" s="191" t="s">
        <v>82</v>
      </c>
      <c r="AY171" s="19" t="s">
        <v>163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170</v>
      </c>
      <c r="BM171" s="191" t="s">
        <v>347</v>
      </c>
    </row>
    <row r="172" spans="1:65" s="2" customFormat="1" ht="21.75" customHeight="1">
      <c r="A172" s="38"/>
      <c r="B172" s="179"/>
      <c r="C172" s="180" t="s">
        <v>255</v>
      </c>
      <c r="D172" s="180" t="s">
        <v>165</v>
      </c>
      <c r="E172" s="181" t="s">
        <v>1089</v>
      </c>
      <c r="F172" s="182" t="s">
        <v>1090</v>
      </c>
      <c r="G172" s="183" t="s">
        <v>313</v>
      </c>
      <c r="H172" s="184">
        <v>22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38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170</v>
      </c>
      <c r="AT172" s="191" t="s">
        <v>165</v>
      </c>
      <c r="AU172" s="191" t="s">
        <v>82</v>
      </c>
      <c r="AY172" s="19" t="s">
        <v>163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170</v>
      </c>
      <c r="BM172" s="191" t="s">
        <v>361</v>
      </c>
    </row>
    <row r="173" spans="1:51" s="14" customFormat="1" ht="12">
      <c r="A173" s="14"/>
      <c r="B173" s="201"/>
      <c r="C173" s="14"/>
      <c r="D173" s="194" t="s">
        <v>180</v>
      </c>
      <c r="E173" s="202" t="s">
        <v>1</v>
      </c>
      <c r="F173" s="203" t="s">
        <v>1091</v>
      </c>
      <c r="G173" s="14"/>
      <c r="H173" s="204">
        <v>22</v>
      </c>
      <c r="I173" s="205"/>
      <c r="J173" s="14"/>
      <c r="K173" s="14"/>
      <c r="L173" s="201"/>
      <c r="M173" s="206"/>
      <c r="N173" s="207"/>
      <c r="O173" s="207"/>
      <c r="P173" s="207"/>
      <c r="Q173" s="207"/>
      <c r="R173" s="207"/>
      <c r="S173" s="207"/>
      <c r="T173" s="20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2" t="s">
        <v>180</v>
      </c>
      <c r="AU173" s="202" t="s">
        <v>82</v>
      </c>
      <c r="AV173" s="14" t="s">
        <v>82</v>
      </c>
      <c r="AW173" s="14" t="s">
        <v>30</v>
      </c>
      <c r="AX173" s="14" t="s">
        <v>73</v>
      </c>
      <c r="AY173" s="202" t="s">
        <v>163</v>
      </c>
    </row>
    <row r="174" spans="1:51" s="15" customFormat="1" ht="12">
      <c r="A174" s="15"/>
      <c r="B174" s="209"/>
      <c r="C174" s="15"/>
      <c r="D174" s="194" t="s">
        <v>180</v>
      </c>
      <c r="E174" s="210" t="s">
        <v>1</v>
      </c>
      <c r="F174" s="211" t="s">
        <v>218</v>
      </c>
      <c r="G174" s="15"/>
      <c r="H174" s="212">
        <v>22</v>
      </c>
      <c r="I174" s="213"/>
      <c r="J174" s="15"/>
      <c r="K174" s="15"/>
      <c r="L174" s="209"/>
      <c r="M174" s="214"/>
      <c r="N174" s="215"/>
      <c r="O174" s="215"/>
      <c r="P174" s="215"/>
      <c r="Q174" s="215"/>
      <c r="R174" s="215"/>
      <c r="S174" s="215"/>
      <c r="T174" s="21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10" t="s">
        <v>180</v>
      </c>
      <c r="AU174" s="210" t="s">
        <v>82</v>
      </c>
      <c r="AV174" s="15" t="s">
        <v>170</v>
      </c>
      <c r="AW174" s="15" t="s">
        <v>30</v>
      </c>
      <c r="AX174" s="15" t="s">
        <v>80</v>
      </c>
      <c r="AY174" s="210" t="s">
        <v>163</v>
      </c>
    </row>
    <row r="175" spans="1:65" s="2" customFormat="1" ht="24.15" customHeight="1">
      <c r="A175" s="38"/>
      <c r="B175" s="179"/>
      <c r="C175" s="180" t="s">
        <v>261</v>
      </c>
      <c r="D175" s="180" t="s">
        <v>165</v>
      </c>
      <c r="E175" s="181" t="s">
        <v>1092</v>
      </c>
      <c r="F175" s="182" t="s">
        <v>1093</v>
      </c>
      <c r="G175" s="183" t="s">
        <v>313</v>
      </c>
      <c r="H175" s="184">
        <v>44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38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170</v>
      </c>
      <c r="AT175" s="191" t="s">
        <v>165</v>
      </c>
      <c r="AU175" s="191" t="s">
        <v>82</v>
      </c>
      <c r="AY175" s="19" t="s">
        <v>163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170</v>
      </c>
      <c r="BM175" s="191" t="s">
        <v>372</v>
      </c>
    </row>
    <row r="176" spans="1:51" s="14" customFormat="1" ht="12">
      <c r="A176" s="14"/>
      <c r="B176" s="201"/>
      <c r="C176" s="14"/>
      <c r="D176" s="194" t="s">
        <v>180</v>
      </c>
      <c r="E176" s="202" t="s">
        <v>1</v>
      </c>
      <c r="F176" s="203" t="s">
        <v>1094</v>
      </c>
      <c r="G176" s="14"/>
      <c r="H176" s="204">
        <v>44</v>
      </c>
      <c r="I176" s="205"/>
      <c r="J176" s="14"/>
      <c r="K176" s="14"/>
      <c r="L176" s="201"/>
      <c r="M176" s="206"/>
      <c r="N176" s="207"/>
      <c r="O176" s="207"/>
      <c r="P176" s="207"/>
      <c r="Q176" s="207"/>
      <c r="R176" s="207"/>
      <c r="S176" s="207"/>
      <c r="T176" s="20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02" t="s">
        <v>180</v>
      </c>
      <c r="AU176" s="202" t="s">
        <v>82</v>
      </c>
      <c r="AV176" s="14" t="s">
        <v>82</v>
      </c>
      <c r="AW176" s="14" t="s">
        <v>30</v>
      </c>
      <c r="AX176" s="14" t="s">
        <v>73</v>
      </c>
      <c r="AY176" s="202" t="s">
        <v>163</v>
      </c>
    </row>
    <row r="177" spans="1:51" s="15" customFormat="1" ht="12">
      <c r="A177" s="15"/>
      <c r="B177" s="209"/>
      <c r="C177" s="15"/>
      <c r="D177" s="194" t="s">
        <v>180</v>
      </c>
      <c r="E177" s="210" t="s">
        <v>1</v>
      </c>
      <c r="F177" s="211" t="s">
        <v>218</v>
      </c>
      <c r="G177" s="15"/>
      <c r="H177" s="212">
        <v>44</v>
      </c>
      <c r="I177" s="213"/>
      <c r="J177" s="15"/>
      <c r="K177" s="15"/>
      <c r="L177" s="209"/>
      <c r="M177" s="214"/>
      <c r="N177" s="215"/>
      <c r="O177" s="215"/>
      <c r="P177" s="215"/>
      <c r="Q177" s="215"/>
      <c r="R177" s="215"/>
      <c r="S177" s="215"/>
      <c r="T177" s="21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10" t="s">
        <v>180</v>
      </c>
      <c r="AU177" s="210" t="s">
        <v>82</v>
      </c>
      <c r="AV177" s="15" t="s">
        <v>170</v>
      </c>
      <c r="AW177" s="15" t="s">
        <v>30</v>
      </c>
      <c r="AX177" s="15" t="s">
        <v>80</v>
      </c>
      <c r="AY177" s="210" t="s">
        <v>163</v>
      </c>
    </row>
    <row r="178" spans="1:65" s="2" customFormat="1" ht="24.15" customHeight="1">
      <c r="A178" s="38"/>
      <c r="B178" s="179"/>
      <c r="C178" s="180" t="s">
        <v>267</v>
      </c>
      <c r="D178" s="180" t="s">
        <v>165</v>
      </c>
      <c r="E178" s="181" t="s">
        <v>1095</v>
      </c>
      <c r="F178" s="182" t="s">
        <v>1096</v>
      </c>
      <c r="G178" s="183" t="s">
        <v>313</v>
      </c>
      <c r="H178" s="184">
        <v>6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38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170</v>
      </c>
      <c r="AT178" s="191" t="s">
        <v>165</v>
      </c>
      <c r="AU178" s="191" t="s">
        <v>82</v>
      </c>
      <c r="AY178" s="19" t="s">
        <v>163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170</v>
      </c>
      <c r="BM178" s="191" t="s">
        <v>258</v>
      </c>
    </row>
    <row r="179" spans="1:51" s="14" customFormat="1" ht="12">
      <c r="A179" s="14"/>
      <c r="B179" s="201"/>
      <c r="C179" s="14"/>
      <c r="D179" s="194" t="s">
        <v>180</v>
      </c>
      <c r="E179" s="202" t="s">
        <v>1</v>
      </c>
      <c r="F179" s="203" t="s">
        <v>1069</v>
      </c>
      <c r="G179" s="14"/>
      <c r="H179" s="204">
        <v>6</v>
      </c>
      <c r="I179" s="205"/>
      <c r="J179" s="14"/>
      <c r="K179" s="14"/>
      <c r="L179" s="201"/>
      <c r="M179" s="206"/>
      <c r="N179" s="207"/>
      <c r="O179" s="207"/>
      <c r="P179" s="207"/>
      <c r="Q179" s="207"/>
      <c r="R179" s="207"/>
      <c r="S179" s="207"/>
      <c r="T179" s="20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02" t="s">
        <v>180</v>
      </c>
      <c r="AU179" s="202" t="s">
        <v>82</v>
      </c>
      <c r="AV179" s="14" t="s">
        <v>82</v>
      </c>
      <c r="AW179" s="14" t="s">
        <v>30</v>
      </c>
      <c r="AX179" s="14" t="s">
        <v>73</v>
      </c>
      <c r="AY179" s="202" t="s">
        <v>163</v>
      </c>
    </row>
    <row r="180" spans="1:51" s="15" customFormat="1" ht="12">
      <c r="A180" s="15"/>
      <c r="B180" s="209"/>
      <c r="C180" s="15"/>
      <c r="D180" s="194" t="s">
        <v>180</v>
      </c>
      <c r="E180" s="210" t="s">
        <v>1</v>
      </c>
      <c r="F180" s="211" t="s">
        <v>218</v>
      </c>
      <c r="G180" s="15"/>
      <c r="H180" s="212">
        <v>6</v>
      </c>
      <c r="I180" s="213"/>
      <c r="J180" s="15"/>
      <c r="K180" s="15"/>
      <c r="L180" s="209"/>
      <c r="M180" s="214"/>
      <c r="N180" s="215"/>
      <c r="O180" s="215"/>
      <c r="P180" s="215"/>
      <c r="Q180" s="215"/>
      <c r="R180" s="215"/>
      <c r="S180" s="215"/>
      <c r="T180" s="21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10" t="s">
        <v>180</v>
      </c>
      <c r="AU180" s="210" t="s">
        <v>82</v>
      </c>
      <c r="AV180" s="15" t="s">
        <v>170</v>
      </c>
      <c r="AW180" s="15" t="s">
        <v>30</v>
      </c>
      <c r="AX180" s="15" t="s">
        <v>80</v>
      </c>
      <c r="AY180" s="210" t="s">
        <v>163</v>
      </c>
    </row>
    <row r="181" spans="1:65" s="2" customFormat="1" ht="24.15" customHeight="1">
      <c r="A181" s="38"/>
      <c r="B181" s="179"/>
      <c r="C181" s="180" t="s">
        <v>280</v>
      </c>
      <c r="D181" s="180" t="s">
        <v>165</v>
      </c>
      <c r="E181" s="181" t="s">
        <v>1097</v>
      </c>
      <c r="F181" s="182" t="s">
        <v>1098</v>
      </c>
      <c r="G181" s="183" t="s">
        <v>313</v>
      </c>
      <c r="H181" s="184">
        <v>16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38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170</v>
      </c>
      <c r="AT181" s="191" t="s">
        <v>165</v>
      </c>
      <c r="AU181" s="191" t="s">
        <v>82</v>
      </c>
      <c r="AY181" s="19" t="s">
        <v>163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170</v>
      </c>
      <c r="BM181" s="191" t="s">
        <v>395</v>
      </c>
    </row>
    <row r="182" spans="1:51" s="14" customFormat="1" ht="12">
      <c r="A182" s="14"/>
      <c r="B182" s="201"/>
      <c r="C182" s="14"/>
      <c r="D182" s="194" t="s">
        <v>180</v>
      </c>
      <c r="E182" s="202" t="s">
        <v>1</v>
      </c>
      <c r="F182" s="203" t="s">
        <v>1099</v>
      </c>
      <c r="G182" s="14"/>
      <c r="H182" s="204">
        <v>16</v>
      </c>
      <c r="I182" s="205"/>
      <c r="J182" s="14"/>
      <c r="K182" s="14"/>
      <c r="L182" s="201"/>
      <c r="M182" s="206"/>
      <c r="N182" s="207"/>
      <c r="O182" s="207"/>
      <c r="P182" s="207"/>
      <c r="Q182" s="207"/>
      <c r="R182" s="207"/>
      <c r="S182" s="207"/>
      <c r="T182" s="20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2" t="s">
        <v>180</v>
      </c>
      <c r="AU182" s="202" t="s">
        <v>82</v>
      </c>
      <c r="AV182" s="14" t="s">
        <v>82</v>
      </c>
      <c r="AW182" s="14" t="s">
        <v>30</v>
      </c>
      <c r="AX182" s="14" t="s">
        <v>73</v>
      </c>
      <c r="AY182" s="202" t="s">
        <v>163</v>
      </c>
    </row>
    <row r="183" spans="1:51" s="15" customFormat="1" ht="12">
      <c r="A183" s="15"/>
      <c r="B183" s="209"/>
      <c r="C183" s="15"/>
      <c r="D183" s="194" t="s">
        <v>180</v>
      </c>
      <c r="E183" s="210" t="s">
        <v>1</v>
      </c>
      <c r="F183" s="211" t="s">
        <v>218</v>
      </c>
      <c r="G183" s="15"/>
      <c r="H183" s="212">
        <v>16</v>
      </c>
      <c r="I183" s="213"/>
      <c r="J183" s="15"/>
      <c r="K183" s="15"/>
      <c r="L183" s="209"/>
      <c r="M183" s="214"/>
      <c r="N183" s="215"/>
      <c r="O183" s="215"/>
      <c r="P183" s="215"/>
      <c r="Q183" s="215"/>
      <c r="R183" s="215"/>
      <c r="S183" s="215"/>
      <c r="T183" s="21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10" t="s">
        <v>180</v>
      </c>
      <c r="AU183" s="210" t="s">
        <v>82</v>
      </c>
      <c r="AV183" s="15" t="s">
        <v>170</v>
      </c>
      <c r="AW183" s="15" t="s">
        <v>30</v>
      </c>
      <c r="AX183" s="15" t="s">
        <v>80</v>
      </c>
      <c r="AY183" s="210" t="s">
        <v>163</v>
      </c>
    </row>
    <row r="184" spans="1:65" s="2" customFormat="1" ht="24.15" customHeight="1">
      <c r="A184" s="38"/>
      <c r="B184" s="179"/>
      <c r="C184" s="180" t="s">
        <v>7</v>
      </c>
      <c r="D184" s="180" t="s">
        <v>165</v>
      </c>
      <c r="E184" s="181" t="s">
        <v>1100</v>
      </c>
      <c r="F184" s="182" t="s">
        <v>1101</v>
      </c>
      <c r="G184" s="183" t="s">
        <v>313</v>
      </c>
      <c r="H184" s="184">
        <v>6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38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170</v>
      </c>
      <c r="AT184" s="191" t="s">
        <v>165</v>
      </c>
      <c r="AU184" s="191" t="s">
        <v>82</v>
      </c>
      <c r="AY184" s="19" t="s">
        <v>163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80</v>
      </c>
      <c r="BK184" s="192">
        <f>ROUND(I184*H184,2)</f>
        <v>0</v>
      </c>
      <c r="BL184" s="19" t="s">
        <v>170</v>
      </c>
      <c r="BM184" s="191" t="s">
        <v>270</v>
      </c>
    </row>
    <row r="185" spans="1:51" s="14" customFormat="1" ht="12">
      <c r="A185" s="14"/>
      <c r="B185" s="201"/>
      <c r="C185" s="14"/>
      <c r="D185" s="194" t="s">
        <v>180</v>
      </c>
      <c r="E185" s="202" t="s">
        <v>1</v>
      </c>
      <c r="F185" s="203" t="s">
        <v>1102</v>
      </c>
      <c r="G185" s="14"/>
      <c r="H185" s="204">
        <v>6</v>
      </c>
      <c r="I185" s="205"/>
      <c r="J185" s="14"/>
      <c r="K185" s="14"/>
      <c r="L185" s="201"/>
      <c r="M185" s="206"/>
      <c r="N185" s="207"/>
      <c r="O185" s="207"/>
      <c r="P185" s="207"/>
      <c r="Q185" s="207"/>
      <c r="R185" s="207"/>
      <c r="S185" s="207"/>
      <c r="T185" s="20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2" t="s">
        <v>180</v>
      </c>
      <c r="AU185" s="202" t="s">
        <v>82</v>
      </c>
      <c r="AV185" s="14" t="s">
        <v>82</v>
      </c>
      <c r="AW185" s="14" t="s">
        <v>30</v>
      </c>
      <c r="AX185" s="14" t="s">
        <v>73</v>
      </c>
      <c r="AY185" s="202" t="s">
        <v>163</v>
      </c>
    </row>
    <row r="186" spans="1:51" s="15" customFormat="1" ht="12">
      <c r="A186" s="15"/>
      <c r="B186" s="209"/>
      <c r="C186" s="15"/>
      <c r="D186" s="194" t="s">
        <v>180</v>
      </c>
      <c r="E186" s="210" t="s">
        <v>1</v>
      </c>
      <c r="F186" s="211" t="s">
        <v>218</v>
      </c>
      <c r="G186" s="15"/>
      <c r="H186" s="212">
        <v>6</v>
      </c>
      <c r="I186" s="213"/>
      <c r="J186" s="15"/>
      <c r="K186" s="15"/>
      <c r="L186" s="209"/>
      <c r="M186" s="214"/>
      <c r="N186" s="215"/>
      <c r="O186" s="215"/>
      <c r="P186" s="215"/>
      <c r="Q186" s="215"/>
      <c r="R186" s="215"/>
      <c r="S186" s="215"/>
      <c r="T186" s="21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10" t="s">
        <v>180</v>
      </c>
      <c r="AU186" s="210" t="s">
        <v>82</v>
      </c>
      <c r="AV186" s="15" t="s">
        <v>170</v>
      </c>
      <c r="AW186" s="15" t="s">
        <v>30</v>
      </c>
      <c r="AX186" s="15" t="s">
        <v>80</v>
      </c>
      <c r="AY186" s="210" t="s">
        <v>163</v>
      </c>
    </row>
    <row r="187" spans="1:65" s="2" customFormat="1" ht="24.15" customHeight="1">
      <c r="A187" s="38"/>
      <c r="B187" s="179"/>
      <c r="C187" s="180" t="s">
        <v>291</v>
      </c>
      <c r="D187" s="180" t="s">
        <v>165</v>
      </c>
      <c r="E187" s="181" t="s">
        <v>1103</v>
      </c>
      <c r="F187" s="182" t="s">
        <v>1104</v>
      </c>
      <c r="G187" s="183" t="s">
        <v>313</v>
      </c>
      <c r="H187" s="184">
        <v>10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38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170</v>
      </c>
      <c r="AT187" s="191" t="s">
        <v>165</v>
      </c>
      <c r="AU187" s="191" t="s">
        <v>82</v>
      </c>
      <c r="AY187" s="19" t="s">
        <v>163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80</v>
      </c>
      <c r="BK187" s="192">
        <f>ROUND(I187*H187,2)</f>
        <v>0</v>
      </c>
      <c r="BL187" s="19" t="s">
        <v>170</v>
      </c>
      <c r="BM187" s="191" t="s">
        <v>411</v>
      </c>
    </row>
    <row r="188" spans="1:65" s="2" customFormat="1" ht="24.15" customHeight="1">
      <c r="A188" s="38"/>
      <c r="B188" s="179"/>
      <c r="C188" s="180" t="s">
        <v>293</v>
      </c>
      <c r="D188" s="180" t="s">
        <v>165</v>
      </c>
      <c r="E188" s="181" t="s">
        <v>1105</v>
      </c>
      <c r="F188" s="182" t="s">
        <v>1106</v>
      </c>
      <c r="G188" s="183" t="s">
        <v>313</v>
      </c>
      <c r="H188" s="184">
        <v>6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38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170</v>
      </c>
      <c r="AT188" s="191" t="s">
        <v>165</v>
      </c>
      <c r="AU188" s="191" t="s">
        <v>82</v>
      </c>
      <c r="AY188" s="19" t="s">
        <v>163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80</v>
      </c>
      <c r="BK188" s="192">
        <f>ROUND(I188*H188,2)</f>
        <v>0</v>
      </c>
      <c r="BL188" s="19" t="s">
        <v>170</v>
      </c>
      <c r="BM188" s="191" t="s">
        <v>421</v>
      </c>
    </row>
    <row r="189" spans="1:65" s="2" customFormat="1" ht="24.15" customHeight="1">
      <c r="A189" s="38"/>
      <c r="B189" s="179"/>
      <c r="C189" s="180" t="s">
        <v>297</v>
      </c>
      <c r="D189" s="180" t="s">
        <v>165</v>
      </c>
      <c r="E189" s="181" t="s">
        <v>1107</v>
      </c>
      <c r="F189" s="182" t="s">
        <v>1108</v>
      </c>
      <c r="G189" s="183" t="s">
        <v>313</v>
      </c>
      <c r="H189" s="184">
        <v>2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38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170</v>
      </c>
      <c r="AT189" s="191" t="s">
        <v>165</v>
      </c>
      <c r="AU189" s="191" t="s">
        <v>82</v>
      </c>
      <c r="AY189" s="19" t="s">
        <v>163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80</v>
      </c>
      <c r="BK189" s="192">
        <f>ROUND(I189*H189,2)</f>
        <v>0</v>
      </c>
      <c r="BL189" s="19" t="s">
        <v>170</v>
      </c>
      <c r="BM189" s="191" t="s">
        <v>434</v>
      </c>
    </row>
    <row r="190" spans="1:65" s="2" customFormat="1" ht="24.15" customHeight="1">
      <c r="A190" s="38"/>
      <c r="B190" s="179"/>
      <c r="C190" s="180" t="s">
        <v>303</v>
      </c>
      <c r="D190" s="180" t="s">
        <v>165</v>
      </c>
      <c r="E190" s="181" t="s">
        <v>1109</v>
      </c>
      <c r="F190" s="182" t="s">
        <v>1110</v>
      </c>
      <c r="G190" s="183" t="s">
        <v>313</v>
      </c>
      <c r="H190" s="184">
        <v>64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38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170</v>
      </c>
      <c r="AT190" s="191" t="s">
        <v>165</v>
      </c>
      <c r="AU190" s="191" t="s">
        <v>82</v>
      </c>
      <c r="AY190" s="19" t="s">
        <v>163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80</v>
      </c>
      <c r="BK190" s="192">
        <f>ROUND(I190*H190,2)</f>
        <v>0</v>
      </c>
      <c r="BL190" s="19" t="s">
        <v>170</v>
      </c>
      <c r="BM190" s="191" t="s">
        <v>445</v>
      </c>
    </row>
    <row r="191" spans="1:51" s="14" customFormat="1" ht="12">
      <c r="A191" s="14"/>
      <c r="B191" s="201"/>
      <c r="C191" s="14"/>
      <c r="D191" s="194" t="s">
        <v>180</v>
      </c>
      <c r="E191" s="202" t="s">
        <v>1</v>
      </c>
      <c r="F191" s="203" t="s">
        <v>1111</v>
      </c>
      <c r="G191" s="14"/>
      <c r="H191" s="204">
        <v>64</v>
      </c>
      <c r="I191" s="205"/>
      <c r="J191" s="14"/>
      <c r="K191" s="14"/>
      <c r="L191" s="201"/>
      <c r="M191" s="206"/>
      <c r="N191" s="207"/>
      <c r="O191" s="207"/>
      <c r="P191" s="207"/>
      <c r="Q191" s="207"/>
      <c r="R191" s="207"/>
      <c r="S191" s="207"/>
      <c r="T191" s="20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2" t="s">
        <v>180</v>
      </c>
      <c r="AU191" s="202" t="s">
        <v>82</v>
      </c>
      <c r="AV191" s="14" t="s">
        <v>82</v>
      </c>
      <c r="AW191" s="14" t="s">
        <v>30</v>
      </c>
      <c r="AX191" s="14" t="s">
        <v>73</v>
      </c>
      <c r="AY191" s="202" t="s">
        <v>163</v>
      </c>
    </row>
    <row r="192" spans="1:51" s="15" customFormat="1" ht="12">
      <c r="A192" s="15"/>
      <c r="B192" s="209"/>
      <c r="C192" s="15"/>
      <c r="D192" s="194" t="s">
        <v>180</v>
      </c>
      <c r="E192" s="210" t="s">
        <v>1</v>
      </c>
      <c r="F192" s="211" t="s">
        <v>218</v>
      </c>
      <c r="G192" s="15"/>
      <c r="H192" s="212">
        <v>64</v>
      </c>
      <c r="I192" s="213"/>
      <c r="J192" s="15"/>
      <c r="K192" s="15"/>
      <c r="L192" s="209"/>
      <c r="M192" s="214"/>
      <c r="N192" s="215"/>
      <c r="O192" s="215"/>
      <c r="P192" s="215"/>
      <c r="Q192" s="215"/>
      <c r="R192" s="215"/>
      <c r="S192" s="215"/>
      <c r="T192" s="21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10" t="s">
        <v>180</v>
      </c>
      <c r="AU192" s="210" t="s">
        <v>82</v>
      </c>
      <c r="AV192" s="15" t="s">
        <v>170</v>
      </c>
      <c r="AW192" s="15" t="s">
        <v>30</v>
      </c>
      <c r="AX192" s="15" t="s">
        <v>80</v>
      </c>
      <c r="AY192" s="210" t="s">
        <v>163</v>
      </c>
    </row>
    <row r="193" spans="1:65" s="2" customFormat="1" ht="16.5" customHeight="1">
      <c r="A193" s="38"/>
      <c r="B193" s="179"/>
      <c r="C193" s="180" t="s">
        <v>306</v>
      </c>
      <c r="D193" s="180" t="s">
        <v>165</v>
      </c>
      <c r="E193" s="181" t="s">
        <v>1112</v>
      </c>
      <c r="F193" s="182" t="s">
        <v>1113</v>
      </c>
      <c r="G193" s="183" t="s">
        <v>313</v>
      </c>
      <c r="H193" s="184">
        <v>2</v>
      </c>
      <c r="I193" s="185"/>
      <c r="J193" s="186">
        <f>ROUND(I193*H193,2)</f>
        <v>0</v>
      </c>
      <c r="K193" s="182" t="s">
        <v>1</v>
      </c>
      <c r="L193" s="39"/>
      <c r="M193" s="187" t="s">
        <v>1</v>
      </c>
      <c r="N193" s="188" t="s">
        <v>38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170</v>
      </c>
      <c r="AT193" s="191" t="s">
        <v>165</v>
      </c>
      <c r="AU193" s="191" t="s">
        <v>82</v>
      </c>
      <c r="AY193" s="19" t="s">
        <v>163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80</v>
      </c>
      <c r="BK193" s="192">
        <f>ROUND(I193*H193,2)</f>
        <v>0</v>
      </c>
      <c r="BL193" s="19" t="s">
        <v>170</v>
      </c>
      <c r="BM193" s="191" t="s">
        <v>466</v>
      </c>
    </row>
    <row r="194" spans="1:65" s="2" customFormat="1" ht="16.5" customHeight="1">
      <c r="A194" s="38"/>
      <c r="B194" s="179"/>
      <c r="C194" s="180" t="s">
        <v>310</v>
      </c>
      <c r="D194" s="180" t="s">
        <v>165</v>
      </c>
      <c r="E194" s="181" t="s">
        <v>1114</v>
      </c>
      <c r="F194" s="182" t="s">
        <v>1115</v>
      </c>
      <c r="G194" s="183" t="s">
        <v>313</v>
      </c>
      <c r="H194" s="184">
        <v>2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38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170</v>
      </c>
      <c r="AT194" s="191" t="s">
        <v>165</v>
      </c>
      <c r="AU194" s="191" t="s">
        <v>82</v>
      </c>
      <c r="AY194" s="19" t="s">
        <v>163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80</v>
      </c>
      <c r="BK194" s="192">
        <f>ROUND(I194*H194,2)</f>
        <v>0</v>
      </c>
      <c r="BL194" s="19" t="s">
        <v>170</v>
      </c>
      <c r="BM194" s="191" t="s">
        <v>487</v>
      </c>
    </row>
    <row r="195" spans="1:65" s="2" customFormat="1" ht="16.5" customHeight="1">
      <c r="A195" s="38"/>
      <c r="B195" s="179"/>
      <c r="C195" s="180" t="s">
        <v>315</v>
      </c>
      <c r="D195" s="180" t="s">
        <v>165</v>
      </c>
      <c r="E195" s="181" t="s">
        <v>1116</v>
      </c>
      <c r="F195" s="182" t="s">
        <v>1117</v>
      </c>
      <c r="G195" s="183" t="s">
        <v>313</v>
      </c>
      <c r="H195" s="184">
        <v>2</v>
      </c>
      <c r="I195" s="185"/>
      <c r="J195" s="186">
        <f>ROUND(I195*H195,2)</f>
        <v>0</v>
      </c>
      <c r="K195" s="182" t="s">
        <v>1</v>
      </c>
      <c r="L195" s="39"/>
      <c r="M195" s="187" t="s">
        <v>1</v>
      </c>
      <c r="N195" s="188" t="s">
        <v>38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170</v>
      </c>
      <c r="AT195" s="191" t="s">
        <v>165</v>
      </c>
      <c r="AU195" s="191" t="s">
        <v>82</v>
      </c>
      <c r="AY195" s="19" t="s">
        <v>163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80</v>
      </c>
      <c r="BK195" s="192">
        <f>ROUND(I195*H195,2)</f>
        <v>0</v>
      </c>
      <c r="BL195" s="19" t="s">
        <v>170</v>
      </c>
      <c r="BM195" s="191" t="s">
        <v>498</v>
      </c>
    </row>
    <row r="196" spans="1:65" s="2" customFormat="1" ht="21.75" customHeight="1">
      <c r="A196" s="38"/>
      <c r="B196" s="179"/>
      <c r="C196" s="180" t="s">
        <v>320</v>
      </c>
      <c r="D196" s="180" t="s">
        <v>165</v>
      </c>
      <c r="E196" s="181" t="s">
        <v>1118</v>
      </c>
      <c r="F196" s="182" t="s">
        <v>1119</v>
      </c>
      <c r="G196" s="183" t="s">
        <v>313</v>
      </c>
      <c r="H196" s="184">
        <v>2</v>
      </c>
      <c r="I196" s="185"/>
      <c r="J196" s="186">
        <f>ROUND(I196*H196,2)</f>
        <v>0</v>
      </c>
      <c r="K196" s="182" t="s">
        <v>1</v>
      </c>
      <c r="L196" s="39"/>
      <c r="M196" s="187" t="s">
        <v>1</v>
      </c>
      <c r="N196" s="188" t="s">
        <v>38</v>
      </c>
      <c r="O196" s="7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170</v>
      </c>
      <c r="AT196" s="191" t="s">
        <v>165</v>
      </c>
      <c r="AU196" s="191" t="s">
        <v>82</v>
      </c>
      <c r="AY196" s="19" t="s">
        <v>163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80</v>
      </c>
      <c r="BK196" s="192">
        <f>ROUND(I196*H196,2)</f>
        <v>0</v>
      </c>
      <c r="BL196" s="19" t="s">
        <v>170</v>
      </c>
      <c r="BM196" s="191" t="s">
        <v>510</v>
      </c>
    </row>
    <row r="197" spans="1:65" s="2" customFormat="1" ht="24.15" customHeight="1">
      <c r="A197" s="38"/>
      <c r="B197" s="179"/>
      <c r="C197" s="180" t="s">
        <v>325</v>
      </c>
      <c r="D197" s="180" t="s">
        <v>165</v>
      </c>
      <c r="E197" s="181" t="s">
        <v>1120</v>
      </c>
      <c r="F197" s="182" t="s">
        <v>1121</v>
      </c>
      <c r="G197" s="183" t="s">
        <v>313</v>
      </c>
      <c r="H197" s="184">
        <v>2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38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170</v>
      </c>
      <c r="AT197" s="191" t="s">
        <v>165</v>
      </c>
      <c r="AU197" s="191" t="s">
        <v>82</v>
      </c>
      <c r="AY197" s="19" t="s">
        <v>163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80</v>
      </c>
      <c r="BK197" s="192">
        <f>ROUND(I197*H197,2)</f>
        <v>0</v>
      </c>
      <c r="BL197" s="19" t="s">
        <v>170</v>
      </c>
      <c r="BM197" s="191" t="s">
        <v>314</v>
      </c>
    </row>
    <row r="198" spans="1:65" s="2" customFormat="1" ht="24.15" customHeight="1">
      <c r="A198" s="38"/>
      <c r="B198" s="179"/>
      <c r="C198" s="180" t="s">
        <v>332</v>
      </c>
      <c r="D198" s="180" t="s">
        <v>165</v>
      </c>
      <c r="E198" s="181" t="s">
        <v>1122</v>
      </c>
      <c r="F198" s="182" t="s">
        <v>1123</v>
      </c>
      <c r="G198" s="183" t="s">
        <v>313</v>
      </c>
      <c r="H198" s="184">
        <v>5</v>
      </c>
      <c r="I198" s="185"/>
      <c r="J198" s="186">
        <f>ROUND(I198*H198,2)</f>
        <v>0</v>
      </c>
      <c r="K198" s="182" t="s">
        <v>1</v>
      </c>
      <c r="L198" s="39"/>
      <c r="M198" s="187" t="s">
        <v>1</v>
      </c>
      <c r="N198" s="188" t="s">
        <v>38</v>
      </c>
      <c r="O198" s="7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170</v>
      </c>
      <c r="AT198" s="191" t="s">
        <v>165</v>
      </c>
      <c r="AU198" s="191" t="s">
        <v>82</v>
      </c>
      <c r="AY198" s="19" t="s">
        <v>163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80</v>
      </c>
      <c r="BK198" s="192">
        <f>ROUND(I198*H198,2)</f>
        <v>0</v>
      </c>
      <c r="BL198" s="19" t="s">
        <v>170</v>
      </c>
      <c r="BM198" s="191" t="s">
        <v>318</v>
      </c>
    </row>
    <row r="199" spans="1:65" s="2" customFormat="1" ht="24.15" customHeight="1">
      <c r="A199" s="38"/>
      <c r="B199" s="179"/>
      <c r="C199" s="180" t="s">
        <v>337</v>
      </c>
      <c r="D199" s="180" t="s">
        <v>165</v>
      </c>
      <c r="E199" s="181" t="s">
        <v>1124</v>
      </c>
      <c r="F199" s="182" t="s">
        <v>1125</v>
      </c>
      <c r="G199" s="183" t="s">
        <v>313</v>
      </c>
      <c r="H199" s="184">
        <v>52</v>
      </c>
      <c r="I199" s="185"/>
      <c r="J199" s="186">
        <f>ROUND(I199*H199,2)</f>
        <v>0</v>
      </c>
      <c r="K199" s="182" t="s">
        <v>1</v>
      </c>
      <c r="L199" s="39"/>
      <c r="M199" s="187" t="s">
        <v>1</v>
      </c>
      <c r="N199" s="188" t="s">
        <v>38</v>
      </c>
      <c r="O199" s="7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170</v>
      </c>
      <c r="AT199" s="191" t="s">
        <v>165</v>
      </c>
      <c r="AU199" s="191" t="s">
        <v>82</v>
      </c>
      <c r="AY199" s="19" t="s">
        <v>163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80</v>
      </c>
      <c r="BK199" s="192">
        <f>ROUND(I199*H199,2)</f>
        <v>0</v>
      </c>
      <c r="BL199" s="19" t="s">
        <v>170</v>
      </c>
      <c r="BM199" s="191" t="s">
        <v>323</v>
      </c>
    </row>
    <row r="200" spans="1:51" s="14" customFormat="1" ht="12">
      <c r="A200" s="14"/>
      <c r="B200" s="201"/>
      <c r="C200" s="14"/>
      <c r="D200" s="194" t="s">
        <v>180</v>
      </c>
      <c r="E200" s="202" t="s">
        <v>1</v>
      </c>
      <c r="F200" s="203" t="s">
        <v>1126</v>
      </c>
      <c r="G200" s="14"/>
      <c r="H200" s="204">
        <v>52</v>
      </c>
      <c r="I200" s="205"/>
      <c r="J200" s="14"/>
      <c r="K200" s="14"/>
      <c r="L200" s="201"/>
      <c r="M200" s="206"/>
      <c r="N200" s="207"/>
      <c r="O200" s="207"/>
      <c r="P200" s="207"/>
      <c r="Q200" s="207"/>
      <c r="R200" s="207"/>
      <c r="S200" s="207"/>
      <c r="T200" s="20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2" t="s">
        <v>180</v>
      </c>
      <c r="AU200" s="202" t="s">
        <v>82</v>
      </c>
      <c r="AV200" s="14" t="s">
        <v>82</v>
      </c>
      <c r="AW200" s="14" t="s">
        <v>30</v>
      </c>
      <c r="AX200" s="14" t="s">
        <v>73</v>
      </c>
      <c r="AY200" s="202" t="s">
        <v>163</v>
      </c>
    </row>
    <row r="201" spans="1:51" s="15" customFormat="1" ht="12">
      <c r="A201" s="15"/>
      <c r="B201" s="209"/>
      <c r="C201" s="15"/>
      <c r="D201" s="194" t="s">
        <v>180</v>
      </c>
      <c r="E201" s="210" t="s">
        <v>1</v>
      </c>
      <c r="F201" s="211" t="s">
        <v>218</v>
      </c>
      <c r="G201" s="15"/>
      <c r="H201" s="212">
        <v>52</v>
      </c>
      <c r="I201" s="213"/>
      <c r="J201" s="15"/>
      <c r="K201" s="15"/>
      <c r="L201" s="209"/>
      <c r="M201" s="214"/>
      <c r="N201" s="215"/>
      <c r="O201" s="215"/>
      <c r="P201" s="215"/>
      <c r="Q201" s="215"/>
      <c r="R201" s="215"/>
      <c r="S201" s="215"/>
      <c r="T201" s="21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10" t="s">
        <v>180</v>
      </c>
      <c r="AU201" s="210" t="s">
        <v>82</v>
      </c>
      <c r="AV201" s="15" t="s">
        <v>170</v>
      </c>
      <c r="AW201" s="15" t="s">
        <v>30</v>
      </c>
      <c r="AX201" s="15" t="s">
        <v>80</v>
      </c>
      <c r="AY201" s="210" t="s">
        <v>163</v>
      </c>
    </row>
    <row r="202" spans="1:65" s="2" customFormat="1" ht="24.15" customHeight="1">
      <c r="A202" s="38"/>
      <c r="B202" s="179"/>
      <c r="C202" s="180" t="s">
        <v>342</v>
      </c>
      <c r="D202" s="180" t="s">
        <v>165</v>
      </c>
      <c r="E202" s="181" t="s">
        <v>1127</v>
      </c>
      <c r="F202" s="182" t="s">
        <v>1128</v>
      </c>
      <c r="G202" s="183" t="s">
        <v>313</v>
      </c>
      <c r="H202" s="184">
        <v>12</v>
      </c>
      <c r="I202" s="185"/>
      <c r="J202" s="186">
        <f>ROUND(I202*H202,2)</f>
        <v>0</v>
      </c>
      <c r="K202" s="182" t="s">
        <v>1</v>
      </c>
      <c r="L202" s="39"/>
      <c r="M202" s="187" t="s">
        <v>1</v>
      </c>
      <c r="N202" s="188" t="s">
        <v>38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170</v>
      </c>
      <c r="AT202" s="191" t="s">
        <v>165</v>
      </c>
      <c r="AU202" s="191" t="s">
        <v>82</v>
      </c>
      <c r="AY202" s="19" t="s">
        <v>163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170</v>
      </c>
      <c r="BM202" s="191" t="s">
        <v>328</v>
      </c>
    </row>
    <row r="203" spans="1:51" s="14" customFormat="1" ht="12">
      <c r="A203" s="14"/>
      <c r="B203" s="201"/>
      <c r="C203" s="14"/>
      <c r="D203" s="194" t="s">
        <v>180</v>
      </c>
      <c r="E203" s="202" t="s">
        <v>1</v>
      </c>
      <c r="F203" s="203" t="s">
        <v>1129</v>
      </c>
      <c r="G203" s="14"/>
      <c r="H203" s="204">
        <v>12</v>
      </c>
      <c r="I203" s="205"/>
      <c r="J203" s="14"/>
      <c r="K203" s="14"/>
      <c r="L203" s="201"/>
      <c r="M203" s="206"/>
      <c r="N203" s="207"/>
      <c r="O203" s="207"/>
      <c r="P203" s="207"/>
      <c r="Q203" s="207"/>
      <c r="R203" s="207"/>
      <c r="S203" s="207"/>
      <c r="T203" s="20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02" t="s">
        <v>180</v>
      </c>
      <c r="AU203" s="202" t="s">
        <v>82</v>
      </c>
      <c r="AV203" s="14" t="s">
        <v>82</v>
      </c>
      <c r="AW203" s="14" t="s">
        <v>30</v>
      </c>
      <c r="AX203" s="14" t="s">
        <v>73</v>
      </c>
      <c r="AY203" s="202" t="s">
        <v>163</v>
      </c>
    </row>
    <row r="204" spans="1:51" s="15" customFormat="1" ht="12">
      <c r="A204" s="15"/>
      <c r="B204" s="209"/>
      <c r="C204" s="15"/>
      <c r="D204" s="194" t="s">
        <v>180</v>
      </c>
      <c r="E204" s="210" t="s">
        <v>1</v>
      </c>
      <c r="F204" s="211" t="s">
        <v>218</v>
      </c>
      <c r="G204" s="15"/>
      <c r="H204" s="212">
        <v>12</v>
      </c>
      <c r="I204" s="213"/>
      <c r="J204" s="15"/>
      <c r="K204" s="15"/>
      <c r="L204" s="209"/>
      <c r="M204" s="214"/>
      <c r="N204" s="215"/>
      <c r="O204" s="215"/>
      <c r="P204" s="215"/>
      <c r="Q204" s="215"/>
      <c r="R204" s="215"/>
      <c r="S204" s="215"/>
      <c r="T204" s="21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10" t="s">
        <v>180</v>
      </c>
      <c r="AU204" s="210" t="s">
        <v>82</v>
      </c>
      <c r="AV204" s="15" t="s">
        <v>170</v>
      </c>
      <c r="AW204" s="15" t="s">
        <v>30</v>
      </c>
      <c r="AX204" s="15" t="s">
        <v>80</v>
      </c>
      <c r="AY204" s="210" t="s">
        <v>163</v>
      </c>
    </row>
    <row r="205" spans="1:65" s="2" customFormat="1" ht="24.15" customHeight="1">
      <c r="A205" s="38"/>
      <c r="B205" s="179"/>
      <c r="C205" s="180" t="s">
        <v>347</v>
      </c>
      <c r="D205" s="180" t="s">
        <v>165</v>
      </c>
      <c r="E205" s="181" t="s">
        <v>1130</v>
      </c>
      <c r="F205" s="182" t="s">
        <v>1131</v>
      </c>
      <c r="G205" s="183" t="s">
        <v>313</v>
      </c>
      <c r="H205" s="184">
        <v>6</v>
      </c>
      <c r="I205" s="185"/>
      <c r="J205" s="186">
        <f>ROUND(I205*H205,2)</f>
        <v>0</v>
      </c>
      <c r="K205" s="182" t="s">
        <v>1</v>
      </c>
      <c r="L205" s="39"/>
      <c r="M205" s="187" t="s">
        <v>1</v>
      </c>
      <c r="N205" s="188" t="s">
        <v>38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170</v>
      </c>
      <c r="AT205" s="191" t="s">
        <v>165</v>
      </c>
      <c r="AU205" s="191" t="s">
        <v>82</v>
      </c>
      <c r="AY205" s="19" t="s">
        <v>163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170</v>
      </c>
      <c r="BM205" s="191" t="s">
        <v>335</v>
      </c>
    </row>
    <row r="206" spans="1:65" s="2" customFormat="1" ht="24.15" customHeight="1">
      <c r="A206" s="38"/>
      <c r="B206" s="179"/>
      <c r="C206" s="180" t="s">
        <v>352</v>
      </c>
      <c r="D206" s="180" t="s">
        <v>165</v>
      </c>
      <c r="E206" s="181" t="s">
        <v>1132</v>
      </c>
      <c r="F206" s="182" t="s">
        <v>1133</v>
      </c>
      <c r="G206" s="183" t="s">
        <v>313</v>
      </c>
      <c r="H206" s="184">
        <v>6</v>
      </c>
      <c r="I206" s="185"/>
      <c r="J206" s="186">
        <f>ROUND(I206*H206,2)</f>
        <v>0</v>
      </c>
      <c r="K206" s="182" t="s">
        <v>1</v>
      </c>
      <c r="L206" s="39"/>
      <c r="M206" s="187" t="s">
        <v>1</v>
      </c>
      <c r="N206" s="188" t="s">
        <v>38</v>
      </c>
      <c r="O206" s="77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170</v>
      </c>
      <c r="AT206" s="191" t="s">
        <v>165</v>
      </c>
      <c r="AU206" s="191" t="s">
        <v>82</v>
      </c>
      <c r="AY206" s="19" t="s">
        <v>163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80</v>
      </c>
      <c r="BK206" s="192">
        <f>ROUND(I206*H206,2)</f>
        <v>0</v>
      </c>
      <c r="BL206" s="19" t="s">
        <v>170</v>
      </c>
      <c r="BM206" s="191" t="s">
        <v>340</v>
      </c>
    </row>
    <row r="207" spans="1:65" s="2" customFormat="1" ht="24.15" customHeight="1">
      <c r="A207" s="38"/>
      <c r="B207" s="179"/>
      <c r="C207" s="180" t="s">
        <v>361</v>
      </c>
      <c r="D207" s="180" t="s">
        <v>165</v>
      </c>
      <c r="E207" s="181" t="s">
        <v>1134</v>
      </c>
      <c r="F207" s="182" t="s">
        <v>1135</v>
      </c>
      <c r="G207" s="183" t="s">
        <v>313</v>
      </c>
      <c r="H207" s="184">
        <v>6</v>
      </c>
      <c r="I207" s="185"/>
      <c r="J207" s="186">
        <f>ROUND(I207*H207,2)</f>
        <v>0</v>
      </c>
      <c r="K207" s="182" t="s">
        <v>1</v>
      </c>
      <c r="L207" s="39"/>
      <c r="M207" s="187" t="s">
        <v>1</v>
      </c>
      <c r="N207" s="188" t="s">
        <v>38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170</v>
      </c>
      <c r="AT207" s="191" t="s">
        <v>165</v>
      </c>
      <c r="AU207" s="191" t="s">
        <v>82</v>
      </c>
      <c r="AY207" s="19" t="s">
        <v>163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80</v>
      </c>
      <c r="BK207" s="192">
        <f>ROUND(I207*H207,2)</f>
        <v>0</v>
      </c>
      <c r="BL207" s="19" t="s">
        <v>170</v>
      </c>
      <c r="BM207" s="191" t="s">
        <v>345</v>
      </c>
    </row>
    <row r="208" spans="1:65" s="2" customFormat="1" ht="16.5" customHeight="1">
      <c r="A208" s="38"/>
      <c r="B208" s="179"/>
      <c r="C208" s="180" t="s">
        <v>367</v>
      </c>
      <c r="D208" s="180" t="s">
        <v>165</v>
      </c>
      <c r="E208" s="181" t="s">
        <v>1136</v>
      </c>
      <c r="F208" s="182" t="s">
        <v>1137</v>
      </c>
      <c r="G208" s="183" t="s">
        <v>313</v>
      </c>
      <c r="H208" s="184">
        <v>6</v>
      </c>
      <c r="I208" s="185"/>
      <c r="J208" s="186">
        <f>ROUND(I208*H208,2)</f>
        <v>0</v>
      </c>
      <c r="K208" s="182" t="s">
        <v>1</v>
      </c>
      <c r="L208" s="39"/>
      <c r="M208" s="187" t="s">
        <v>1</v>
      </c>
      <c r="N208" s="188" t="s">
        <v>38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170</v>
      </c>
      <c r="AT208" s="191" t="s">
        <v>165</v>
      </c>
      <c r="AU208" s="191" t="s">
        <v>82</v>
      </c>
      <c r="AY208" s="19" t="s">
        <v>163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80</v>
      </c>
      <c r="BK208" s="192">
        <f>ROUND(I208*H208,2)</f>
        <v>0</v>
      </c>
      <c r="BL208" s="19" t="s">
        <v>170</v>
      </c>
      <c r="BM208" s="191" t="s">
        <v>350</v>
      </c>
    </row>
    <row r="209" spans="1:65" s="2" customFormat="1" ht="16.5" customHeight="1">
      <c r="A209" s="38"/>
      <c r="B209" s="179"/>
      <c r="C209" s="180" t="s">
        <v>372</v>
      </c>
      <c r="D209" s="180" t="s">
        <v>165</v>
      </c>
      <c r="E209" s="181" t="s">
        <v>1138</v>
      </c>
      <c r="F209" s="182" t="s">
        <v>1139</v>
      </c>
      <c r="G209" s="183" t="s">
        <v>313</v>
      </c>
      <c r="H209" s="184">
        <v>6</v>
      </c>
      <c r="I209" s="185"/>
      <c r="J209" s="186">
        <f>ROUND(I209*H209,2)</f>
        <v>0</v>
      </c>
      <c r="K209" s="182" t="s">
        <v>1</v>
      </c>
      <c r="L209" s="39"/>
      <c r="M209" s="187" t="s">
        <v>1</v>
      </c>
      <c r="N209" s="188" t="s">
        <v>38</v>
      </c>
      <c r="O209" s="77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1" t="s">
        <v>170</v>
      </c>
      <c r="AT209" s="191" t="s">
        <v>165</v>
      </c>
      <c r="AU209" s="191" t="s">
        <v>82</v>
      </c>
      <c r="AY209" s="19" t="s">
        <v>163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80</v>
      </c>
      <c r="BK209" s="192">
        <f>ROUND(I209*H209,2)</f>
        <v>0</v>
      </c>
      <c r="BL209" s="19" t="s">
        <v>170</v>
      </c>
      <c r="BM209" s="191" t="s">
        <v>355</v>
      </c>
    </row>
    <row r="210" spans="1:65" s="2" customFormat="1" ht="16.5" customHeight="1">
      <c r="A210" s="38"/>
      <c r="B210" s="179"/>
      <c r="C210" s="180" t="s">
        <v>376</v>
      </c>
      <c r="D210" s="180" t="s">
        <v>165</v>
      </c>
      <c r="E210" s="181" t="s">
        <v>1140</v>
      </c>
      <c r="F210" s="182" t="s">
        <v>1141</v>
      </c>
      <c r="G210" s="183" t="s">
        <v>196</v>
      </c>
      <c r="H210" s="184">
        <v>276</v>
      </c>
      <c r="I210" s="185"/>
      <c r="J210" s="186">
        <f>ROUND(I210*H210,2)</f>
        <v>0</v>
      </c>
      <c r="K210" s="182" t="s">
        <v>1</v>
      </c>
      <c r="L210" s="39"/>
      <c r="M210" s="187" t="s">
        <v>1</v>
      </c>
      <c r="N210" s="188" t="s">
        <v>38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170</v>
      </c>
      <c r="AT210" s="191" t="s">
        <v>165</v>
      </c>
      <c r="AU210" s="191" t="s">
        <v>82</v>
      </c>
      <c r="AY210" s="19" t="s">
        <v>163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170</v>
      </c>
      <c r="BM210" s="191" t="s">
        <v>364</v>
      </c>
    </row>
    <row r="211" spans="1:51" s="14" customFormat="1" ht="12">
      <c r="A211" s="14"/>
      <c r="B211" s="201"/>
      <c r="C211" s="14"/>
      <c r="D211" s="194" t="s">
        <v>180</v>
      </c>
      <c r="E211" s="202" t="s">
        <v>1</v>
      </c>
      <c r="F211" s="203" t="s">
        <v>1142</v>
      </c>
      <c r="G211" s="14"/>
      <c r="H211" s="204">
        <v>276</v>
      </c>
      <c r="I211" s="205"/>
      <c r="J211" s="14"/>
      <c r="K211" s="14"/>
      <c r="L211" s="201"/>
      <c r="M211" s="206"/>
      <c r="N211" s="207"/>
      <c r="O211" s="207"/>
      <c r="P211" s="207"/>
      <c r="Q211" s="207"/>
      <c r="R211" s="207"/>
      <c r="S211" s="207"/>
      <c r="T211" s="20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02" t="s">
        <v>180</v>
      </c>
      <c r="AU211" s="202" t="s">
        <v>82</v>
      </c>
      <c r="AV211" s="14" t="s">
        <v>82</v>
      </c>
      <c r="AW211" s="14" t="s">
        <v>30</v>
      </c>
      <c r="AX211" s="14" t="s">
        <v>73</v>
      </c>
      <c r="AY211" s="202" t="s">
        <v>163</v>
      </c>
    </row>
    <row r="212" spans="1:51" s="15" customFormat="1" ht="12">
      <c r="A212" s="15"/>
      <c r="B212" s="209"/>
      <c r="C212" s="15"/>
      <c r="D212" s="194" t="s">
        <v>180</v>
      </c>
      <c r="E212" s="210" t="s">
        <v>1</v>
      </c>
      <c r="F212" s="211" t="s">
        <v>218</v>
      </c>
      <c r="G212" s="15"/>
      <c r="H212" s="212">
        <v>276</v>
      </c>
      <c r="I212" s="213"/>
      <c r="J212" s="15"/>
      <c r="K212" s="15"/>
      <c r="L212" s="209"/>
      <c r="M212" s="214"/>
      <c r="N212" s="215"/>
      <c r="O212" s="215"/>
      <c r="P212" s="215"/>
      <c r="Q212" s="215"/>
      <c r="R212" s="215"/>
      <c r="S212" s="215"/>
      <c r="T212" s="21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10" t="s">
        <v>180</v>
      </c>
      <c r="AU212" s="210" t="s">
        <v>82</v>
      </c>
      <c r="AV212" s="15" t="s">
        <v>170</v>
      </c>
      <c r="AW212" s="15" t="s">
        <v>30</v>
      </c>
      <c r="AX212" s="15" t="s">
        <v>80</v>
      </c>
      <c r="AY212" s="210" t="s">
        <v>163</v>
      </c>
    </row>
    <row r="213" spans="1:65" s="2" customFormat="1" ht="33" customHeight="1">
      <c r="A213" s="38"/>
      <c r="B213" s="179"/>
      <c r="C213" s="180" t="s">
        <v>258</v>
      </c>
      <c r="D213" s="180" t="s">
        <v>165</v>
      </c>
      <c r="E213" s="181" t="s">
        <v>1143</v>
      </c>
      <c r="F213" s="182" t="s">
        <v>1144</v>
      </c>
      <c r="G213" s="183" t="s">
        <v>313</v>
      </c>
      <c r="H213" s="184">
        <v>1</v>
      </c>
      <c r="I213" s="185"/>
      <c r="J213" s="186">
        <f>ROUND(I213*H213,2)</f>
        <v>0</v>
      </c>
      <c r="K213" s="182" t="s">
        <v>1</v>
      </c>
      <c r="L213" s="39"/>
      <c r="M213" s="187" t="s">
        <v>1</v>
      </c>
      <c r="N213" s="188" t="s">
        <v>38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170</v>
      </c>
      <c r="AT213" s="191" t="s">
        <v>165</v>
      </c>
      <c r="AU213" s="191" t="s">
        <v>82</v>
      </c>
      <c r="AY213" s="19" t="s">
        <v>163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80</v>
      </c>
      <c r="BK213" s="192">
        <f>ROUND(I213*H213,2)</f>
        <v>0</v>
      </c>
      <c r="BL213" s="19" t="s">
        <v>170</v>
      </c>
      <c r="BM213" s="191" t="s">
        <v>370</v>
      </c>
    </row>
    <row r="214" spans="1:65" s="2" customFormat="1" ht="24.15" customHeight="1">
      <c r="A214" s="38"/>
      <c r="B214" s="179"/>
      <c r="C214" s="180" t="s">
        <v>387</v>
      </c>
      <c r="D214" s="180" t="s">
        <v>165</v>
      </c>
      <c r="E214" s="181" t="s">
        <v>1145</v>
      </c>
      <c r="F214" s="182" t="s">
        <v>1146</v>
      </c>
      <c r="G214" s="183" t="s">
        <v>313</v>
      </c>
      <c r="H214" s="184">
        <v>2</v>
      </c>
      <c r="I214" s="185"/>
      <c r="J214" s="186">
        <f>ROUND(I214*H214,2)</f>
        <v>0</v>
      </c>
      <c r="K214" s="182" t="s">
        <v>1</v>
      </c>
      <c r="L214" s="39"/>
      <c r="M214" s="187" t="s">
        <v>1</v>
      </c>
      <c r="N214" s="188" t="s">
        <v>38</v>
      </c>
      <c r="O214" s="77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91" t="s">
        <v>170</v>
      </c>
      <c r="AT214" s="191" t="s">
        <v>165</v>
      </c>
      <c r="AU214" s="191" t="s">
        <v>82</v>
      </c>
      <c r="AY214" s="19" t="s">
        <v>163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80</v>
      </c>
      <c r="BK214" s="192">
        <f>ROUND(I214*H214,2)</f>
        <v>0</v>
      </c>
      <c r="BL214" s="19" t="s">
        <v>170</v>
      </c>
      <c r="BM214" s="191" t="s">
        <v>375</v>
      </c>
    </row>
    <row r="215" spans="1:65" s="2" customFormat="1" ht="16.5" customHeight="1">
      <c r="A215" s="38"/>
      <c r="B215" s="179"/>
      <c r="C215" s="180" t="s">
        <v>395</v>
      </c>
      <c r="D215" s="180" t="s">
        <v>165</v>
      </c>
      <c r="E215" s="181" t="s">
        <v>1147</v>
      </c>
      <c r="F215" s="182" t="s">
        <v>1148</v>
      </c>
      <c r="G215" s="183" t="s">
        <v>313</v>
      </c>
      <c r="H215" s="184">
        <v>64</v>
      </c>
      <c r="I215" s="185"/>
      <c r="J215" s="186">
        <f>ROUND(I215*H215,2)</f>
        <v>0</v>
      </c>
      <c r="K215" s="182" t="s">
        <v>1</v>
      </c>
      <c r="L215" s="39"/>
      <c r="M215" s="187" t="s">
        <v>1</v>
      </c>
      <c r="N215" s="188" t="s">
        <v>38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170</v>
      </c>
      <c r="AT215" s="191" t="s">
        <v>165</v>
      </c>
      <c r="AU215" s="191" t="s">
        <v>82</v>
      </c>
      <c r="AY215" s="19" t="s">
        <v>163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80</v>
      </c>
      <c r="BK215" s="192">
        <f>ROUND(I215*H215,2)</f>
        <v>0</v>
      </c>
      <c r="BL215" s="19" t="s">
        <v>170</v>
      </c>
      <c r="BM215" s="191" t="s">
        <v>379</v>
      </c>
    </row>
    <row r="216" spans="1:51" s="14" customFormat="1" ht="12">
      <c r="A216" s="14"/>
      <c r="B216" s="201"/>
      <c r="C216" s="14"/>
      <c r="D216" s="194" t="s">
        <v>180</v>
      </c>
      <c r="E216" s="202" t="s">
        <v>1</v>
      </c>
      <c r="F216" s="203" t="s">
        <v>1149</v>
      </c>
      <c r="G216" s="14"/>
      <c r="H216" s="204">
        <v>64</v>
      </c>
      <c r="I216" s="205"/>
      <c r="J216" s="14"/>
      <c r="K216" s="14"/>
      <c r="L216" s="201"/>
      <c r="M216" s="206"/>
      <c r="N216" s="207"/>
      <c r="O216" s="207"/>
      <c r="P216" s="207"/>
      <c r="Q216" s="207"/>
      <c r="R216" s="207"/>
      <c r="S216" s="207"/>
      <c r="T216" s="20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02" t="s">
        <v>180</v>
      </c>
      <c r="AU216" s="202" t="s">
        <v>82</v>
      </c>
      <c r="AV216" s="14" t="s">
        <v>82</v>
      </c>
      <c r="AW216" s="14" t="s">
        <v>30</v>
      </c>
      <c r="AX216" s="14" t="s">
        <v>73</v>
      </c>
      <c r="AY216" s="202" t="s">
        <v>163</v>
      </c>
    </row>
    <row r="217" spans="1:51" s="15" customFormat="1" ht="12">
      <c r="A217" s="15"/>
      <c r="B217" s="209"/>
      <c r="C217" s="15"/>
      <c r="D217" s="194" t="s">
        <v>180</v>
      </c>
      <c r="E217" s="210" t="s">
        <v>1</v>
      </c>
      <c r="F217" s="211" t="s">
        <v>218</v>
      </c>
      <c r="G217" s="15"/>
      <c r="H217" s="212">
        <v>64</v>
      </c>
      <c r="I217" s="213"/>
      <c r="J217" s="15"/>
      <c r="K217" s="15"/>
      <c r="L217" s="209"/>
      <c r="M217" s="214"/>
      <c r="N217" s="215"/>
      <c r="O217" s="215"/>
      <c r="P217" s="215"/>
      <c r="Q217" s="215"/>
      <c r="R217" s="215"/>
      <c r="S217" s="215"/>
      <c r="T217" s="21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10" t="s">
        <v>180</v>
      </c>
      <c r="AU217" s="210" t="s">
        <v>82</v>
      </c>
      <c r="AV217" s="15" t="s">
        <v>170</v>
      </c>
      <c r="AW217" s="15" t="s">
        <v>30</v>
      </c>
      <c r="AX217" s="15" t="s">
        <v>80</v>
      </c>
      <c r="AY217" s="210" t="s">
        <v>163</v>
      </c>
    </row>
    <row r="218" spans="1:65" s="2" customFormat="1" ht="16.5" customHeight="1">
      <c r="A218" s="38"/>
      <c r="B218" s="179"/>
      <c r="C218" s="180" t="s">
        <v>399</v>
      </c>
      <c r="D218" s="180" t="s">
        <v>165</v>
      </c>
      <c r="E218" s="181" t="s">
        <v>1150</v>
      </c>
      <c r="F218" s="182" t="s">
        <v>1151</v>
      </c>
      <c r="G218" s="183" t="s">
        <v>313</v>
      </c>
      <c r="H218" s="184">
        <v>276</v>
      </c>
      <c r="I218" s="185"/>
      <c r="J218" s="186">
        <f>ROUND(I218*H218,2)</f>
        <v>0</v>
      </c>
      <c r="K218" s="182" t="s">
        <v>1</v>
      </c>
      <c r="L218" s="39"/>
      <c r="M218" s="187" t="s">
        <v>1</v>
      </c>
      <c r="N218" s="188" t="s">
        <v>38</v>
      </c>
      <c r="O218" s="77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170</v>
      </c>
      <c r="AT218" s="191" t="s">
        <v>165</v>
      </c>
      <c r="AU218" s="191" t="s">
        <v>82</v>
      </c>
      <c r="AY218" s="19" t="s">
        <v>163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170</v>
      </c>
      <c r="BM218" s="191" t="s">
        <v>383</v>
      </c>
    </row>
    <row r="219" spans="1:51" s="14" customFormat="1" ht="12">
      <c r="A219" s="14"/>
      <c r="B219" s="201"/>
      <c r="C219" s="14"/>
      <c r="D219" s="194" t="s">
        <v>180</v>
      </c>
      <c r="E219" s="202" t="s">
        <v>1</v>
      </c>
      <c r="F219" s="203" t="s">
        <v>1152</v>
      </c>
      <c r="G219" s="14"/>
      <c r="H219" s="204">
        <v>276</v>
      </c>
      <c r="I219" s="205"/>
      <c r="J219" s="14"/>
      <c r="K219" s="14"/>
      <c r="L219" s="201"/>
      <c r="M219" s="206"/>
      <c r="N219" s="207"/>
      <c r="O219" s="207"/>
      <c r="P219" s="207"/>
      <c r="Q219" s="207"/>
      <c r="R219" s="207"/>
      <c r="S219" s="207"/>
      <c r="T219" s="20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02" t="s">
        <v>180</v>
      </c>
      <c r="AU219" s="202" t="s">
        <v>82</v>
      </c>
      <c r="AV219" s="14" t="s">
        <v>82</v>
      </c>
      <c r="AW219" s="14" t="s">
        <v>30</v>
      </c>
      <c r="AX219" s="14" t="s">
        <v>73</v>
      </c>
      <c r="AY219" s="202" t="s">
        <v>163</v>
      </c>
    </row>
    <row r="220" spans="1:51" s="15" customFormat="1" ht="12">
      <c r="A220" s="15"/>
      <c r="B220" s="209"/>
      <c r="C220" s="15"/>
      <c r="D220" s="194" t="s">
        <v>180</v>
      </c>
      <c r="E220" s="210" t="s">
        <v>1</v>
      </c>
      <c r="F220" s="211" t="s">
        <v>218</v>
      </c>
      <c r="G220" s="15"/>
      <c r="H220" s="212">
        <v>276</v>
      </c>
      <c r="I220" s="213"/>
      <c r="J220" s="15"/>
      <c r="K220" s="15"/>
      <c r="L220" s="209"/>
      <c r="M220" s="214"/>
      <c r="N220" s="215"/>
      <c r="O220" s="215"/>
      <c r="P220" s="215"/>
      <c r="Q220" s="215"/>
      <c r="R220" s="215"/>
      <c r="S220" s="215"/>
      <c r="T220" s="21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10" t="s">
        <v>180</v>
      </c>
      <c r="AU220" s="210" t="s">
        <v>82</v>
      </c>
      <c r="AV220" s="15" t="s">
        <v>170</v>
      </c>
      <c r="AW220" s="15" t="s">
        <v>30</v>
      </c>
      <c r="AX220" s="15" t="s">
        <v>80</v>
      </c>
      <c r="AY220" s="210" t="s">
        <v>163</v>
      </c>
    </row>
    <row r="221" spans="1:65" s="2" customFormat="1" ht="33" customHeight="1">
      <c r="A221" s="38"/>
      <c r="B221" s="179"/>
      <c r="C221" s="180" t="s">
        <v>270</v>
      </c>
      <c r="D221" s="180" t="s">
        <v>165</v>
      </c>
      <c r="E221" s="181" t="s">
        <v>1153</v>
      </c>
      <c r="F221" s="182" t="s">
        <v>1154</v>
      </c>
      <c r="G221" s="183" t="s">
        <v>196</v>
      </c>
      <c r="H221" s="184">
        <v>65</v>
      </c>
      <c r="I221" s="185"/>
      <c r="J221" s="186">
        <f>ROUND(I221*H221,2)</f>
        <v>0</v>
      </c>
      <c r="K221" s="182" t="s">
        <v>1</v>
      </c>
      <c r="L221" s="39"/>
      <c r="M221" s="187" t="s">
        <v>1</v>
      </c>
      <c r="N221" s="188" t="s">
        <v>38</v>
      </c>
      <c r="O221" s="77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1" t="s">
        <v>170</v>
      </c>
      <c r="AT221" s="191" t="s">
        <v>165</v>
      </c>
      <c r="AU221" s="191" t="s">
        <v>82</v>
      </c>
      <c r="AY221" s="19" t="s">
        <v>163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80</v>
      </c>
      <c r="BK221" s="192">
        <f>ROUND(I221*H221,2)</f>
        <v>0</v>
      </c>
      <c r="BL221" s="19" t="s">
        <v>170</v>
      </c>
      <c r="BM221" s="191" t="s">
        <v>390</v>
      </c>
    </row>
    <row r="222" spans="1:51" s="14" customFormat="1" ht="12">
      <c r="A222" s="14"/>
      <c r="B222" s="201"/>
      <c r="C222" s="14"/>
      <c r="D222" s="194" t="s">
        <v>180</v>
      </c>
      <c r="E222" s="202" t="s">
        <v>1</v>
      </c>
      <c r="F222" s="203" t="s">
        <v>1155</v>
      </c>
      <c r="G222" s="14"/>
      <c r="H222" s="204">
        <v>65</v>
      </c>
      <c r="I222" s="205"/>
      <c r="J222" s="14"/>
      <c r="K222" s="14"/>
      <c r="L222" s="201"/>
      <c r="M222" s="206"/>
      <c r="N222" s="207"/>
      <c r="O222" s="207"/>
      <c r="P222" s="207"/>
      <c r="Q222" s="207"/>
      <c r="R222" s="207"/>
      <c r="S222" s="207"/>
      <c r="T222" s="20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2" t="s">
        <v>180</v>
      </c>
      <c r="AU222" s="202" t="s">
        <v>82</v>
      </c>
      <c r="AV222" s="14" t="s">
        <v>82</v>
      </c>
      <c r="AW222" s="14" t="s">
        <v>30</v>
      </c>
      <c r="AX222" s="14" t="s">
        <v>73</v>
      </c>
      <c r="AY222" s="202" t="s">
        <v>163</v>
      </c>
    </row>
    <row r="223" spans="1:51" s="15" customFormat="1" ht="12">
      <c r="A223" s="15"/>
      <c r="B223" s="209"/>
      <c r="C223" s="15"/>
      <c r="D223" s="194" t="s">
        <v>180</v>
      </c>
      <c r="E223" s="210" t="s">
        <v>1</v>
      </c>
      <c r="F223" s="211" t="s">
        <v>218</v>
      </c>
      <c r="G223" s="15"/>
      <c r="H223" s="212">
        <v>65</v>
      </c>
      <c r="I223" s="213"/>
      <c r="J223" s="15"/>
      <c r="K223" s="15"/>
      <c r="L223" s="209"/>
      <c r="M223" s="214"/>
      <c r="N223" s="215"/>
      <c r="O223" s="215"/>
      <c r="P223" s="215"/>
      <c r="Q223" s="215"/>
      <c r="R223" s="215"/>
      <c r="S223" s="215"/>
      <c r="T223" s="21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10" t="s">
        <v>180</v>
      </c>
      <c r="AU223" s="210" t="s">
        <v>82</v>
      </c>
      <c r="AV223" s="15" t="s">
        <v>170</v>
      </c>
      <c r="AW223" s="15" t="s">
        <v>30</v>
      </c>
      <c r="AX223" s="15" t="s">
        <v>80</v>
      </c>
      <c r="AY223" s="210" t="s">
        <v>163</v>
      </c>
    </row>
    <row r="224" spans="1:65" s="2" customFormat="1" ht="33" customHeight="1">
      <c r="A224" s="38"/>
      <c r="B224" s="179"/>
      <c r="C224" s="180" t="s">
        <v>406</v>
      </c>
      <c r="D224" s="180" t="s">
        <v>165</v>
      </c>
      <c r="E224" s="181" t="s">
        <v>1156</v>
      </c>
      <c r="F224" s="182" t="s">
        <v>1157</v>
      </c>
      <c r="G224" s="183" t="s">
        <v>196</v>
      </c>
      <c r="H224" s="184">
        <v>30</v>
      </c>
      <c r="I224" s="185"/>
      <c r="J224" s="186">
        <f>ROUND(I224*H224,2)</f>
        <v>0</v>
      </c>
      <c r="K224" s="182" t="s">
        <v>1</v>
      </c>
      <c r="L224" s="39"/>
      <c r="M224" s="187" t="s">
        <v>1</v>
      </c>
      <c r="N224" s="188" t="s">
        <v>38</v>
      </c>
      <c r="O224" s="77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170</v>
      </c>
      <c r="AT224" s="191" t="s">
        <v>165</v>
      </c>
      <c r="AU224" s="191" t="s">
        <v>82</v>
      </c>
      <c r="AY224" s="19" t="s">
        <v>163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170</v>
      </c>
      <c r="BM224" s="191" t="s">
        <v>398</v>
      </c>
    </row>
    <row r="225" spans="1:51" s="14" customFormat="1" ht="12">
      <c r="A225" s="14"/>
      <c r="B225" s="201"/>
      <c r="C225" s="14"/>
      <c r="D225" s="194" t="s">
        <v>180</v>
      </c>
      <c r="E225" s="202" t="s">
        <v>1</v>
      </c>
      <c r="F225" s="203" t="s">
        <v>1158</v>
      </c>
      <c r="G225" s="14"/>
      <c r="H225" s="204">
        <v>30</v>
      </c>
      <c r="I225" s="205"/>
      <c r="J225" s="14"/>
      <c r="K225" s="14"/>
      <c r="L225" s="201"/>
      <c r="M225" s="206"/>
      <c r="N225" s="207"/>
      <c r="O225" s="207"/>
      <c r="P225" s="207"/>
      <c r="Q225" s="207"/>
      <c r="R225" s="207"/>
      <c r="S225" s="207"/>
      <c r="T225" s="20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02" t="s">
        <v>180</v>
      </c>
      <c r="AU225" s="202" t="s">
        <v>82</v>
      </c>
      <c r="AV225" s="14" t="s">
        <v>82</v>
      </c>
      <c r="AW225" s="14" t="s">
        <v>30</v>
      </c>
      <c r="AX225" s="14" t="s">
        <v>73</v>
      </c>
      <c r="AY225" s="202" t="s">
        <v>163</v>
      </c>
    </row>
    <row r="226" spans="1:51" s="15" customFormat="1" ht="12">
      <c r="A226" s="15"/>
      <c r="B226" s="209"/>
      <c r="C226" s="15"/>
      <c r="D226" s="194" t="s">
        <v>180</v>
      </c>
      <c r="E226" s="210" t="s">
        <v>1</v>
      </c>
      <c r="F226" s="211" t="s">
        <v>218</v>
      </c>
      <c r="G226" s="15"/>
      <c r="H226" s="212">
        <v>30</v>
      </c>
      <c r="I226" s="213"/>
      <c r="J226" s="15"/>
      <c r="K226" s="15"/>
      <c r="L226" s="209"/>
      <c r="M226" s="214"/>
      <c r="N226" s="215"/>
      <c r="O226" s="215"/>
      <c r="P226" s="215"/>
      <c r="Q226" s="215"/>
      <c r="R226" s="215"/>
      <c r="S226" s="215"/>
      <c r="T226" s="21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10" t="s">
        <v>180</v>
      </c>
      <c r="AU226" s="210" t="s">
        <v>82</v>
      </c>
      <c r="AV226" s="15" t="s">
        <v>170</v>
      </c>
      <c r="AW226" s="15" t="s">
        <v>30</v>
      </c>
      <c r="AX226" s="15" t="s">
        <v>80</v>
      </c>
      <c r="AY226" s="210" t="s">
        <v>163</v>
      </c>
    </row>
    <row r="227" spans="1:65" s="2" customFormat="1" ht="33" customHeight="1">
      <c r="A227" s="38"/>
      <c r="B227" s="179"/>
      <c r="C227" s="180" t="s">
        <v>411</v>
      </c>
      <c r="D227" s="180" t="s">
        <v>165</v>
      </c>
      <c r="E227" s="181" t="s">
        <v>1159</v>
      </c>
      <c r="F227" s="182" t="s">
        <v>1160</v>
      </c>
      <c r="G227" s="183" t="s">
        <v>196</v>
      </c>
      <c r="H227" s="184">
        <v>1149</v>
      </c>
      <c r="I227" s="185"/>
      <c r="J227" s="186">
        <f>ROUND(I227*H227,2)</f>
        <v>0</v>
      </c>
      <c r="K227" s="182" t="s">
        <v>1</v>
      </c>
      <c r="L227" s="39"/>
      <c r="M227" s="187" t="s">
        <v>1</v>
      </c>
      <c r="N227" s="188" t="s">
        <v>38</v>
      </c>
      <c r="O227" s="77"/>
      <c r="P227" s="189">
        <f>O227*H227</f>
        <v>0</v>
      </c>
      <c r="Q227" s="189">
        <v>0</v>
      </c>
      <c r="R227" s="189">
        <f>Q227*H227</f>
        <v>0</v>
      </c>
      <c r="S227" s="189">
        <v>0</v>
      </c>
      <c r="T227" s="19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1" t="s">
        <v>170</v>
      </c>
      <c r="AT227" s="191" t="s">
        <v>165</v>
      </c>
      <c r="AU227" s="191" t="s">
        <v>82</v>
      </c>
      <c r="AY227" s="19" t="s">
        <v>163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80</v>
      </c>
      <c r="BK227" s="192">
        <f>ROUND(I227*H227,2)</f>
        <v>0</v>
      </c>
      <c r="BL227" s="19" t="s">
        <v>170</v>
      </c>
      <c r="BM227" s="191" t="s">
        <v>402</v>
      </c>
    </row>
    <row r="228" spans="1:51" s="14" customFormat="1" ht="12">
      <c r="A228" s="14"/>
      <c r="B228" s="201"/>
      <c r="C228" s="14"/>
      <c r="D228" s="194" t="s">
        <v>180</v>
      </c>
      <c r="E228" s="202" t="s">
        <v>1</v>
      </c>
      <c r="F228" s="203" t="s">
        <v>1161</v>
      </c>
      <c r="G228" s="14"/>
      <c r="H228" s="204">
        <v>1149</v>
      </c>
      <c r="I228" s="205"/>
      <c r="J228" s="14"/>
      <c r="K228" s="14"/>
      <c r="L228" s="201"/>
      <c r="M228" s="206"/>
      <c r="N228" s="207"/>
      <c r="O228" s="207"/>
      <c r="P228" s="207"/>
      <c r="Q228" s="207"/>
      <c r="R228" s="207"/>
      <c r="S228" s="207"/>
      <c r="T228" s="20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02" t="s">
        <v>180</v>
      </c>
      <c r="AU228" s="202" t="s">
        <v>82</v>
      </c>
      <c r="AV228" s="14" t="s">
        <v>82</v>
      </c>
      <c r="AW228" s="14" t="s">
        <v>30</v>
      </c>
      <c r="AX228" s="14" t="s">
        <v>73</v>
      </c>
      <c r="AY228" s="202" t="s">
        <v>163</v>
      </c>
    </row>
    <row r="229" spans="1:51" s="15" customFormat="1" ht="12">
      <c r="A229" s="15"/>
      <c r="B229" s="209"/>
      <c r="C229" s="15"/>
      <c r="D229" s="194" t="s">
        <v>180</v>
      </c>
      <c r="E229" s="210" t="s">
        <v>1</v>
      </c>
      <c r="F229" s="211" t="s">
        <v>218</v>
      </c>
      <c r="G229" s="15"/>
      <c r="H229" s="212">
        <v>1149</v>
      </c>
      <c r="I229" s="213"/>
      <c r="J229" s="15"/>
      <c r="K229" s="15"/>
      <c r="L229" s="209"/>
      <c r="M229" s="214"/>
      <c r="N229" s="215"/>
      <c r="O229" s="215"/>
      <c r="P229" s="215"/>
      <c r="Q229" s="215"/>
      <c r="R229" s="215"/>
      <c r="S229" s="215"/>
      <c r="T229" s="21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10" t="s">
        <v>180</v>
      </c>
      <c r="AU229" s="210" t="s">
        <v>82</v>
      </c>
      <c r="AV229" s="15" t="s">
        <v>170</v>
      </c>
      <c r="AW229" s="15" t="s">
        <v>30</v>
      </c>
      <c r="AX229" s="15" t="s">
        <v>80</v>
      </c>
      <c r="AY229" s="210" t="s">
        <v>163</v>
      </c>
    </row>
    <row r="230" spans="1:65" s="2" customFormat="1" ht="33" customHeight="1">
      <c r="A230" s="38"/>
      <c r="B230" s="179"/>
      <c r="C230" s="180" t="s">
        <v>416</v>
      </c>
      <c r="D230" s="180" t="s">
        <v>165</v>
      </c>
      <c r="E230" s="181" t="s">
        <v>1162</v>
      </c>
      <c r="F230" s="182" t="s">
        <v>1163</v>
      </c>
      <c r="G230" s="183" t="s">
        <v>196</v>
      </c>
      <c r="H230" s="184">
        <v>6</v>
      </c>
      <c r="I230" s="185"/>
      <c r="J230" s="186">
        <f>ROUND(I230*H230,2)</f>
        <v>0</v>
      </c>
      <c r="K230" s="182" t="s">
        <v>1</v>
      </c>
      <c r="L230" s="39"/>
      <c r="M230" s="187" t="s">
        <v>1</v>
      </c>
      <c r="N230" s="188" t="s">
        <v>38</v>
      </c>
      <c r="O230" s="77"/>
      <c r="P230" s="189">
        <f>O230*H230</f>
        <v>0</v>
      </c>
      <c r="Q230" s="189">
        <v>0</v>
      </c>
      <c r="R230" s="189">
        <f>Q230*H230</f>
        <v>0</v>
      </c>
      <c r="S230" s="189">
        <v>0</v>
      </c>
      <c r="T230" s="19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91" t="s">
        <v>170</v>
      </c>
      <c r="AT230" s="191" t="s">
        <v>165</v>
      </c>
      <c r="AU230" s="191" t="s">
        <v>82</v>
      </c>
      <c r="AY230" s="19" t="s">
        <v>163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9" t="s">
        <v>80</v>
      </c>
      <c r="BK230" s="192">
        <f>ROUND(I230*H230,2)</f>
        <v>0</v>
      </c>
      <c r="BL230" s="19" t="s">
        <v>170</v>
      </c>
      <c r="BM230" s="191" t="s">
        <v>405</v>
      </c>
    </row>
    <row r="231" spans="1:65" s="2" customFormat="1" ht="33" customHeight="1">
      <c r="A231" s="38"/>
      <c r="B231" s="179"/>
      <c r="C231" s="180" t="s">
        <v>421</v>
      </c>
      <c r="D231" s="180" t="s">
        <v>165</v>
      </c>
      <c r="E231" s="181" t="s">
        <v>1164</v>
      </c>
      <c r="F231" s="182" t="s">
        <v>1165</v>
      </c>
      <c r="G231" s="183" t="s">
        <v>196</v>
      </c>
      <c r="H231" s="184">
        <v>159</v>
      </c>
      <c r="I231" s="185"/>
      <c r="J231" s="186">
        <f>ROUND(I231*H231,2)</f>
        <v>0</v>
      </c>
      <c r="K231" s="182" t="s">
        <v>1</v>
      </c>
      <c r="L231" s="39"/>
      <c r="M231" s="187" t="s">
        <v>1</v>
      </c>
      <c r="N231" s="188" t="s">
        <v>38</v>
      </c>
      <c r="O231" s="77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170</v>
      </c>
      <c r="AT231" s="191" t="s">
        <v>165</v>
      </c>
      <c r="AU231" s="191" t="s">
        <v>82</v>
      </c>
      <c r="AY231" s="19" t="s">
        <v>163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80</v>
      </c>
      <c r="BK231" s="192">
        <f>ROUND(I231*H231,2)</f>
        <v>0</v>
      </c>
      <c r="BL231" s="19" t="s">
        <v>170</v>
      </c>
      <c r="BM231" s="191" t="s">
        <v>409</v>
      </c>
    </row>
    <row r="232" spans="1:51" s="14" customFormat="1" ht="12">
      <c r="A232" s="14"/>
      <c r="B232" s="201"/>
      <c r="C232" s="14"/>
      <c r="D232" s="194" t="s">
        <v>180</v>
      </c>
      <c r="E232" s="202" t="s">
        <v>1</v>
      </c>
      <c r="F232" s="203" t="s">
        <v>1166</v>
      </c>
      <c r="G232" s="14"/>
      <c r="H232" s="204">
        <v>159</v>
      </c>
      <c r="I232" s="205"/>
      <c r="J232" s="14"/>
      <c r="K232" s="14"/>
      <c r="L232" s="201"/>
      <c r="M232" s="206"/>
      <c r="N232" s="207"/>
      <c r="O232" s="207"/>
      <c r="P232" s="207"/>
      <c r="Q232" s="207"/>
      <c r="R232" s="207"/>
      <c r="S232" s="207"/>
      <c r="T232" s="20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02" t="s">
        <v>180</v>
      </c>
      <c r="AU232" s="202" t="s">
        <v>82</v>
      </c>
      <c r="AV232" s="14" t="s">
        <v>82</v>
      </c>
      <c r="AW232" s="14" t="s">
        <v>30</v>
      </c>
      <c r="AX232" s="14" t="s">
        <v>73</v>
      </c>
      <c r="AY232" s="202" t="s">
        <v>163</v>
      </c>
    </row>
    <row r="233" spans="1:51" s="15" customFormat="1" ht="12">
      <c r="A233" s="15"/>
      <c r="B233" s="209"/>
      <c r="C233" s="15"/>
      <c r="D233" s="194" t="s">
        <v>180</v>
      </c>
      <c r="E233" s="210" t="s">
        <v>1</v>
      </c>
      <c r="F233" s="211" t="s">
        <v>218</v>
      </c>
      <c r="G233" s="15"/>
      <c r="H233" s="212">
        <v>159</v>
      </c>
      <c r="I233" s="213"/>
      <c r="J233" s="15"/>
      <c r="K233" s="15"/>
      <c r="L233" s="209"/>
      <c r="M233" s="214"/>
      <c r="N233" s="215"/>
      <c r="O233" s="215"/>
      <c r="P233" s="215"/>
      <c r="Q233" s="215"/>
      <c r="R233" s="215"/>
      <c r="S233" s="215"/>
      <c r="T233" s="21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10" t="s">
        <v>180</v>
      </c>
      <c r="AU233" s="210" t="s">
        <v>82</v>
      </c>
      <c r="AV233" s="15" t="s">
        <v>170</v>
      </c>
      <c r="AW233" s="15" t="s">
        <v>30</v>
      </c>
      <c r="AX233" s="15" t="s">
        <v>80</v>
      </c>
      <c r="AY233" s="210" t="s">
        <v>163</v>
      </c>
    </row>
    <row r="234" spans="1:65" s="2" customFormat="1" ht="33" customHeight="1">
      <c r="A234" s="38"/>
      <c r="B234" s="179"/>
      <c r="C234" s="180" t="s">
        <v>425</v>
      </c>
      <c r="D234" s="180" t="s">
        <v>165</v>
      </c>
      <c r="E234" s="181" t="s">
        <v>1167</v>
      </c>
      <c r="F234" s="182" t="s">
        <v>1168</v>
      </c>
      <c r="G234" s="183" t="s">
        <v>196</v>
      </c>
      <c r="H234" s="184">
        <v>5</v>
      </c>
      <c r="I234" s="185"/>
      <c r="J234" s="186">
        <f>ROUND(I234*H234,2)</f>
        <v>0</v>
      </c>
      <c r="K234" s="182" t="s">
        <v>1</v>
      </c>
      <c r="L234" s="39"/>
      <c r="M234" s="187" t="s">
        <v>1</v>
      </c>
      <c r="N234" s="188" t="s">
        <v>38</v>
      </c>
      <c r="O234" s="77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1" t="s">
        <v>170</v>
      </c>
      <c r="AT234" s="191" t="s">
        <v>165</v>
      </c>
      <c r="AU234" s="191" t="s">
        <v>82</v>
      </c>
      <c r="AY234" s="19" t="s">
        <v>163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80</v>
      </c>
      <c r="BK234" s="192">
        <f>ROUND(I234*H234,2)</f>
        <v>0</v>
      </c>
      <c r="BL234" s="19" t="s">
        <v>170</v>
      </c>
      <c r="BM234" s="191" t="s">
        <v>414</v>
      </c>
    </row>
    <row r="235" spans="1:65" s="2" customFormat="1" ht="24.15" customHeight="1">
      <c r="A235" s="38"/>
      <c r="B235" s="179"/>
      <c r="C235" s="180" t="s">
        <v>434</v>
      </c>
      <c r="D235" s="180" t="s">
        <v>165</v>
      </c>
      <c r="E235" s="181" t="s">
        <v>1169</v>
      </c>
      <c r="F235" s="182" t="s">
        <v>1170</v>
      </c>
      <c r="G235" s="183" t="s">
        <v>168</v>
      </c>
      <c r="H235" s="184">
        <v>23.93</v>
      </c>
      <c r="I235" s="185"/>
      <c r="J235" s="186">
        <f>ROUND(I235*H235,2)</f>
        <v>0</v>
      </c>
      <c r="K235" s="182" t="s">
        <v>1</v>
      </c>
      <c r="L235" s="39"/>
      <c r="M235" s="187" t="s">
        <v>1</v>
      </c>
      <c r="N235" s="188" t="s">
        <v>38</v>
      </c>
      <c r="O235" s="77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170</v>
      </c>
      <c r="AT235" s="191" t="s">
        <v>165</v>
      </c>
      <c r="AU235" s="191" t="s">
        <v>82</v>
      </c>
      <c r="AY235" s="19" t="s">
        <v>163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80</v>
      </c>
      <c r="BK235" s="192">
        <f>ROUND(I235*H235,2)</f>
        <v>0</v>
      </c>
      <c r="BL235" s="19" t="s">
        <v>170</v>
      </c>
      <c r="BM235" s="191" t="s">
        <v>419</v>
      </c>
    </row>
    <row r="236" spans="1:65" s="2" customFormat="1" ht="24.15" customHeight="1">
      <c r="A236" s="38"/>
      <c r="B236" s="179"/>
      <c r="C236" s="180" t="s">
        <v>441</v>
      </c>
      <c r="D236" s="180" t="s">
        <v>165</v>
      </c>
      <c r="E236" s="181" t="s">
        <v>1171</v>
      </c>
      <c r="F236" s="182" t="s">
        <v>1172</v>
      </c>
      <c r="G236" s="183" t="s">
        <v>168</v>
      </c>
      <c r="H236" s="184">
        <v>23.93</v>
      </c>
      <c r="I236" s="185"/>
      <c r="J236" s="186">
        <f>ROUND(I236*H236,2)</f>
        <v>0</v>
      </c>
      <c r="K236" s="182" t="s">
        <v>1</v>
      </c>
      <c r="L236" s="39"/>
      <c r="M236" s="187" t="s">
        <v>1</v>
      </c>
      <c r="N236" s="188" t="s">
        <v>38</v>
      </c>
      <c r="O236" s="77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91" t="s">
        <v>170</v>
      </c>
      <c r="AT236" s="191" t="s">
        <v>165</v>
      </c>
      <c r="AU236" s="191" t="s">
        <v>82</v>
      </c>
      <c r="AY236" s="19" t="s">
        <v>163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80</v>
      </c>
      <c r="BK236" s="192">
        <f>ROUND(I236*H236,2)</f>
        <v>0</v>
      </c>
      <c r="BL236" s="19" t="s">
        <v>170</v>
      </c>
      <c r="BM236" s="191" t="s">
        <v>424</v>
      </c>
    </row>
    <row r="237" spans="1:65" s="2" customFormat="1" ht="24.15" customHeight="1">
      <c r="A237" s="38"/>
      <c r="B237" s="179"/>
      <c r="C237" s="180" t="s">
        <v>445</v>
      </c>
      <c r="D237" s="180" t="s">
        <v>165</v>
      </c>
      <c r="E237" s="181" t="s">
        <v>1173</v>
      </c>
      <c r="F237" s="182" t="s">
        <v>1174</v>
      </c>
      <c r="G237" s="183" t="s">
        <v>168</v>
      </c>
      <c r="H237" s="184">
        <v>23.93</v>
      </c>
      <c r="I237" s="185"/>
      <c r="J237" s="186">
        <f>ROUND(I237*H237,2)</f>
        <v>0</v>
      </c>
      <c r="K237" s="182" t="s">
        <v>1</v>
      </c>
      <c r="L237" s="39"/>
      <c r="M237" s="187" t="s">
        <v>1</v>
      </c>
      <c r="N237" s="188" t="s">
        <v>38</v>
      </c>
      <c r="O237" s="77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1" t="s">
        <v>170</v>
      </c>
      <c r="AT237" s="191" t="s">
        <v>165</v>
      </c>
      <c r="AU237" s="191" t="s">
        <v>82</v>
      </c>
      <c r="AY237" s="19" t="s">
        <v>163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80</v>
      </c>
      <c r="BK237" s="192">
        <f>ROUND(I237*H237,2)</f>
        <v>0</v>
      </c>
      <c r="BL237" s="19" t="s">
        <v>170</v>
      </c>
      <c r="BM237" s="191" t="s">
        <v>428</v>
      </c>
    </row>
    <row r="238" spans="1:65" s="2" customFormat="1" ht="24.15" customHeight="1">
      <c r="A238" s="38"/>
      <c r="B238" s="179"/>
      <c r="C238" s="180" t="s">
        <v>451</v>
      </c>
      <c r="D238" s="180" t="s">
        <v>165</v>
      </c>
      <c r="E238" s="181" t="s">
        <v>1175</v>
      </c>
      <c r="F238" s="182" t="s">
        <v>1176</v>
      </c>
      <c r="G238" s="183" t="s">
        <v>313</v>
      </c>
      <c r="H238" s="184">
        <v>14</v>
      </c>
      <c r="I238" s="185"/>
      <c r="J238" s="186">
        <f>ROUND(I238*H238,2)</f>
        <v>0</v>
      </c>
      <c r="K238" s="182" t="s">
        <v>1</v>
      </c>
      <c r="L238" s="39"/>
      <c r="M238" s="187" t="s">
        <v>1</v>
      </c>
      <c r="N238" s="188" t="s">
        <v>38</v>
      </c>
      <c r="O238" s="77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1" t="s">
        <v>170</v>
      </c>
      <c r="AT238" s="191" t="s">
        <v>165</v>
      </c>
      <c r="AU238" s="191" t="s">
        <v>82</v>
      </c>
      <c r="AY238" s="19" t="s">
        <v>163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80</v>
      </c>
      <c r="BK238" s="192">
        <f>ROUND(I238*H238,2)</f>
        <v>0</v>
      </c>
      <c r="BL238" s="19" t="s">
        <v>170</v>
      </c>
      <c r="BM238" s="191" t="s">
        <v>437</v>
      </c>
    </row>
    <row r="239" spans="1:51" s="14" customFormat="1" ht="12">
      <c r="A239" s="14"/>
      <c r="B239" s="201"/>
      <c r="C239" s="14"/>
      <c r="D239" s="194" t="s">
        <v>180</v>
      </c>
      <c r="E239" s="202" t="s">
        <v>1</v>
      </c>
      <c r="F239" s="203" t="s">
        <v>1177</v>
      </c>
      <c r="G239" s="14"/>
      <c r="H239" s="204">
        <v>14</v>
      </c>
      <c r="I239" s="205"/>
      <c r="J239" s="14"/>
      <c r="K239" s="14"/>
      <c r="L239" s="201"/>
      <c r="M239" s="206"/>
      <c r="N239" s="207"/>
      <c r="O239" s="207"/>
      <c r="P239" s="207"/>
      <c r="Q239" s="207"/>
      <c r="R239" s="207"/>
      <c r="S239" s="207"/>
      <c r="T239" s="20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2" t="s">
        <v>180</v>
      </c>
      <c r="AU239" s="202" t="s">
        <v>82</v>
      </c>
      <c r="AV239" s="14" t="s">
        <v>82</v>
      </c>
      <c r="AW239" s="14" t="s">
        <v>30</v>
      </c>
      <c r="AX239" s="14" t="s">
        <v>73</v>
      </c>
      <c r="AY239" s="202" t="s">
        <v>163</v>
      </c>
    </row>
    <row r="240" spans="1:51" s="15" customFormat="1" ht="12">
      <c r="A240" s="15"/>
      <c r="B240" s="209"/>
      <c r="C240" s="15"/>
      <c r="D240" s="194" t="s">
        <v>180</v>
      </c>
      <c r="E240" s="210" t="s">
        <v>1</v>
      </c>
      <c r="F240" s="211" t="s">
        <v>218</v>
      </c>
      <c r="G240" s="15"/>
      <c r="H240" s="212">
        <v>14</v>
      </c>
      <c r="I240" s="213"/>
      <c r="J240" s="15"/>
      <c r="K240" s="15"/>
      <c r="L240" s="209"/>
      <c r="M240" s="214"/>
      <c r="N240" s="215"/>
      <c r="O240" s="215"/>
      <c r="P240" s="215"/>
      <c r="Q240" s="215"/>
      <c r="R240" s="215"/>
      <c r="S240" s="215"/>
      <c r="T240" s="21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10" t="s">
        <v>180</v>
      </c>
      <c r="AU240" s="210" t="s">
        <v>82</v>
      </c>
      <c r="AV240" s="15" t="s">
        <v>170</v>
      </c>
      <c r="AW240" s="15" t="s">
        <v>30</v>
      </c>
      <c r="AX240" s="15" t="s">
        <v>80</v>
      </c>
      <c r="AY240" s="210" t="s">
        <v>163</v>
      </c>
    </row>
    <row r="241" spans="1:65" s="2" customFormat="1" ht="24.15" customHeight="1">
      <c r="A241" s="38"/>
      <c r="B241" s="179"/>
      <c r="C241" s="180" t="s">
        <v>466</v>
      </c>
      <c r="D241" s="180" t="s">
        <v>165</v>
      </c>
      <c r="E241" s="181" t="s">
        <v>1178</v>
      </c>
      <c r="F241" s="182" t="s">
        <v>1179</v>
      </c>
      <c r="G241" s="183" t="s">
        <v>313</v>
      </c>
      <c r="H241" s="184">
        <v>262</v>
      </c>
      <c r="I241" s="185"/>
      <c r="J241" s="186">
        <f>ROUND(I241*H241,2)</f>
        <v>0</v>
      </c>
      <c r="K241" s="182" t="s">
        <v>1</v>
      </c>
      <c r="L241" s="39"/>
      <c r="M241" s="187" t="s">
        <v>1</v>
      </c>
      <c r="N241" s="188" t="s">
        <v>38</v>
      </c>
      <c r="O241" s="77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91" t="s">
        <v>170</v>
      </c>
      <c r="AT241" s="191" t="s">
        <v>165</v>
      </c>
      <c r="AU241" s="191" t="s">
        <v>82</v>
      </c>
      <c r="AY241" s="19" t="s">
        <v>163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80</v>
      </c>
      <c r="BK241" s="192">
        <f>ROUND(I241*H241,2)</f>
        <v>0</v>
      </c>
      <c r="BL241" s="19" t="s">
        <v>170</v>
      </c>
      <c r="BM241" s="191" t="s">
        <v>444</v>
      </c>
    </row>
    <row r="242" spans="1:51" s="14" customFormat="1" ht="12">
      <c r="A242" s="14"/>
      <c r="B242" s="201"/>
      <c r="C242" s="14"/>
      <c r="D242" s="194" t="s">
        <v>180</v>
      </c>
      <c r="E242" s="202" t="s">
        <v>1</v>
      </c>
      <c r="F242" s="203" t="s">
        <v>1180</v>
      </c>
      <c r="G242" s="14"/>
      <c r="H242" s="204">
        <v>262</v>
      </c>
      <c r="I242" s="205"/>
      <c r="J242" s="14"/>
      <c r="K242" s="14"/>
      <c r="L242" s="201"/>
      <c r="M242" s="206"/>
      <c r="N242" s="207"/>
      <c r="O242" s="207"/>
      <c r="P242" s="207"/>
      <c r="Q242" s="207"/>
      <c r="R242" s="207"/>
      <c r="S242" s="207"/>
      <c r="T242" s="20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02" t="s">
        <v>180</v>
      </c>
      <c r="AU242" s="202" t="s">
        <v>82</v>
      </c>
      <c r="AV242" s="14" t="s">
        <v>82</v>
      </c>
      <c r="AW242" s="14" t="s">
        <v>30</v>
      </c>
      <c r="AX242" s="14" t="s">
        <v>73</v>
      </c>
      <c r="AY242" s="202" t="s">
        <v>163</v>
      </c>
    </row>
    <row r="243" spans="1:51" s="15" customFormat="1" ht="12">
      <c r="A243" s="15"/>
      <c r="B243" s="209"/>
      <c r="C243" s="15"/>
      <c r="D243" s="194" t="s">
        <v>180</v>
      </c>
      <c r="E243" s="210" t="s">
        <v>1</v>
      </c>
      <c r="F243" s="211" t="s">
        <v>218</v>
      </c>
      <c r="G243" s="15"/>
      <c r="H243" s="212">
        <v>262</v>
      </c>
      <c r="I243" s="213"/>
      <c r="J243" s="15"/>
      <c r="K243" s="15"/>
      <c r="L243" s="209"/>
      <c r="M243" s="214"/>
      <c r="N243" s="215"/>
      <c r="O243" s="215"/>
      <c r="P243" s="215"/>
      <c r="Q243" s="215"/>
      <c r="R243" s="215"/>
      <c r="S243" s="215"/>
      <c r="T243" s="21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10" t="s">
        <v>180</v>
      </c>
      <c r="AU243" s="210" t="s">
        <v>82</v>
      </c>
      <c r="AV243" s="15" t="s">
        <v>170</v>
      </c>
      <c r="AW243" s="15" t="s">
        <v>30</v>
      </c>
      <c r="AX243" s="15" t="s">
        <v>80</v>
      </c>
      <c r="AY243" s="210" t="s">
        <v>163</v>
      </c>
    </row>
    <row r="244" spans="1:65" s="2" customFormat="1" ht="24.15" customHeight="1">
      <c r="A244" s="38"/>
      <c r="B244" s="179"/>
      <c r="C244" s="180" t="s">
        <v>483</v>
      </c>
      <c r="D244" s="180" t="s">
        <v>165</v>
      </c>
      <c r="E244" s="181" t="s">
        <v>1181</v>
      </c>
      <c r="F244" s="182" t="s">
        <v>1182</v>
      </c>
      <c r="G244" s="183" t="s">
        <v>313</v>
      </c>
      <c r="H244" s="184">
        <v>14</v>
      </c>
      <c r="I244" s="185"/>
      <c r="J244" s="186">
        <f>ROUND(I244*H244,2)</f>
        <v>0</v>
      </c>
      <c r="K244" s="182" t="s">
        <v>1</v>
      </c>
      <c r="L244" s="39"/>
      <c r="M244" s="187" t="s">
        <v>1</v>
      </c>
      <c r="N244" s="188" t="s">
        <v>38</v>
      </c>
      <c r="O244" s="77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191" t="s">
        <v>170</v>
      </c>
      <c r="AT244" s="191" t="s">
        <v>165</v>
      </c>
      <c r="AU244" s="191" t="s">
        <v>82</v>
      </c>
      <c r="AY244" s="19" t="s">
        <v>163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80</v>
      </c>
      <c r="BK244" s="192">
        <f>ROUND(I244*H244,2)</f>
        <v>0</v>
      </c>
      <c r="BL244" s="19" t="s">
        <v>170</v>
      </c>
      <c r="BM244" s="191" t="s">
        <v>448</v>
      </c>
    </row>
    <row r="245" spans="1:51" s="14" customFormat="1" ht="12">
      <c r="A245" s="14"/>
      <c r="B245" s="201"/>
      <c r="C245" s="14"/>
      <c r="D245" s="194" t="s">
        <v>180</v>
      </c>
      <c r="E245" s="202" t="s">
        <v>1</v>
      </c>
      <c r="F245" s="203" t="s">
        <v>1177</v>
      </c>
      <c r="G245" s="14"/>
      <c r="H245" s="204">
        <v>14</v>
      </c>
      <c r="I245" s="205"/>
      <c r="J245" s="14"/>
      <c r="K245" s="14"/>
      <c r="L245" s="201"/>
      <c r="M245" s="206"/>
      <c r="N245" s="207"/>
      <c r="O245" s="207"/>
      <c r="P245" s="207"/>
      <c r="Q245" s="207"/>
      <c r="R245" s="207"/>
      <c r="S245" s="207"/>
      <c r="T245" s="20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02" t="s">
        <v>180</v>
      </c>
      <c r="AU245" s="202" t="s">
        <v>82</v>
      </c>
      <c r="AV245" s="14" t="s">
        <v>82</v>
      </c>
      <c r="AW245" s="14" t="s">
        <v>30</v>
      </c>
      <c r="AX245" s="14" t="s">
        <v>73</v>
      </c>
      <c r="AY245" s="202" t="s">
        <v>163</v>
      </c>
    </row>
    <row r="246" spans="1:51" s="15" customFormat="1" ht="12">
      <c r="A246" s="15"/>
      <c r="B246" s="209"/>
      <c r="C246" s="15"/>
      <c r="D246" s="194" t="s">
        <v>180</v>
      </c>
      <c r="E246" s="210" t="s">
        <v>1</v>
      </c>
      <c r="F246" s="211" t="s">
        <v>218</v>
      </c>
      <c r="G246" s="15"/>
      <c r="H246" s="212">
        <v>14</v>
      </c>
      <c r="I246" s="213"/>
      <c r="J246" s="15"/>
      <c r="K246" s="15"/>
      <c r="L246" s="209"/>
      <c r="M246" s="214"/>
      <c r="N246" s="215"/>
      <c r="O246" s="215"/>
      <c r="P246" s="215"/>
      <c r="Q246" s="215"/>
      <c r="R246" s="215"/>
      <c r="S246" s="215"/>
      <c r="T246" s="21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10" t="s">
        <v>180</v>
      </c>
      <c r="AU246" s="210" t="s">
        <v>82</v>
      </c>
      <c r="AV246" s="15" t="s">
        <v>170</v>
      </c>
      <c r="AW246" s="15" t="s">
        <v>30</v>
      </c>
      <c r="AX246" s="15" t="s">
        <v>80</v>
      </c>
      <c r="AY246" s="210" t="s">
        <v>163</v>
      </c>
    </row>
    <row r="247" spans="1:65" s="2" customFormat="1" ht="37.8" customHeight="1">
      <c r="A247" s="38"/>
      <c r="B247" s="179"/>
      <c r="C247" s="180" t="s">
        <v>487</v>
      </c>
      <c r="D247" s="180" t="s">
        <v>165</v>
      </c>
      <c r="E247" s="181" t="s">
        <v>1183</v>
      </c>
      <c r="F247" s="182" t="s">
        <v>1184</v>
      </c>
      <c r="G247" s="183" t="s">
        <v>1185</v>
      </c>
      <c r="H247" s="184">
        <v>76</v>
      </c>
      <c r="I247" s="185"/>
      <c r="J247" s="186">
        <f>ROUND(I247*H247,2)</f>
        <v>0</v>
      </c>
      <c r="K247" s="182" t="s">
        <v>1</v>
      </c>
      <c r="L247" s="39"/>
      <c r="M247" s="187" t="s">
        <v>1</v>
      </c>
      <c r="N247" s="188" t="s">
        <v>38</v>
      </c>
      <c r="O247" s="77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170</v>
      </c>
      <c r="AT247" s="191" t="s">
        <v>165</v>
      </c>
      <c r="AU247" s="191" t="s">
        <v>82</v>
      </c>
      <c r="AY247" s="19" t="s">
        <v>163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80</v>
      </c>
      <c r="BK247" s="192">
        <f>ROUND(I247*H247,2)</f>
        <v>0</v>
      </c>
      <c r="BL247" s="19" t="s">
        <v>170</v>
      </c>
      <c r="BM247" s="191" t="s">
        <v>454</v>
      </c>
    </row>
    <row r="248" spans="1:51" s="14" customFormat="1" ht="12">
      <c r="A248" s="14"/>
      <c r="B248" s="201"/>
      <c r="C248" s="14"/>
      <c r="D248" s="194" t="s">
        <v>180</v>
      </c>
      <c r="E248" s="202" t="s">
        <v>1</v>
      </c>
      <c r="F248" s="203" t="s">
        <v>1186</v>
      </c>
      <c r="G248" s="14"/>
      <c r="H248" s="204">
        <v>76</v>
      </c>
      <c r="I248" s="205"/>
      <c r="J248" s="14"/>
      <c r="K248" s="14"/>
      <c r="L248" s="201"/>
      <c r="M248" s="206"/>
      <c r="N248" s="207"/>
      <c r="O248" s="207"/>
      <c r="P248" s="207"/>
      <c r="Q248" s="207"/>
      <c r="R248" s="207"/>
      <c r="S248" s="207"/>
      <c r="T248" s="20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02" t="s">
        <v>180</v>
      </c>
      <c r="AU248" s="202" t="s">
        <v>82</v>
      </c>
      <c r="AV248" s="14" t="s">
        <v>82</v>
      </c>
      <c r="AW248" s="14" t="s">
        <v>30</v>
      </c>
      <c r="AX248" s="14" t="s">
        <v>73</v>
      </c>
      <c r="AY248" s="202" t="s">
        <v>163</v>
      </c>
    </row>
    <row r="249" spans="1:51" s="15" customFormat="1" ht="12">
      <c r="A249" s="15"/>
      <c r="B249" s="209"/>
      <c r="C249" s="15"/>
      <c r="D249" s="194" t="s">
        <v>180</v>
      </c>
      <c r="E249" s="210" t="s">
        <v>1</v>
      </c>
      <c r="F249" s="211" t="s">
        <v>218</v>
      </c>
      <c r="G249" s="15"/>
      <c r="H249" s="212">
        <v>76</v>
      </c>
      <c r="I249" s="213"/>
      <c r="J249" s="15"/>
      <c r="K249" s="15"/>
      <c r="L249" s="209"/>
      <c r="M249" s="214"/>
      <c r="N249" s="215"/>
      <c r="O249" s="215"/>
      <c r="P249" s="215"/>
      <c r="Q249" s="215"/>
      <c r="R249" s="215"/>
      <c r="S249" s="215"/>
      <c r="T249" s="21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10" t="s">
        <v>180</v>
      </c>
      <c r="AU249" s="210" t="s">
        <v>82</v>
      </c>
      <c r="AV249" s="15" t="s">
        <v>170</v>
      </c>
      <c r="AW249" s="15" t="s">
        <v>30</v>
      </c>
      <c r="AX249" s="15" t="s">
        <v>80</v>
      </c>
      <c r="AY249" s="210" t="s">
        <v>163</v>
      </c>
    </row>
    <row r="250" spans="1:65" s="2" customFormat="1" ht="21.75" customHeight="1">
      <c r="A250" s="38"/>
      <c r="B250" s="179"/>
      <c r="C250" s="180" t="s">
        <v>493</v>
      </c>
      <c r="D250" s="180" t="s">
        <v>165</v>
      </c>
      <c r="E250" s="181" t="s">
        <v>1187</v>
      </c>
      <c r="F250" s="182" t="s">
        <v>1188</v>
      </c>
      <c r="G250" s="183" t="s">
        <v>313</v>
      </c>
      <c r="H250" s="184">
        <v>1</v>
      </c>
      <c r="I250" s="185"/>
      <c r="J250" s="186">
        <f>ROUND(I250*H250,2)</f>
        <v>0</v>
      </c>
      <c r="K250" s="182" t="s">
        <v>1</v>
      </c>
      <c r="L250" s="39"/>
      <c r="M250" s="187" t="s">
        <v>1</v>
      </c>
      <c r="N250" s="188" t="s">
        <v>38</v>
      </c>
      <c r="O250" s="77"/>
      <c r="P250" s="189">
        <f>O250*H250</f>
        <v>0</v>
      </c>
      <c r="Q250" s="189">
        <v>0</v>
      </c>
      <c r="R250" s="189">
        <f>Q250*H250</f>
        <v>0</v>
      </c>
      <c r="S250" s="189">
        <v>0</v>
      </c>
      <c r="T250" s="19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1" t="s">
        <v>170</v>
      </c>
      <c r="AT250" s="191" t="s">
        <v>165</v>
      </c>
      <c r="AU250" s="191" t="s">
        <v>82</v>
      </c>
      <c r="AY250" s="19" t="s">
        <v>163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80</v>
      </c>
      <c r="BK250" s="192">
        <f>ROUND(I250*H250,2)</f>
        <v>0</v>
      </c>
      <c r="BL250" s="19" t="s">
        <v>170</v>
      </c>
      <c r="BM250" s="191" t="s">
        <v>469</v>
      </c>
    </row>
    <row r="251" spans="1:65" s="2" customFormat="1" ht="21.75" customHeight="1">
      <c r="A251" s="38"/>
      <c r="B251" s="179"/>
      <c r="C251" s="180" t="s">
        <v>498</v>
      </c>
      <c r="D251" s="180" t="s">
        <v>165</v>
      </c>
      <c r="E251" s="181" t="s">
        <v>1189</v>
      </c>
      <c r="F251" s="182" t="s">
        <v>1190</v>
      </c>
      <c r="G251" s="183" t="s">
        <v>313</v>
      </c>
      <c r="H251" s="184">
        <v>1</v>
      </c>
      <c r="I251" s="185"/>
      <c r="J251" s="186">
        <f>ROUND(I251*H251,2)</f>
        <v>0</v>
      </c>
      <c r="K251" s="182" t="s">
        <v>1</v>
      </c>
      <c r="L251" s="39"/>
      <c r="M251" s="187" t="s">
        <v>1</v>
      </c>
      <c r="N251" s="188" t="s">
        <v>38</v>
      </c>
      <c r="O251" s="77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1" t="s">
        <v>170</v>
      </c>
      <c r="AT251" s="191" t="s">
        <v>165</v>
      </c>
      <c r="AU251" s="191" t="s">
        <v>82</v>
      </c>
      <c r="AY251" s="19" t="s">
        <v>163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9" t="s">
        <v>80</v>
      </c>
      <c r="BK251" s="192">
        <f>ROUND(I251*H251,2)</f>
        <v>0</v>
      </c>
      <c r="BL251" s="19" t="s">
        <v>170</v>
      </c>
      <c r="BM251" s="191" t="s">
        <v>486</v>
      </c>
    </row>
    <row r="252" spans="1:65" s="2" customFormat="1" ht="24.15" customHeight="1">
      <c r="A252" s="38"/>
      <c r="B252" s="179"/>
      <c r="C252" s="180" t="s">
        <v>505</v>
      </c>
      <c r="D252" s="180" t="s">
        <v>165</v>
      </c>
      <c r="E252" s="181" t="s">
        <v>1191</v>
      </c>
      <c r="F252" s="182" t="s">
        <v>1192</v>
      </c>
      <c r="G252" s="183" t="s">
        <v>313</v>
      </c>
      <c r="H252" s="184">
        <v>1</v>
      </c>
      <c r="I252" s="185"/>
      <c r="J252" s="186">
        <f>ROUND(I252*H252,2)</f>
        <v>0</v>
      </c>
      <c r="K252" s="182" t="s">
        <v>1</v>
      </c>
      <c r="L252" s="39"/>
      <c r="M252" s="187" t="s">
        <v>1</v>
      </c>
      <c r="N252" s="188" t="s">
        <v>38</v>
      </c>
      <c r="O252" s="77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191" t="s">
        <v>170</v>
      </c>
      <c r="AT252" s="191" t="s">
        <v>165</v>
      </c>
      <c r="AU252" s="191" t="s">
        <v>82</v>
      </c>
      <c r="AY252" s="19" t="s">
        <v>163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80</v>
      </c>
      <c r="BK252" s="192">
        <f>ROUND(I252*H252,2)</f>
        <v>0</v>
      </c>
      <c r="BL252" s="19" t="s">
        <v>170</v>
      </c>
      <c r="BM252" s="191" t="s">
        <v>490</v>
      </c>
    </row>
    <row r="253" spans="1:63" s="12" customFormat="1" ht="22.8" customHeight="1">
      <c r="A253" s="12"/>
      <c r="B253" s="166"/>
      <c r="C253" s="12"/>
      <c r="D253" s="167" t="s">
        <v>72</v>
      </c>
      <c r="E253" s="177" t="s">
        <v>1193</v>
      </c>
      <c r="F253" s="177" t="s">
        <v>1194</v>
      </c>
      <c r="G253" s="12"/>
      <c r="H253" s="12"/>
      <c r="I253" s="169"/>
      <c r="J253" s="178">
        <f>BK253</f>
        <v>0</v>
      </c>
      <c r="K253" s="12"/>
      <c r="L253" s="166"/>
      <c r="M253" s="171"/>
      <c r="N253" s="172"/>
      <c r="O253" s="172"/>
      <c r="P253" s="173">
        <f>SUM(P254:P359)</f>
        <v>0</v>
      </c>
      <c r="Q253" s="172"/>
      <c r="R253" s="173">
        <f>SUM(R254:R359)</f>
        <v>0</v>
      </c>
      <c r="S253" s="172"/>
      <c r="T253" s="174">
        <f>SUM(T254:T359)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67" t="s">
        <v>80</v>
      </c>
      <c r="AT253" s="175" t="s">
        <v>72</v>
      </c>
      <c r="AU253" s="175" t="s">
        <v>80</v>
      </c>
      <c r="AY253" s="167" t="s">
        <v>163</v>
      </c>
      <c r="BK253" s="176">
        <f>SUM(BK254:BK359)</f>
        <v>0</v>
      </c>
    </row>
    <row r="254" spans="1:65" s="2" customFormat="1" ht="16.5" customHeight="1">
      <c r="A254" s="38"/>
      <c r="B254" s="179"/>
      <c r="C254" s="180" t="s">
        <v>510</v>
      </c>
      <c r="D254" s="180" t="s">
        <v>165</v>
      </c>
      <c r="E254" s="181" t="s">
        <v>1195</v>
      </c>
      <c r="F254" s="182" t="s">
        <v>1196</v>
      </c>
      <c r="G254" s="183" t="s">
        <v>313</v>
      </c>
      <c r="H254" s="184">
        <v>2</v>
      </c>
      <c r="I254" s="185"/>
      <c r="J254" s="186">
        <f>ROUND(I254*H254,2)</f>
        <v>0</v>
      </c>
      <c r="K254" s="182" t="s">
        <v>1</v>
      </c>
      <c r="L254" s="39"/>
      <c r="M254" s="187" t="s">
        <v>1</v>
      </c>
      <c r="N254" s="188" t="s">
        <v>38</v>
      </c>
      <c r="O254" s="77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91" t="s">
        <v>170</v>
      </c>
      <c r="AT254" s="191" t="s">
        <v>165</v>
      </c>
      <c r="AU254" s="191" t="s">
        <v>82</v>
      </c>
      <c r="AY254" s="19" t="s">
        <v>163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80</v>
      </c>
      <c r="BK254" s="192">
        <f>ROUND(I254*H254,2)</f>
        <v>0</v>
      </c>
      <c r="BL254" s="19" t="s">
        <v>170</v>
      </c>
      <c r="BM254" s="191" t="s">
        <v>496</v>
      </c>
    </row>
    <row r="255" spans="1:65" s="2" customFormat="1" ht="24.15" customHeight="1">
      <c r="A255" s="38"/>
      <c r="B255" s="179"/>
      <c r="C255" s="180" t="s">
        <v>514</v>
      </c>
      <c r="D255" s="180" t="s">
        <v>165</v>
      </c>
      <c r="E255" s="181" t="s">
        <v>1197</v>
      </c>
      <c r="F255" s="182" t="s">
        <v>1198</v>
      </c>
      <c r="G255" s="183" t="s">
        <v>313</v>
      </c>
      <c r="H255" s="184">
        <v>8</v>
      </c>
      <c r="I255" s="185"/>
      <c r="J255" s="186">
        <f>ROUND(I255*H255,2)</f>
        <v>0</v>
      </c>
      <c r="K255" s="182" t="s">
        <v>1</v>
      </c>
      <c r="L255" s="39"/>
      <c r="M255" s="187" t="s">
        <v>1</v>
      </c>
      <c r="N255" s="188" t="s">
        <v>38</v>
      </c>
      <c r="O255" s="77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191" t="s">
        <v>170</v>
      </c>
      <c r="AT255" s="191" t="s">
        <v>165</v>
      </c>
      <c r="AU255" s="191" t="s">
        <v>82</v>
      </c>
      <c r="AY255" s="19" t="s">
        <v>163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80</v>
      </c>
      <c r="BK255" s="192">
        <f>ROUND(I255*H255,2)</f>
        <v>0</v>
      </c>
      <c r="BL255" s="19" t="s">
        <v>170</v>
      </c>
      <c r="BM255" s="191" t="s">
        <v>501</v>
      </c>
    </row>
    <row r="256" spans="1:65" s="2" customFormat="1" ht="24.15" customHeight="1">
      <c r="A256" s="38"/>
      <c r="B256" s="179"/>
      <c r="C256" s="180" t="s">
        <v>314</v>
      </c>
      <c r="D256" s="180" t="s">
        <v>165</v>
      </c>
      <c r="E256" s="181" t="s">
        <v>1199</v>
      </c>
      <c r="F256" s="182" t="s">
        <v>1200</v>
      </c>
      <c r="G256" s="183" t="s">
        <v>313</v>
      </c>
      <c r="H256" s="184">
        <v>1</v>
      </c>
      <c r="I256" s="185"/>
      <c r="J256" s="186">
        <f>ROUND(I256*H256,2)</f>
        <v>0</v>
      </c>
      <c r="K256" s="182" t="s">
        <v>1</v>
      </c>
      <c r="L256" s="39"/>
      <c r="M256" s="187" t="s">
        <v>1</v>
      </c>
      <c r="N256" s="188" t="s">
        <v>38</v>
      </c>
      <c r="O256" s="77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91" t="s">
        <v>170</v>
      </c>
      <c r="AT256" s="191" t="s">
        <v>165</v>
      </c>
      <c r="AU256" s="191" t="s">
        <v>82</v>
      </c>
      <c r="AY256" s="19" t="s">
        <v>163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80</v>
      </c>
      <c r="BK256" s="192">
        <f>ROUND(I256*H256,2)</f>
        <v>0</v>
      </c>
      <c r="BL256" s="19" t="s">
        <v>170</v>
      </c>
      <c r="BM256" s="191" t="s">
        <v>508</v>
      </c>
    </row>
    <row r="257" spans="1:65" s="2" customFormat="1" ht="24.15" customHeight="1">
      <c r="A257" s="38"/>
      <c r="B257" s="179"/>
      <c r="C257" s="180" t="s">
        <v>526</v>
      </c>
      <c r="D257" s="180" t="s">
        <v>165</v>
      </c>
      <c r="E257" s="181" t="s">
        <v>1201</v>
      </c>
      <c r="F257" s="182" t="s">
        <v>1202</v>
      </c>
      <c r="G257" s="183" t="s">
        <v>313</v>
      </c>
      <c r="H257" s="184">
        <v>42</v>
      </c>
      <c r="I257" s="185"/>
      <c r="J257" s="186">
        <f>ROUND(I257*H257,2)</f>
        <v>0</v>
      </c>
      <c r="K257" s="182" t="s">
        <v>1</v>
      </c>
      <c r="L257" s="39"/>
      <c r="M257" s="187" t="s">
        <v>1</v>
      </c>
      <c r="N257" s="188" t="s">
        <v>38</v>
      </c>
      <c r="O257" s="77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91" t="s">
        <v>170</v>
      </c>
      <c r="AT257" s="191" t="s">
        <v>165</v>
      </c>
      <c r="AU257" s="191" t="s">
        <v>82</v>
      </c>
      <c r="AY257" s="19" t="s">
        <v>163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80</v>
      </c>
      <c r="BK257" s="192">
        <f>ROUND(I257*H257,2)</f>
        <v>0</v>
      </c>
      <c r="BL257" s="19" t="s">
        <v>170</v>
      </c>
      <c r="BM257" s="191" t="s">
        <v>513</v>
      </c>
    </row>
    <row r="258" spans="1:65" s="2" customFormat="1" ht="24.15" customHeight="1">
      <c r="A258" s="38"/>
      <c r="B258" s="179"/>
      <c r="C258" s="180" t="s">
        <v>318</v>
      </c>
      <c r="D258" s="180" t="s">
        <v>165</v>
      </c>
      <c r="E258" s="181" t="s">
        <v>1203</v>
      </c>
      <c r="F258" s="182" t="s">
        <v>1204</v>
      </c>
      <c r="G258" s="183" t="s">
        <v>313</v>
      </c>
      <c r="H258" s="184">
        <v>10</v>
      </c>
      <c r="I258" s="185"/>
      <c r="J258" s="186">
        <f>ROUND(I258*H258,2)</f>
        <v>0</v>
      </c>
      <c r="K258" s="182" t="s">
        <v>1</v>
      </c>
      <c r="L258" s="39"/>
      <c r="M258" s="187" t="s">
        <v>1</v>
      </c>
      <c r="N258" s="188" t="s">
        <v>38</v>
      </c>
      <c r="O258" s="77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191" t="s">
        <v>170</v>
      </c>
      <c r="AT258" s="191" t="s">
        <v>165</v>
      </c>
      <c r="AU258" s="191" t="s">
        <v>82</v>
      </c>
      <c r="AY258" s="19" t="s">
        <v>163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80</v>
      </c>
      <c r="BK258" s="192">
        <f>ROUND(I258*H258,2)</f>
        <v>0</v>
      </c>
      <c r="BL258" s="19" t="s">
        <v>170</v>
      </c>
      <c r="BM258" s="191" t="s">
        <v>517</v>
      </c>
    </row>
    <row r="259" spans="1:65" s="2" customFormat="1" ht="24.15" customHeight="1">
      <c r="A259" s="38"/>
      <c r="B259" s="179"/>
      <c r="C259" s="180" t="s">
        <v>536</v>
      </c>
      <c r="D259" s="180" t="s">
        <v>165</v>
      </c>
      <c r="E259" s="181" t="s">
        <v>1205</v>
      </c>
      <c r="F259" s="182" t="s">
        <v>1206</v>
      </c>
      <c r="G259" s="183" t="s">
        <v>313</v>
      </c>
      <c r="H259" s="184">
        <v>6</v>
      </c>
      <c r="I259" s="185"/>
      <c r="J259" s="186">
        <f>ROUND(I259*H259,2)</f>
        <v>0</v>
      </c>
      <c r="K259" s="182" t="s">
        <v>1</v>
      </c>
      <c r="L259" s="39"/>
      <c r="M259" s="187" t="s">
        <v>1</v>
      </c>
      <c r="N259" s="188" t="s">
        <v>38</v>
      </c>
      <c r="O259" s="77"/>
      <c r="P259" s="189">
        <f>O259*H259</f>
        <v>0</v>
      </c>
      <c r="Q259" s="189">
        <v>0</v>
      </c>
      <c r="R259" s="189">
        <f>Q259*H259</f>
        <v>0</v>
      </c>
      <c r="S259" s="189">
        <v>0</v>
      </c>
      <c r="T259" s="19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91" t="s">
        <v>170</v>
      </c>
      <c r="AT259" s="191" t="s">
        <v>165</v>
      </c>
      <c r="AU259" s="191" t="s">
        <v>82</v>
      </c>
      <c r="AY259" s="19" t="s">
        <v>163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80</v>
      </c>
      <c r="BK259" s="192">
        <f>ROUND(I259*H259,2)</f>
        <v>0</v>
      </c>
      <c r="BL259" s="19" t="s">
        <v>170</v>
      </c>
      <c r="BM259" s="191" t="s">
        <v>522</v>
      </c>
    </row>
    <row r="260" spans="1:65" s="2" customFormat="1" ht="24.15" customHeight="1">
      <c r="A260" s="38"/>
      <c r="B260" s="179"/>
      <c r="C260" s="180" t="s">
        <v>323</v>
      </c>
      <c r="D260" s="180" t="s">
        <v>165</v>
      </c>
      <c r="E260" s="181" t="s">
        <v>1207</v>
      </c>
      <c r="F260" s="182" t="s">
        <v>1208</v>
      </c>
      <c r="G260" s="183" t="s">
        <v>313</v>
      </c>
      <c r="H260" s="184">
        <v>6</v>
      </c>
      <c r="I260" s="185"/>
      <c r="J260" s="186">
        <f>ROUND(I260*H260,2)</f>
        <v>0</v>
      </c>
      <c r="K260" s="182" t="s">
        <v>1</v>
      </c>
      <c r="L260" s="39"/>
      <c r="M260" s="187" t="s">
        <v>1</v>
      </c>
      <c r="N260" s="188" t="s">
        <v>38</v>
      </c>
      <c r="O260" s="77"/>
      <c r="P260" s="189">
        <f>O260*H260</f>
        <v>0</v>
      </c>
      <c r="Q260" s="189">
        <v>0</v>
      </c>
      <c r="R260" s="189">
        <f>Q260*H260</f>
        <v>0</v>
      </c>
      <c r="S260" s="189">
        <v>0</v>
      </c>
      <c r="T260" s="19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91" t="s">
        <v>170</v>
      </c>
      <c r="AT260" s="191" t="s">
        <v>165</v>
      </c>
      <c r="AU260" s="191" t="s">
        <v>82</v>
      </c>
      <c r="AY260" s="19" t="s">
        <v>163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80</v>
      </c>
      <c r="BK260" s="192">
        <f>ROUND(I260*H260,2)</f>
        <v>0</v>
      </c>
      <c r="BL260" s="19" t="s">
        <v>170</v>
      </c>
      <c r="BM260" s="191" t="s">
        <v>529</v>
      </c>
    </row>
    <row r="261" spans="1:65" s="2" customFormat="1" ht="33" customHeight="1">
      <c r="A261" s="38"/>
      <c r="B261" s="179"/>
      <c r="C261" s="180" t="s">
        <v>544</v>
      </c>
      <c r="D261" s="180" t="s">
        <v>165</v>
      </c>
      <c r="E261" s="181" t="s">
        <v>1209</v>
      </c>
      <c r="F261" s="182" t="s">
        <v>1210</v>
      </c>
      <c r="G261" s="183" t="s">
        <v>313</v>
      </c>
      <c r="H261" s="184">
        <v>5</v>
      </c>
      <c r="I261" s="185"/>
      <c r="J261" s="186">
        <f>ROUND(I261*H261,2)</f>
        <v>0</v>
      </c>
      <c r="K261" s="182" t="s">
        <v>1</v>
      </c>
      <c r="L261" s="39"/>
      <c r="M261" s="187" t="s">
        <v>1</v>
      </c>
      <c r="N261" s="188" t="s">
        <v>38</v>
      </c>
      <c r="O261" s="77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191" t="s">
        <v>170</v>
      </c>
      <c r="AT261" s="191" t="s">
        <v>165</v>
      </c>
      <c r="AU261" s="191" t="s">
        <v>82</v>
      </c>
      <c r="AY261" s="19" t="s">
        <v>163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80</v>
      </c>
      <c r="BK261" s="192">
        <f>ROUND(I261*H261,2)</f>
        <v>0</v>
      </c>
      <c r="BL261" s="19" t="s">
        <v>170</v>
      </c>
      <c r="BM261" s="191" t="s">
        <v>535</v>
      </c>
    </row>
    <row r="262" spans="1:65" s="2" customFormat="1" ht="16.5" customHeight="1">
      <c r="A262" s="38"/>
      <c r="B262" s="179"/>
      <c r="C262" s="180" t="s">
        <v>328</v>
      </c>
      <c r="D262" s="180" t="s">
        <v>165</v>
      </c>
      <c r="E262" s="181" t="s">
        <v>1211</v>
      </c>
      <c r="F262" s="182" t="s">
        <v>1212</v>
      </c>
      <c r="G262" s="183" t="s">
        <v>313</v>
      </c>
      <c r="H262" s="184">
        <v>6</v>
      </c>
      <c r="I262" s="185"/>
      <c r="J262" s="186">
        <f>ROUND(I262*H262,2)</f>
        <v>0</v>
      </c>
      <c r="K262" s="182" t="s">
        <v>1</v>
      </c>
      <c r="L262" s="39"/>
      <c r="M262" s="187" t="s">
        <v>1</v>
      </c>
      <c r="N262" s="188" t="s">
        <v>38</v>
      </c>
      <c r="O262" s="77"/>
      <c r="P262" s="189">
        <f>O262*H262</f>
        <v>0</v>
      </c>
      <c r="Q262" s="189">
        <v>0</v>
      </c>
      <c r="R262" s="189">
        <f>Q262*H262</f>
        <v>0</v>
      </c>
      <c r="S262" s="189">
        <v>0</v>
      </c>
      <c r="T262" s="19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91" t="s">
        <v>170</v>
      </c>
      <c r="AT262" s="191" t="s">
        <v>165</v>
      </c>
      <c r="AU262" s="191" t="s">
        <v>82</v>
      </c>
      <c r="AY262" s="19" t="s">
        <v>163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80</v>
      </c>
      <c r="BK262" s="192">
        <f>ROUND(I262*H262,2)</f>
        <v>0</v>
      </c>
      <c r="BL262" s="19" t="s">
        <v>170</v>
      </c>
      <c r="BM262" s="191" t="s">
        <v>539</v>
      </c>
    </row>
    <row r="263" spans="1:65" s="2" customFormat="1" ht="16.5" customHeight="1">
      <c r="A263" s="38"/>
      <c r="B263" s="179"/>
      <c r="C263" s="180" t="s">
        <v>552</v>
      </c>
      <c r="D263" s="180" t="s">
        <v>165</v>
      </c>
      <c r="E263" s="181" t="s">
        <v>1213</v>
      </c>
      <c r="F263" s="182" t="s">
        <v>1214</v>
      </c>
      <c r="G263" s="183" t="s">
        <v>313</v>
      </c>
      <c r="H263" s="184">
        <v>6</v>
      </c>
      <c r="I263" s="185"/>
      <c r="J263" s="186">
        <f>ROUND(I263*H263,2)</f>
        <v>0</v>
      </c>
      <c r="K263" s="182" t="s">
        <v>1</v>
      </c>
      <c r="L263" s="39"/>
      <c r="M263" s="187" t="s">
        <v>1</v>
      </c>
      <c r="N263" s="188" t="s">
        <v>38</v>
      </c>
      <c r="O263" s="77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91" t="s">
        <v>170</v>
      </c>
      <c r="AT263" s="191" t="s">
        <v>165</v>
      </c>
      <c r="AU263" s="191" t="s">
        <v>82</v>
      </c>
      <c r="AY263" s="19" t="s">
        <v>163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9" t="s">
        <v>80</v>
      </c>
      <c r="BK263" s="192">
        <f>ROUND(I263*H263,2)</f>
        <v>0</v>
      </c>
      <c r="BL263" s="19" t="s">
        <v>170</v>
      </c>
      <c r="BM263" s="191" t="s">
        <v>543</v>
      </c>
    </row>
    <row r="264" spans="1:65" s="2" customFormat="1" ht="24.15" customHeight="1">
      <c r="A264" s="38"/>
      <c r="B264" s="179"/>
      <c r="C264" s="180" t="s">
        <v>335</v>
      </c>
      <c r="D264" s="180" t="s">
        <v>165</v>
      </c>
      <c r="E264" s="181" t="s">
        <v>1215</v>
      </c>
      <c r="F264" s="182" t="s">
        <v>1216</v>
      </c>
      <c r="G264" s="183" t="s">
        <v>313</v>
      </c>
      <c r="H264" s="184">
        <v>6</v>
      </c>
      <c r="I264" s="185"/>
      <c r="J264" s="186">
        <f>ROUND(I264*H264,2)</f>
        <v>0</v>
      </c>
      <c r="K264" s="182" t="s">
        <v>1</v>
      </c>
      <c r="L264" s="39"/>
      <c r="M264" s="187" t="s">
        <v>1</v>
      </c>
      <c r="N264" s="188" t="s">
        <v>38</v>
      </c>
      <c r="O264" s="77"/>
      <c r="P264" s="189">
        <f>O264*H264</f>
        <v>0</v>
      </c>
      <c r="Q264" s="189">
        <v>0</v>
      </c>
      <c r="R264" s="189">
        <f>Q264*H264</f>
        <v>0</v>
      </c>
      <c r="S264" s="189">
        <v>0</v>
      </c>
      <c r="T264" s="19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1" t="s">
        <v>170</v>
      </c>
      <c r="AT264" s="191" t="s">
        <v>165</v>
      </c>
      <c r="AU264" s="191" t="s">
        <v>82</v>
      </c>
      <c r="AY264" s="19" t="s">
        <v>163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80</v>
      </c>
      <c r="BK264" s="192">
        <f>ROUND(I264*H264,2)</f>
        <v>0</v>
      </c>
      <c r="BL264" s="19" t="s">
        <v>170</v>
      </c>
      <c r="BM264" s="191" t="s">
        <v>547</v>
      </c>
    </row>
    <row r="265" spans="1:65" s="2" customFormat="1" ht="24.15" customHeight="1">
      <c r="A265" s="38"/>
      <c r="B265" s="179"/>
      <c r="C265" s="180" t="s">
        <v>561</v>
      </c>
      <c r="D265" s="180" t="s">
        <v>165</v>
      </c>
      <c r="E265" s="181" t="s">
        <v>1217</v>
      </c>
      <c r="F265" s="182" t="s">
        <v>1218</v>
      </c>
      <c r="G265" s="183" t="s">
        <v>313</v>
      </c>
      <c r="H265" s="184">
        <v>6</v>
      </c>
      <c r="I265" s="185"/>
      <c r="J265" s="186">
        <f>ROUND(I265*H265,2)</f>
        <v>0</v>
      </c>
      <c r="K265" s="182" t="s">
        <v>1</v>
      </c>
      <c r="L265" s="39"/>
      <c r="M265" s="187" t="s">
        <v>1</v>
      </c>
      <c r="N265" s="188" t="s">
        <v>38</v>
      </c>
      <c r="O265" s="77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91" t="s">
        <v>170</v>
      </c>
      <c r="AT265" s="191" t="s">
        <v>165</v>
      </c>
      <c r="AU265" s="191" t="s">
        <v>82</v>
      </c>
      <c r="AY265" s="19" t="s">
        <v>163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80</v>
      </c>
      <c r="BK265" s="192">
        <f>ROUND(I265*H265,2)</f>
        <v>0</v>
      </c>
      <c r="BL265" s="19" t="s">
        <v>170</v>
      </c>
      <c r="BM265" s="191" t="s">
        <v>551</v>
      </c>
    </row>
    <row r="266" spans="1:65" s="2" customFormat="1" ht="16.5" customHeight="1">
      <c r="A266" s="38"/>
      <c r="B266" s="179"/>
      <c r="C266" s="180" t="s">
        <v>340</v>
      </c>
      <c r="D266" s="180" t="s">
        <v>165</v>
      </c>
      <c r="E266" s="181" t="s">
        <v>1219</v>
      </c>
      <c r="F266" s="182" t="s">
        <v>1220</v>
      </c>
      <c r="G266" s="183" t="s">
        <v>264</v>
      </c>
      <c r="H266" s="184">
        <v>0.02</v>
      </c>
      <c r="I266" s="185"/>
      <c r="J266" s="186">
        <f>ROUND(I266*H266,2)</f>
        <v>0</v>
      </c>
      <c r="K266" s="182" t="s">
        <v>1</v>
      </c>
      <c r="L266" s="39"/>
      <c r="M266" s="187" t="s">
        <v>1</v>
      </c>
      <c r="N266" s="188" t="s">
        <v>38</v>
      </c>
      <c r="O266" s="77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91" t="s">
        <v>170</v>
      </c>
      <c r="AT266" s="191" t="s">
        <v>165</v>
      </c>
      <c r="AU266" s="191" t="s">
        <v>82</v>
      </c>
      <c r="AY266" s="19" t="s">
        <v>163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80</v>
      </c>
      <c r="BK266" s="192">
        <f>ROUND(I266*H266,2)</f>
        <v>0</v>
      </c>
      <c r="BL266" s="19" t="s">
        <v>170</v>
      </c>
      <c r="BM266" s="191" t="s">
        <v>555</v>
      </c>
    </row>
    <row r="267" spans="1:65" s="2" customFormat="1" ht="16.5" customHeight="1">
      <c r="A267" s="38"/>
      <c r="B267" s="179"/>
      <c r="C267" s="180" t="s">
        <v>569</v>
      </c>
      <c r="D267" s="180" t="s">
        <v>165</v>
      </c>
      <c r="E267" s="181" t="s">
        <v>1221</v>
      </c>
      <c r="F267" s="182" t="s">
        <v>1222</v>
      </c>
      <c r="G267" s="183" t="s">
        <v>264</v>
      </c>
      <c r="H267" s="184">
        <v>0.13</v>
      </c>
      <c r="I267" s="185"/>
      <c r="J267" s="186">
        <f>ROUND(I267*H267,2)</f>
        <v>0</v>
      </c>
      <c r="K267" s="182" t="s">
        <v>1</v>
      </c>
      <c r="L267" s="39"/>
      <c r="M267" s="187" t="s">
        <v>1</v>
      </c>
      <c r="N267" s="188" t="s">
        <v>38</v>
      </c>
      <c r="O267" s="77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91" t="s">
        <v>170</v>
      </c>
      <c r="AT267" s="191" t="s">
        <v>165</v>
      </c>
      <c r="AU267" s="191" t="s">
        <v>82</v>
      </c>
      <c r="AY267" s="19" t="s">
        <v>163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80</v>
      </c>
      <c r="BK267" s="192">
        <f>ROUND(I267*H267,2)</f>
        <v>0</v>
      </c>
      <c r="BL267" s="19" t="s">
        <v>170</v>
      </c>
      <c r="BM267" s="191" t="s">
        <v>559</v>
      </c>
    </row>
    <row r="268" spans="1:65" s="2" customFormat="1" ht="16.5" customHeight="1">
      <c r="A268" s="38"/>
      <c r="B268" s="179"/>
      <c r="C268" s="180" t="s">
        <v>345</v>
      </c>
      <c r="D268" s="180" t="s">
        <v>165</v>
      </c>
      <c r="E268" s="181" t="s">
        <v>1223</v>
      </c>
      <c r="F268" s="182" t="s">
        <v>1224</v>
      </c>
      <c r="G268" s="183" t="s">
        <v>920</v>
      </c>
      <c r="H268" s="184">
        <v>3</v>
      </c>
      <c r="I268" s="185"/>
      <c r="J268" s="186">
        <f>ROUND(I268*H268,2)</f>
        <v>0</v>
      </c>
      <c r="K268" s="182" t="s">
        <v>1</v>
      </c>
      <c r="L268" s="39"/>
      <c r="M268" s="187" t="s">
        <v>1</v>
      </c>
      <c r="N268" s="188" t="s">
        <v>38</v>
      </c>
      <c r="O268" s="77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91" t="s">
        <v>170</v>
      </c>
      <c r="AT268" s="191" t="s">
        <v>165</v>
      </c>
      <c r="AU268" s="191" t="s">
        <v>82</v>
      </c>
      <c r="AY268" s="19" t="s">
        <v>163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80</v>
      </c>
      <c r="BK268" s="192">
        <f>ROUND(I268*H268,2)</f>
        <v>0</v>
      </c>
      <c r="BL268" s="19" t="s">
        <v>170</v>
      </c>
      <c r="BM268" s="191" t="s">
        <v>564</v>
      </c>
    </row>
    <row r="269" spans="1:65" s="2" customFormat="1" ht="16.5" customHeight="1">
      <c r="A269" s="38"/>
      <c r="B269" s="179"/>
      <c r="C269" s="180" t="s">
        <v>578</v>
      </c>
      <c r="D269" s="180" t="s">
        <v>165</v>
      </c>
      <c r="E269" s="181" t="s">
        <v>1225</v>
      </c>
      <c r="F269" s="182" t="s">
        <v>1226</v>
      </c>
      <c r="G269" s="183" t="s">
        <v>1227</v>
      </c>
      <c r="H269" s="184">
        <v>3</v>
      </c>
      <c r="I269" s="185"/>
      <c r="J269" s="186">
        <f>ROUND(I269*H269,2)</f>
        <v>0</v>
      </c>
      <c r="K269" s="182" t="s">
        <v>1</v>
      </c>
      <c r="L269" s="39"/>
      <c r="M269" s="187" t="s">
        <v>1</v>
      </c>
      <c r="N269" s="188" t="s">
        <v>38</v>
      </c>
      <c r="O269" s="77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191" t="s">
        <v>170</v>
      </c>
      <c r="AT269" s="191" t="s">
        <v>165</v>
      </c>
      <c r="AU269" s="191" t="s">
        <v>82</v>
      </c>
      <c r="AY269" s="19" t="s">
        <v>163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80</v>
      </c>
      <c r="BK269" s="192">
        <f>ROUND(I269*H269,2)</f>
        <v>0</v>
      </c>
      <c r="BL269" s="19" t="s">
        <v>170</v>
      </c>
      <c r="BM269" s="191" t="s">
        <v>568</v>
      </c>
    </row>
    <row r="270" spans="1:65" s="2" customFormat="1" ht="16.5" customHeight="1">
      <c r="A270" s="38"/>
      <c r="B270" s="179"/>
      <c r="C270" s="180" t="s">
        <v>350</v>
      </c>
      <c r="D270" s="180" t="s">
        <v>165</v>
      </c>
      <c r="E270" s="181" t="s">
        <v>1228</v>
      </c>
      <c r="F270" s="182" t="s">
        <v>1229</v>
      </c>
      <c r="G270" s="183" t="s">
        <v>313</v>
      </c>
      <c r="H270" s="184">
        <v>6</v>
      </c>
      <c r="I270" s="185"/>
      <c r="J270" s="186">
        <f>ROUND(I270*H270,2)</f>
        <v>0</v>
      </c>
      <c r="K270" s="182" t="s">
        <v>1</v>
      </c>
      <c r="L270" s="39"/>
      <c r="M270" s="187" t="s">
        <v>1</v>
      </c>
      <c r="N270" s="188" t="s">
        <v>38</v>
      </c>
      <c r="O270" s="77"/>
      <c r="P270" s="189">
        <f>O270*H270</f>
        <v>0</v>
      </c>
      <c r="Q270" s="189">
        <v>0</v>
      </c>
      <c r="R270" s="189">
        <f>Q270*H270</f>
        <v>0</v>
      </c>
      <c r="S270" s="189">
        <v>0</v>
      </c>
      <c r="T270" s="19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191" t="s">
        <v>170</v>
      </c>
      <c r="AT270" s="191" t="s">
        <v>165</v>
      </c>
      <c r="AU270" s="191" t="s">
        <v>82</v>
      </c>
      <c r="AY270" s="19" t="s">
        <v>163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80</v>
      </c>
      <c r="BK270" s="192">
        <f>ROUND(I270*H270,2)</f>
        <v>0</v>
      </c>
      <c r="BL270" s="19" t="s">
        <v>170</v>
      </c>
      <c r="BM270" s="191" t="s">
        <v>572</v>
      </c>
    </row>
    <row r="271" spans="1:65" s="2" customFormat="1" ht="16.5" customHeight="1">
      <c r="A271" s="38"/>
      <c r="B271" s="179"/>
      <c r="C271" s="180" t="s">
        <v>587</v>
      </c>
      <c r="D271" s="180" t="s">
        <v>165</v>
      </c>
      <c r="E271" s="181" t="s">
        <v>1230</v>
      </c>
      <c r="F271" s="182" t="s">
        <v>1231</v>
      </c>
      <c r="G271" s="183" t="s">
        <v>920</v>
      </c>
      <c r="H271" s="184">
        <v>3</v>
      </c>
      <c r="I271" s="185"/>
      <c r="J271" s="186">
        <f>ROUND(I271*H271,2)</f>
        <v>0</v>
      </c>
      <c r="K271" s="182" t="s">
        <v>1</v>
      </c>
      <c r="L271" s="39"/>
      <c r="M271" s="187" t="s">
        <v>1</v>
      </c>
      <c r="N271" s="188" t="s">
        <v>38</v>
      </c>
      <c r="O271" s="77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191" t="s">
        <v>170</v>
      </c>
      <c r="AT271" s="191" t="s">
        <v>165</v>
      </c>
      <c r="AU271" s="191" t="s">
        <v>82</v>
      </c>
      <c r="AY271" s="19" t="s">
        <v>163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80</v>
      </c>
      <c r="BK271" s="192">
        <f>ROUND(I271*H271,2)</f>
        <v>0</v>
      </c>
      <c r="BL271" s="19" t="s">
        <v>170</v>
      </c>
      <c r="BM271" s="191" t="s">
        <v>575</v>
      </c>
    </row>
    <row r="272" spans="1:65" s="2" customFormat="1" ht="24.15" customHeight="1">
      <c r="A272" s="38"/>
      <c r="B272" s="179"/>
      <c r="C272" s="180" t="s">
        <v>355</v>
      </c>
      <c r="D272" s="180" t="s">
        <v>165</v>
      </c>
      <c r="E272" s="181" t="s">
        <v>1232</v>
      </c>
      <c r="F272" s="182" t="s">
        <v>1233</v>
      </c>
      <c r="G272" s="183" t="s">
        <v>196</v>
      </c>
      <c r="H272" s="184">
        <v>276</v>
      </c>
      <c r="I272" s="185"/>
      <c r="J272" s="186">
        <f>ROUND(I272*H272,2)</f>
        <v>0</v>
      </c>
      <c r="K272" s="182" t="s">
        <v>1</v>
      </c>
      <c r="L272" s="39"/>
      <c r="M272" s="187" t="s">
        <v>1</v>
      </c>
      <c r="N272" s="188" t="s">
        <v>38</v>
      </c>
      <c r="O272" s="77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1" t="s">
        <v>170</v>
      </c>
      <c r="AT272" s="191" t="s">
        <v>165</v>
      </c>
      <c r="AU272" s="191" t="s">
        <v>82</v>
      </c>
      <c r="AY272" s="19" t="s">
        <v>163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80</v>
      </c>
      <c r="BK272" s="192">
        <f>ROUND(I272*H272,2)</f>
        <v>0</v>
      </c>
      <c r="BL272" s="19" t="s">
        <v>170</v>
      </c>
      <c r="BM272" s="191" t="s">
        <v>581</v>
      </c>
    </row>
    <row r="273" spans="1:51" s="14" customFormat="1" ht="12">
      <c r="A273" s="14"/>
      <c r="B273" s="201"/>
      <c r="C273" s="14"/>
      <c r="D273" s="194" t="s">
        <v>180</v>
      </c>
      <c r="E273" s="202" t="s">
        <v>1</v>
      </c>
      <c r="F273" s="203" t="s">
        <v>1142</v>
      </c>
      <c r="G273" s="14"/>
      <c r="H273" s="204">
        <v>276</v>
      </c>
      <c r="I273" s="205"/>
      <c r="J273" s="14"/>
      <c r="K273" s="14"/>
      <c r="L273" s="201"/>
      <c r="M273" s="206"/>
      <c r="N273" s="207"/>
      <c r="O273" s="207"/>
      <c r="P273" s="207"/>
      <c r="Q273" s="207"/>
      <c r="R273" s="207"/>
      <c r="S273" s="207"/>
      <c r="T273" s="20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02" t="s">
        <v>180</v>
      </c>
      <c r="AU273" s="202" t="s">
        <v>82</v>
      </c>
      <c r="AV273" s="14" t="s">
        <v>82</v>
      </c>
      <c r="AW273" s="14" t="s">
        <v>30</v>
      </c>
      <c r="AX273" s="14" t="s">
        <v>73</v>
      </c>
      <c r="AY273" s="202" t="s">
        <v>163</v>
      </c>
    </row>
    <row r="274" spans="1:51" s="15" customFormat="1" ht="12">
      <c r="A274" s="15"/>
      <c r="B274" s="209"/>
      <c r="C274" s="15"/>
      <c r="D274" s="194" t="s">
        <v>180</v>
      </c>
      <c r="E274" s="210" t="s">
        <v>1</v>
      </c>
      <c r="F274" s="211" t="s">
        <v>218</v>
      </c>
      <c r="G274" s="15"/>
      <c r="H274" s="212">
        <v>276</v>
      </c>
      <c r="I274" s="213"/>
      <c r="J274" s="15"/>
      <c r="K274" s="15"/>
      <c r="L274" s="209"/>
      <c r="M274" s="214"/>
      <c r="N274" s="215"/>
      <c r="O274" s="215"/>
      <c r="P274" s="215"/>
      <c r="Q274" s="215"/>
      <c r="R274" s="215"/>
      <c r="S274" s="215"/>
      <c r="T274" s="21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10" t="s">
        <v>180</v>
      </c>
      <c r="AU274" s="210" t="s">
        <v>82</v>
      </c>
      <c r="AV274" s="15" t="s">
        <v>170</v>
      </c>
      <c r="AW274" s="15" t="s">
        <v>30</v>
      </c>
      <c r="AX274" s="15" t="s">
        <v>80</v>
      </c>
      <c r="AY274" s="210" t="s">
        <v>163</v>
      </c>
    </row>
    <row r="275" spans="1:65" s="2" customFormat="1" ht="24.15" customHeight="1">
      <c r="A275" s="38"/>
      <c r="B275" s="179"/>
      <c r="C275" s="180" t="s">
        <v>595</v>
      </c>
      <c r="D275" s="180" t="s">
        <v>165</v>
      </c>
      <c r="E275" s="181" t="s">
        <v>1234</v>
      </c>
      <c r="F275" s="182" t="s">
        <v>1235</v>
      </c>
      <c r="G275" s="183" t="s">
        <v>196</v>
      </c>
      <c r="H275" s="184">
        <v>30</v>
      </c>
      <c r="I275" s="185"/>
      <c r="J275" s="186">
        <f>ROUND(I275*H275,2)</f>
        <v>0</v>
      </c>
      <c r="K275" s="182" t="s">
        <v>1</v>
      </c>
      <c r="L275" s="39"/>
      <c r="M275" s="187" t="s">
        <v>1</v>
      </c>
      <c r="N275" s="188" t="s">
        <v>38</v>
      </c>
      <c r="O275" s="77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91" t="s">
        <v>170</v>
      </c>
      <c r="AT275" s="191" t="s">
        <v>165</v>
      </c>
      <c r="AU275" s="191" t="s">
        <v>82</v>
      </c>
      <c r="AY275" s="19" t="s">
        <v>163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80</v>
      </c>
      <c r="BK275" s="192">
        <f>ROUND(I275*H275,2)</f>
        <v>0</v>
      </c>
      <c r="BL275" s="19" t="s">
        <v>170</v>
      </c>
      <c r="BM275" s="191" t="s">
        <v>585</v>
      </c>
    </row>
    <row r="276" spans="1:51" s="14" customFormat="1" ht="12">
      <c r="A276" s="14"/>
      <c r="B276" s="201"/>
      <c r="C276" s="14"/>
      <c r="D276" s="194" t="s">
        <v>180</v>
      </c>
      <c r="E276" s="202" t="s">
        <v>1</v>
      </c>
      <c r="F276" s="203" t="s">
        <v>1158</v>
      </c>
      <c r="G276" s="14"/>
      <c r="H276" s="204">
        <v>30</v>
      </c>
      <c r="I276" s="205"/>
      <c r="J276" s="14"/>
      <c r="K276" s="14"/>
      <c r="L276" s="201"/>
      <c r="M276" s="206"/>
      <c r="N276" s="207"/>
      <c r="O276" s="207"/>
      <c r="P276" s="207"/>
      <c r="Q276" s="207"/>
      <c r="R276" s="207"/>
      <c r="S276" s="207"/>
      <c r="T276" s="20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02" t="s">
        <v>180</v>
      </c>
      <c r="AU276" s="202" t="s">
        <v>82</v>
      </c>
      <c r="AV276" s="14" t="s">
        <v>82</v>
      </c>
      <c r="AW276" s="14" t="s">
        <v>30</v>
      </c>
      <c r="AX276" s="14" t="s">
        <v>73</v>
      </c>
      <c r="AY276" s="202" t="s">
        <v>163</v>
      </c>
    </row>
    <row r="277" spans="1:51" s="15" customFormat="1" ht="12">
      <c r="A277" s="15"/>
      <c r="B277" s="209"/>
      <c r="C277" s="15"/>
      <c r="D277" s="194" t="s">
        <v>180</v>
      </c>
      <c r="E277" s="210" t="s">
        <v>1</v>
      </c>
      <c r="F277" s="211" t="s">
        <v>218</v>
      </c>
      <c r="G277" s="15"/>
      <c r="H277" s="212">
        <v>30</v>
      </c>
      <c r="I277" s="213"/>
      <c r="J277" s="15"/>
      <c r="K277" s="15"/>
      <c r="L277" s="209"/>
      <c r="M277" s="214"/>
      <c r="N277" s="215"/>
      <c r="O277" s="215"/>
      <c r="P277" s="215"/>
      <c r="Q277" s="215"/>
      <c r="R277" s="215"/>
      <c r="S277" s="215"/>
      <c r="T277" s="21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10" t="s">
        <v>180</v>
      </c>
      <c r="AU277" s="210" t="s">
        <v>82</v>
      </c>
      <c r="AV277" s="15" t="s">
        <v>170</v>
      </c>
      <c r="AW277" s="15" t="s">
        <v>30</v>
      </c>
      <c r="AX277" s="15" t="s">
        <v>80</v>
      </c>
      <c r="AY277" s="210" t="s">
        <v>163</v>
      </c>
    </row>
    <row r="278" spans="1:65" s="2" customFormat="1" ht="24.15" customHeight="1">
      <c r="A278" s="38"/>
      <c r="B278" s="179"/>
      <c r="C278" s="180" t="s">
        <v>364</v>
      </c>
      <c r="D278" s="180" t="s">
        <v>165</v>
      </c>
      <c r="E278" s="181" t="s">
        <v>1236</v>
      </c>
      <c r="F278" s="182" t="s">
        <v>1237</v>
      </c>
      <c r="G278" s="183" t="s">
        <v>196</v>
      </c>
      <c r="H278" s="184">
        <v>65</v>
      </c>
      <c r="I278" s="185"/>
      <c r="J278" s="186">
        <f>ROUND(I278*H278,2)</f>
        <v>0</v>
      </c>
      <c r="K278" s="182" t="s">
        <v>1</v>
      </c>
      <c r="L278" s="39"/>
      <c r="M278" s="187" t="s">
        <v>1</v>
      </c>
      <c r="N278" s="188" t="s">
        <v>38</v>
      </c>
      <c r="O278" s="77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1" t="s">
        <v>170</v>
      </c>
      <c r="AT278" s="191" t="s">
        <v>165</v>
      </c>
      <c r="AU278" s="191" t="s">
        <v>82</v>
      </c>
      <c r="AY278" s="19" t="s">
        <v>163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80</v>
      </c>
      <c r="BK278" s="192">
        <f>ROUND(I278*H278,2)</f>
        <v>0</v>
      </c>
      <c r="BL278" s="19" t="s">
        <v>170</v>
      </c>
      <c r="BM278" s="191" t="s">
        <v>590</v>
      </c>
    </row>
    <row r="279" spans="1:51" s="14" customFormat="1" ht="12">
      <c r="A279" s="14"/>
      <c r="B279" s="201"/>
      <c r="C279" s="14"/>
      <c r="D279" s="194" t="s">
        <v>180</v>
      </c>
      <c r="E279" s="202" t="s">
        <v>1</v>
      </c>
      <c r="F279" s="203" t="s">
        <v>1155</v>
      </c>
      <c r="G279" s="14"/>
      <c r="H279" s="204">
        <v>65</v>
      </c>
      <c r="I279" s="205"/>
      <c r="J279" s="14"/>
      <c r="K279" s="14"/>
      <c r="L279" s="201"/>
      <c r="M279" s="206"/>
      <c r="N279" s="207"/>
      <c r="O279" s="207"/>
      <c r="P279" s="207"/>
      <c r="Q279" s="207"/>
      <c r="R279" s="207"/>
      <c r="S279" s="207"/>
      <c r="T279" s="20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2" t="s">
        <v>180</v>
      </c>
      <c r="AU279" s="202" t="s">
        <v>82</v>
      </c>
      <c r="AV279" s="14" t="s">
        <v>82</v>
      </c>
      <c r="AW279" s="14" t="s">
        <v>30</v>
      </c>
      <c r="AX279" s="14" t="s">
        <v>73</v>
      </c>
      <c r="AY279" s="202" t="s">
        <v>163</v>
      </c>
    </row>
    <row r="280" spans="1:51" s="15" customFormat="1" ht="12">
      <c r="A280" s="15"/>
      <c r="B280" s="209"/>
      <c r="C280" s="15"/>
      <c r="D280" s="194" t="s">
        <v>180</v>
      </c>
      <c r="E280" s="210" t="s">
        <v>1</v>
      </c>
      <c r="F280" s="211" t="s">
        <v>218</v>
      </c>
      <c r="G280" s="15"/>
      <c r="H280" s="212">
        <v>65</v>
      </c>
      <c r="I280" s="213"/>
      <c r="J280" s="15"/>
      <c r="K280" s="15"/>
      <c r="L280" s="209"/>
      <c r="M280" s="214"/>
      <c r="N280" s="215"/>
      <c r="O280" s="215"/>
      <c r="P280" s="215"/>
      <c r="Q280" s="215"/>
      <c r="R280" s="215"/>
      <c r="S280" s="215"/>
      <c r="T280" s="21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10" t="s">
        <v>180</v>
      </c>
      <c r="AU280" s="210" t="s">
        <v>82</v>
      </c>
      <c r="AV280" s="15" t="s">
        <v>170</v>
      </c>
      <c r="AW280" s="15" t="s">
        <v>30</v>
      </c>
      <c r="AX280" s="15" t="s">
        <v>80</v>
      </c>
      <c r="AY280" s="210" t="s">
        <v>163</v>
      </c>
    </row>
    <row r="281" spans="1:65" s="2" customFormat="1" ht="24.15" customHeight="1">
      <c r="A281" s="38"/>
      <c r="B281" s="179"/>
      <c r="C281" s="180" t="s">
        <v>604</v>
      </c>
      <c r="D281" s="180" t="s">
        <v>165</v>
      </c>
      <c r="E281" s="181" t="s">
        <v>1238</v>
      </c>
      <c r="F281" s="182" t="s">
        <v>1239</v>
      </c>
      <c r="G281" s="183" t="s">
        <v>196</v>
      </c>
      <c r="H281" s="184">
        <v>1149</v>
      </c>
      <c r="I281" s="185"/>
      <c r="J281" s="186">
        <f>ROUND(I281*H281,2)</f>
        <v>0</v>
      </c>
      <c r="K281" s="182" t="s">
        <v>1</v>
      </c>
      <c r="L281" s="39"/>
      <c r="M281" s="187" t="s">
        <v>1</v>
      </c>
      <c r="N281" s="188" t="s">
        <v>38</v>
      </c>
      <c r="O281" s="77"/>
      <c r="P281" s="189">
        <f>O281*H281</f>
        <v>0</v>
      </c>
      <c r="Q281" s="189">
        <v>0</v>
      </c>
      <c r="R281" s="189">
        <f>Q281*H281</f>
        <v>0</v>
      </c>
      <c r="S281" s="189">
        <v>0</v>
      </c>
      <c r="T281" s="19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91" t="s">
        <v>170</v>
      </c>
      <c r="AT281" s="191" t="s">
        <v>165</v>
      </c>
      <c r="AU281" s="191" t="s">
        <v>82</v>
      </c>
      <c r="AY281" s="19" t="s">
        <v>163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80</v>
      </c>
      <c r="BK281" s="192">
        <f>ROUND(I281*H281,2)</f>
        <v>0</v>
      </c>
      <c r="BL281" s="19" t="s">
        <v>170</v>
      </c>
      <c r="BM281" s="191" t="s">
        <v>593</v>
      </c>
    </row>
    <row r="282" spans="1:51" s="14" customFormat="1" ht="12">
      <c r="A282" s="14"/>
      <c r="B282" s="201"/>
      <c r="C282" s="14"/>
      <c r="D282" s="194" t="s">
        <v>180</v>
      </c>
      <c r="E282" s="202" t="s">
        <v>1</v>
      </c>
      <c r="F282" s="203" t="s">
        <v>1161</v>
      </c>
      <c r="G282" s="14"/>
      <c r="H282" s="204">
        <v>1149</v>
      </c>
      <c r="I282" s="205"/>
      <c r="J282" s="14"/>
      <c r="K282" s="14"/>
      <c r="L282" s="201"/>
      <c r="M282" s="206"/>
      <c r="N282" s="207"/>
      <c r="O282" s="207"/>
      <c r="P282" s="207"/>
      <c r="Q282" s="207"/>
      <c r="R282" s="207"/>
      <c r="S282" s="207"/>
      <c r="T282" s="20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02" t="s">
        <v>180</v>
      </c>
      <c r="AU282" s="202" t="s">
        <v>82</v>
      </c>
      <c r="AV282" s="14" t="s">
        <v>82</v>
      </c>
      <c r="AW282" s="14" t="s">
        <v>30</v>
      </c>
      <c r="AX282" s="14" t="s">
        <v>73</v>
      </c>
      <c r="AY282" s="202" t="s">
        <v>163</v>
      </c>
    </row>
    <row r="283" spans="1:51" s="15" customFormat="1" ht="12">
      <c r="A283" s="15"/>
      <c r="B283" s="209"/>
      <c r="C283" s="15"/>
      <c r="D283" s="194" t="s">
        <v>180</v>
      </c>
      <c r="E283" s="210" t="s">
        <v>1</v>
      </c>
      <c r="F283" s="211" t="s">
        <v>218</v>
      </c>
      <c r="G283" s="15"/>
      <c r="H283" s="212">
        <v>1149</v>
      </c>
      <c r="I283" s="213"/>
      <c r="J283" s="15"/>
      <c r="K283" s="15"/>
      <c r="L283" s="209"/>
      <c r="M283" s="214"/>
      <c r="N283" s="215"/>
      <c r="O283" s="215"/>
      <c r="P283" s="215"/>
      <c r="Q283" s="215"/>
      <c r="R283" s="215"/>
      <c r="S283" s="215"/>
      <c r="T283" s="21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10" t="s">
        <v>180</v>
      </c>
      <c r="AU283" s="210" t="s">
        <v>82</v>
      </c>
      <c r="AV283" s="15" t="s">
        <v>170</v>
      </c>
      <c r="AW283" s="15" t="s">
        <v>30</v>
      </c>
      <c r="AX283" s="15" t="s">
        <v>80</v>
      </c>
      <c r="AY283" s="210" t="s">
        <v>163</v>
      </c>
    </row>
    <row r="284" spans="1:65" s="2" customFormat="1" ht="24.15" customHeight="1">
      <c r="A284" s="38"/>
      <c r="B284" s="179"/>
      <c r="C284" s="180" t="s">
        <v>370</v>
      </c>
      <c r="D284" s="180" t="s">
        <v>165</v>
      </c>
      <c r="E284" s="181" t="s">
        <v>1240</v>
      </c>
      <c r="F284" s="182" t="s">
        <v>1241</v>
      </c>
      <c r="G284" s="183" t="s">
        <v>196</v>
      </c>
      <c r="H284" s="184">
        <v>6</v>
      </c>
      <c r="I284" s="185"/>
      <c r="J284" s="186">
        <f>ROUND(I284*H284,2)</f>
        <v>0</v>
      </c>
      <c r="K284" s="182" t="s">
        <v>1</v>
      </c>
      <c r="L284" s="39"/>
      <c r="M284" s="187" t="s">
        <v>1</v>
      </c>
      <c r="N284" s="188" t="s">
        <v>38</v>
      </c>
      <c r="O284" s="77"/>
      <c r="P284" s="189">
        <f>O284*H284</f>
        <v>0</v>
      </c>
      <c r="Q284" s="189">
        <v>0</v>
      </c>
      <c r="R284" s="189">
        <f>Q284*H284</f>
        <v>0</v>
      </c>
      <c r="S284" s="189">
        <v>0</v>
      </c>
      <c r="T284" s="19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1" t="s">
        <v>170</v>
      </c>
      <c r="AT284" s="191" t="s">
        <v>165</v>
      </c>
      <c r="AU284" s="191" t="s">
        <v>82</v>
      </c>
      <c r="AY284" s="19" t="s">
        <v>163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80</v>
      </c>
      <c r="BK284" s="192">
        <f>ROUND(I284*H284,2)</f>
        <v>0</v>
      </c>
      <c r="BL284" s="19" t="s">
        <v>170</v>
      </c>
      <c r="BM284" s="191" t="s">
        <v>598</v>
      </c>
    </row>
    <row r="285" spans="1:65" s="2" customFormat="1" ht="24.15" customHeight="1">
      <c r="A285" s="38"/>
      <c r="B285" s="179"/>
      <c r="C285" s="180" t="s">
        <v>613</v>
      </c>
      <c r="D285" s="180" t="s">
        <v>165</v>
      </c>
      <c r="E285" s="181" t="s">
        <v>1242</v>
      </c>
      <c r="F285" s="182" t="s">
        <v>1243</v>
      </c>
      <c r="G285" s="183" t="s">
        <v>196</v>
      </c>
      <c r="H285" s="184">
        <v>159</v>
      </c>
      <c r="I285" s="185"/>
      <c r="J285" s="186">
        <f>ROUND(I285*H285,2)</f>
        <v>0</v>
      </c>
      <c r="K285" s="182" t="s">
        <v>1</v>
      </c>
      <c r="L285" s="39"/>
      <c r="M285" s="187" t="s">
        <v>1</v>
      </c>
      <c r="N285" s="188" t="s">
        <v>38</v>
      </c>
      <c r="O285" s="77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191" t="s">
        <v>170</v>
      </c>
      <c r="AT285" s="191" t="s">
        <v>165</v>
      </c>
      <c r="AU285" s="191" t="s">
        <v>82</v>
      </c>
      <c r="AY285" s="19" t="s">
        <v>163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80</v>
      </c>
      <c r="BK285" s="192">
        <f>ROUND(I285*H285,2)</f>
        <v>0</v>
      </c>
      <c r="BL285" s="19" t="s">
        <v>170</v>
      </c>
      <c r="BM285" s="191" t="s">
        <v>602</v>
      </c>
    </row>
    <row r="286" spans="1:51" s="14" customFormat="1" ht="12">
      <c r="A286" s="14"/>
      <c r="B286" s="201"/>
      <c r="C286" s="14"/>
      <c r="D286" s="194" t="s">
        <v>180</v>
      </c>
      <c r="E286" s="202" t="s">
        <v>1</v>
      </c>
      <c r="F286" s="203" t="s">
        <v>1166</v>
      </c>
      <c r="G286" s="14"/>
      <c r="H286" s="204">
        <v>159</v>
      </c>
      <c r="I286" s="205"/>
      <c r="J286" s="14"/>
      <c r="K286" s="14"/>
      <c r="L286" s="201"/>
      <c r="M286" s="206"/>
      <c r="N286" s="207"/>
      <c r="O286" s="207"/>
      <c r="P286" s="207"/>
      <c r="Q286" s="207"/>
      <c r="R286" s="207"/>
      <c r="S286" s="207"/>
      <c r="T286" s="20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02" t="s">
        <v>180</v>
      </c>
      <c r="AU286" s="202" t="s">
        <v>82</v>
      </c>
      <c r="AV286" s="14" t="s">
        <v>82</v>
      </c>
      <c r="AW286" s="14" t="s">
        <v>30</v>
      </c>
      <c r="AX286" s="14" t="s">
        <v>73</v>
      </c>
      <c r="AY286" s="202" t="s">
        <v>163</v>
      </c>
    </row>
    <row r="287" spans="1:51" s="15" customFormat="1" ht="12">
      <c r="A287" s="15"/>
      <c r="B287" s="209"/>
      <c r="C287" s="15"/>
      <c r="D287" s="194" t="s">
        <v>180</v>
      </c>
      <c r="E287" s="210" t="s">
        <v>1</v>
      </c>
      <c r="F287" s="211" t="s">
        <v>218</v>
      </c>
      <c r="G287" s="15"/>
      <c r="H287" s="212">
        <v>159</v>
      </c>
      <c r="I287" s="213"/>
      <c r="J287" s="15"/>
      <c r="K287" s="15"/>
      <c r="L287" s="209"/>
      <c r="M287" s="214"/>
      <c r="N287" s="215"/>
      <c r="O287" s="215"/>
      <c r="P287" s="215"/>
      <c r="Q287" s="215"/>
      <c r="R287" s="215"/>
      <c r="S287" s="215"/>
      <c r="T287" s="21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10" t="s">
        <v>180</v>
      </c>
      <c r="AU287" s="210" t="s">
        <v>82</v>
      </c>
      <c r="AV287" s="15" t="s">
        <v>170</v>
      </c>
      <c r="AW287" s="15" t="s">
        <v>30</v>
      </c>
      <c r="AX287" s="15" t="s">
        <v>80</v>
      </c>
      <c r="AY287" s="210" t="s">
        <v>163</v>
      </c>
    </row>
    <row r="288" spans="1:65" s="2" customFormat="1" ht="24.15" customHeight="1">
      <c r="A288" s="38"/>
      <c r="B288" s="179"/>
      <c r="C288" s="180" t="s">
        <v>375</v>
      </c>
      <c r="D288" s="180" t="s">
        <v>165</v>
      </c>
      <c r="E288" s="181" t="s">
        <v>1244</v>
      </c>
      <c r="F288" s="182" t="s">
        <v>1245</v>
      </c>
      <c r="G288" s="183" t="s">
        <v>196</v>
      </c>
      <c r="H288" s="184">
        <v>5</v>
      </c>
      <c r="I288" s="185"/>
      <c r="J288" s="186">
        <f>ROUND(I288*H288,2)</f>
        <v>0</v>
      </c>
      <c r="K288" s="182" t="s">
        <v>1</v>
      </c>
      <c r="L288" s="39"/>
      <c r="M288" s="187" t="s">
        <v>1</v>
      </c>
      <c r="N288" s="188" t="s">
        <v>38</v>
      </c>
      <c r="O288" s="77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91" t="s">
        <v>170</v>
      </c>
      <c r="AT288" s="191" t="s">
        <v>165</v>
      </c>
      <c r="AU288" s="191" t="s">
        <v>82</v>
      </c>
      <c r="AY288" s="19" t="s">
        <v>163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80</v>
      </c>
      <c r="BK288" s="192">
        <f>ROUND(I288*H288,2)</f>
        <v>0</v>
      </c>
      <c r="BL288" s="19" t="s">
        <v>170</v>
      </c>
      <c r="BM288" s="191" t="s">
        <v>607</v>
      </c>
    </row>
    <row r="289" spans="1:65" s="2" customFormat="1" ht="16.5" customHeight="1">
      <c r="A289" s="38"/>
      <c r="B289" s="179"/>
      <c r="C289" s="180" t="s">
        <v>621</v>
      </c>
      <c r="D289" s="180" t="s">
        <v>165</v>
      </c>
      <c r="E289" s="181" t="s">
        <v>1246</v>
      </c>
      <c r="F289" s="182" t="s">
        <v>1247</v>
      </c>
      <c r="G289" s="183" t="s">
        <v>313</v>
      </c>
      <c r="H289" s="184">
        <v>6</v>
      </c>
      <c r="I289" s="185"/>
      <c r="J289" s="186">
        <f>ROUND(I289*H289,2)</f>
        <v>0</v>
      </c>
      <c r="K289" s="182" t="s">
        <v>1</v>
      </c>
      <c r="L289" s="39"/>
      <c r="M289" s="187" t="s">
        <v>1</v>
      </c>
      <c r="N289" s="188" t="s">
        <v>38</v>
      </c>
      <c r="O289" s="77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1" t="s">
        <v>170</v>
      </c>
      <c r="AT289" s="191" t="s">
        <v>165</v>
      </c>
      <c r="AU289" s="191" t="s">
        <v>82</v>
      </c>
      <c r="AY289" s="19" t="s">
        <v>163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80</v>
      </c>
      <c r="BK289" s="192">
        <f>ROUND(I289*H289,2)</f>
        <v>0</v>
      </c>
      <c r="BL289" s="19" t="s">
        <v>170</v>
      </c>
      <c r="BM289" s="191" t="s">
        <v>612</v>
      </c>
    </row>
    <row r="290" spans="1:65" s="2" customFormat="1" ht="16.5" customHeight="1">
      <c r="A290" s="38"/>
      <c r="B290" s="179"/>
      <c r="C290" s="180" t="s">
        <v>379</v>
      </c>
      <c r="D290" s="180" t="s">
        <v>165</v>
      </c>
      <c r="E290" s="181" t="s">
        <v>1248</v>
      </c>
      <c r="F290" s="182" t="s">
        <v>1249</v>
      </c>
      <c r="G290" s="183" t="s">
        <v>196</v>
      </c>
      <c r="H290" s="184">
        <v>258</v>
      </c>
      <c r="I290" s="185"/>
      <c r="J290" s="186">
        <f>ROUND(I290*H290,2)</f>
        <v>0</v>
      </c>
      <c r="K290" s="182" t="s">
        <v>1</v>
      </c>
      <c r="L290" s="39"/>
      <c r="M290" s="187" t="s">
        <v>1</v>
      </c>
      <c r="N290" s="188" t="s">
        <v>38</v>
      </c>
      <c r="O290" s="77"/>
      <c r="P290" s="189">
        <f>O290*H290</f>
        <v>0</v>
      </c>
      <c r="Q290" s="189">
        <v>0</v>
      </c>
      <c r="R290" s="189">
        <f>Q290*H290</f>
        <v>0</v>
      </c>
      <c r="S290" s="189">
        <v>0</v>
      </c>
      <c r="T290" s="19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91" t="s">
        <v>170</v>
      </c>
      <c r="AT290" s="191" t="s">
        <v>165</v>
      </c>
      <c r="AU290" s="191" t="s">
        <v>82</v>
      </c>
      <c r="AY290" s="19" t="s">
        <v>163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80</v>
      </c>
      <c r="BK290" s="192">
        <f>ROUND(I290*H290,2)</f>
        <v>0</v>
      </c>
      <c r="BL290" s="19" t="s">
        <v>170</v>
      </c>
      <c r="BM290" s="191" t="s">
        <v>616</v>
      </c>
    </row>
    <row r="291" spans="1:51" s="14" customFormat="1" ht="12">
      <c r="A291" s="14"/>
      <c r="B291" s="201"/>
      <c r="C291" s="14"/>
      <c r="D291" s="194" t="s">
        <v>180</v>
      </c>
      <c r="E291" s="202" t="s">
        <v>1</v>
      </c>
      <c r="F291" s="203" t="s">
        <v>1056</v>
      </c>
      <c r="G291" s="14"/>
      <c r="H291" s="204">
        <v>258</v>
      </c>
      <c r="I291" s="205"/>
      <c r="J291" s="14"/>
      <c r="K291" s="14"/>
      <c r="L291" s="201"/>
      <c r="M291" s="206"/>
      <c r="N291" s="207"/>
      <c r="O291" s="207"/>
      <c r="P291" s="207"/>
      <c r="Q291" s="207"/>
      <c r="R291" s="207"/>
      <c r="S291" s="207"/>
      <c r="T291" s="20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02" t="s">
        <v>180</v>
      </c>
      <c r="AU291" s="202" t="s">
        <v>82</v>
      </c>
      <c r="AV291" s="14" t="s">
        <v>82</v>
      </c>
      <c r="AW291" s="14" t="s">
        <v>30</v>
      </c>
      <c r="AX291" s="14" t="s">
        <v>73</v>
      </c>
      <c r="AY291" s="202" t="s">
        <v>163</v>
      </c>
    </row>
    <row r="292" spans="1:51" s="15" customFormat="1" ht="12">
      <c r="A292" s="15"/>
      <c r="B292" s="209"/>
      <c r="C292" s="15"/>
      <c r="D292" s="194" t="s">
        <v>180</v>
      </c>
      <c r="E292" s="210" t="s">
        <v>1</v>
      </c>
      <c r="F292" s="211" t="s">
        <v>218</v>
      </c>
      <c r="G292" s="15"/>
      <c r="H292" s="212">
        <v>258</v>
      </c>
      <c r="I292" s="213"/>
      <c r="J292" s="15"/>
      <c r="K292" s="15"/>
      <c r="L292" s="209"/>
      <c r="M292" s="214"/>
      <c r="N292" s="215"/>
      <c r="O292" s="215"/>
      <c r="P292" s="215"/>
      <c r="Q292" s="215"/>
      <c r="R292" s="215"/>
      <c r="S292" s="215"/>
      <c r="T292" s="21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10" t="s">
        <v>180</v>
      </c>
      <c r="AU292" s="210" t="s">
        <v>82</v>
      </c>
      <c r="AV292" s="15" t="s">
        <v>170</v>
      </c>
      <c r="AW292" s="15" t="s">
        <v>30</v>
      </c>
      <c r="AX292" s="15" t="s">
        <v>80</v>
      </c>
      <c r="AY292" s="210" t="s">
        <v>163</v>
      </c>
    </row>
    <row r="293" spans="1:65" s="2" customFormat="1" ht="16.5" customHeight="1">
      <c r="A293" s="38"/>
      <c r="B293" s="179"/>
      <c r="C293" s="180" t="s">
        <v>631</v>
      </c>
      <c r="D293" s="180" t="s">
        <v>165</v>
      </c>
      <c r="E293" s="181" t="s">
        <v>1250</v>
      </c>
      <c r="F293" s="182" t="s">
        <v>1251</v>
      </c>
      <c r="G293" s="183" t="s">
        <v>196</v>
      </c>
      <c r="H293" s="184">
        <v>7.2</v>
      </c>
      <c r="I293" s="185"/>
      <c r="J293" s="186">
        <f>ROUND(I293*H293,2)</f>
        <v>0</v>
      </c>
      <c r="K293" s="182" t="s">
        <v>1</v>
      </c>
      <c r="L293" s="39"/>
      <c r="M293" s="187" t="s">
        <v>1</v>
      </c>
      <c r="N293" s="188" t="s">
        <v>38</v>
      </c>
      <c r="O293" s="77"/>
      <c r="P293" s="189">
        <f>O293*H293</f>
        <v>0</v>
      </c>
      <c r="Q293" s="189">
        <v>0</v>
      </c>
      <c r="R293" s="189">
        <f>Q293*H293</f>
        <v>0</v>
      </c>
      <c r="S293" s="189">
        <v>0</v>
      </c>
      <c r="T293" s="19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1" t="s">
        <v>170</v>
      </c>
      <c r="AT293" s="191" t="s">
        <v>165</v>
      </c>
      <c r="AU293" s="191" t="s">
        <v>82</v>
      </c>
      <c r="AY293" s="19" t="s">
        <v>163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9" t="s">
        <v>80</v>
      </c>
      <c r="BK293" s="192">
        <f>ROUND(I293*H293,2)</f>
        <v>0</v>
      </c>
      <c r="BL293" s="19" t="s">
        <v>170</v>
      </c>
      <c r="BM293" s="191" t="s">
        <v>619</v>
      </c>
    </row>
    <row r="294" spans="1:51" s="14" customFormat="1" ht="12">
      <c r="A294" s="14"/>
      <c r="B294" s="201"/>
      <c r="C294" s="14"/>
      <c r="D294" s="194" t="s">
        <v>180</v>
      </c>
      <c r="E294" s="202" t="s">
        <v>1</v>
      </c>
      <c r="F294" s="203" t="s">
        <v>1050</v>
      </c>
      <c r="G294" s="14"/>
      <c r="H294" s="204">
        <v>7.2</v>
      </c>
      <c r="I294" s="205"/>
      <c r="J294" s="14"/>
      <c r="K294" s="14"/>
      <c r="L294" s="201"/>
      <c r="M294" s="206"/>
      <c r="N294" s="207"/>
      <c r="O294" s="207"/>
      <c r="P294" s="207"/>
      <c r="Q294" s="207"/>
      <c r="R294" s="207"/>
      <c r="S294" s="207"/>
      <c r="T294" s="20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02" t="s">
        <v>180</v>
      </c>
      <c r="AU294" s="202" t="s">
        <v>82</v>
      </c>
      <c r="AV294" s="14" t="s">
        <v>82</v>
      </c>
      <c r="AW294" s="14" t="s">
        <v>30</v>
      </c>
      <c r="AX294" s="14" t="s">
        <v>73</v>
      </c>
      <c r="AY294" s="202" t="s">
        <v>163</v>
      </c>
    </row>
    <row r="295" spans="1:51" s="15" customFormat="1" ht="12">
      <c r="A295" s="15"/>
      <c r="B295" s="209"/>
      <c r="C295" s="15"/>
      <c r="D295" s="194" t="s">
        <v>180</v>
      </c>
      <c r="E295" s="210" t="s">
        <v>1</v>
      </c>
      <c r="F295" s="211" t="s">
        <v>218</v>
      </c>
      <c r="G295" s="15"/>
      <c r="H295" s="212">
        <v>7.2</v>
      </c>
      <c r="I295" s="213"/>
      <c r="J295" s="15"/>
      <c r="K295" s="15"/>
      <c r="L295" s="209"/>
      <c r="M295" s="214"/>
      <c r="N295" s="215"/>
      <c r="O295" s="215"/>
      <c r="P295" s="215"/>
      <c r="Q295" s="215"/>
      <c r="R295" s="215"/>
      <c r="S295" s="215"/>
      <c r="T295" s="21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10" t="s">
        <v>180</v>
      </c>
      <c r="AU295" s="210" t="s">
        <v>82</v>
      </c>
      <c r="AV295" s="15" t="s">
        <v>170</v>
      </c>
      <c r="AW295" s="15" t="s">
        <v>30</v>
      </c>
      <c r="AX295" s="15" t="s">
        <v>80</v>
      </c>
      <c r="AY295" s="210" t="s">
        <v>163</v>
      </c>
    </row>
    <row r="296" spans="1:65" s="2" customFormat="1" ht="16.5" customHeight="1">
      <c r="A296" s="38"/>
      <c r="B296" s="179"/>
      <c r="C296" s="180" t="s">
        <v>383</v>
      </c>
      <c r="D296" s="180" t="s">
        <v>165</v>
      </c>
      <c r="E296" s="181" t="s">
        <v>1252</v>
      </c>
      <c r="F296" s="182" t="s">
        <v>1253</v>
      </c>
      <c r="G296" s="183" t="s">
        <v>196</v>
      </c>
      <c r="H296" s="184">
        <v>62</v>
      </c>
      <c r="I296" s="185"/>
      <c r="J296" s="186">
        <f>ROUND(I296*H296,2)</f>
        <v>0</v>
      </c>
      <c r="K296" s="182" t="s">
        <v>1</v>
      </c>
      <c r="L296" s="39"/>
      <c r="M296" s="187" t="s">
        <v>1</v>
      </c>
      <c r="N296" s="188" t="s">
        <v>38</v>
      </c>
      <c r="O296" s="77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91" t="s">
        <v>170</v>
      </c>
      <c r="AT296" s="191" t="s">
        <v>165</v>
      </c>
      <c r="AU296" s="191" t="s">
        <v>82</v>
      </c>
      <c r="AY296" s="19" t="s">
        <v>163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9" t="s">
        <v>80</v>
      </c>
      <c r="BK296" s="192">
        <f>ROUND(I296*H296,2)</f>
        <v>0</v>
      </c>
      <c r="BL296" s="19" t="s">
        <v>170</v>
      </c>
      <c r="BM296" s="191" t="s">
        <v>624</v>
      </c>
    </row>
    <row r="297" spans="1:51" s="14" customFormat="1" ht="12">
      <c r="A297" s="14"/>
      <c r="B297" s="201"/>
      <c r="C297" s="14"/>
      <c r="D297" s="194" t="s">
        <v>180</v>
      </c>
      <c r="E297" s="202" t="s">
        <v>1</v>
      </c>
      <c r="F297" s="203" t="s">
        <v>1053</v>
      </c>
      <c r="G297" s="14"/>
      <c r="H297" s="204">
        <v>62</v>
      </c>
      <c r="I297" s="205"/>
      <c r="J297" s="14"/>
      <c r="K297" s="14"/>
      <c r="L297" s="201"/>
      <c r="M297" s="206"/>
      <c r="N297" s="207"/>
      <c r="O297" s="207"/>
      <c r="P297" s="207"/>
      <c r="Q297" s="207"/>
      <c r="R297" s="207"/>
      <c r="S297" s="207"/>
      <c r="T297" s="20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02" t="s">
        <v>180</v>
      </c>
      <c r="AU297" s="202" t="s">
        <v>82</v>
      </c>
      <c r="AV297" s="14" t="s">
        <v>82</v>
      </c>
      <c r="AW297" s="14" t="s">
        <v>30</v>
      </c>
      <c r="AX297" s="14" t="s">
        <v>73</v>
      </c>
      <c r="AY297" s="202" t="s">
        <v>163</v>
      </c>
    </row>
    <row r="298" spans="1:51" s="15" customFormat="1" ht="12">
      <c r="A298" s="15"/>
      <c r="B298" s="209"/>
      <c r="C298" s="15"/>
      <c r="D298" s="194" t="s">
        <v>180</v>
      </c>
      <c r="E298" s="210" t="s">
        <v>1</v>
      </c>
      <c r="F298" s="211" t="s">
        <v>218</v>
      </c>
      <c r="G298" s="15"/>
      <c r="H298" s="212">
        <v>62</v>
      </c>
      <c r="I298" s="213"/>
      <c r="J298" s="15"/>
      <c r="K298" s="15"/>
      <c r="L298" s="209"/>
      <c r="M298" s="214"/>
      <c r="N298" s="215"/>
      <c r="O298" s="215"/>
      <c r="P298" s="215"/>
      <c r="Q298" s="215"/>
      <c r="R298" s="215"/>
      <c r="S298" s="215"/>
      <c r="T298" s="216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10" t="s">
        <v>180</v>
      </c>
      <c r="AU298" s="210" t="s">
        <v>82</v>
      </c>
      <c r="AV298" s="15" t="s">
        <v>170</v>
      </c>
      <c r="AW298" s="15" t="s">
        <v>30</v>
      </c>
      <c r="AX298" s="15" t="s">
        <v>80</v>
      </c>
      <c r="AY298" s="210" t="s">
        <v>163</v>
      </c>
    </row>
    <row r="299" spans="1:65" s="2" customFormat="1" ht="24.15" customHeight="1">
      <c r="A299" s="38"/>
      <c r="B299" s="179"/>
      <c r="C299" s="180" t="s">
        <v>640</v>
      </c>
      <c r="D299" s="180" t="s">
        <v>165</v>
      </c>
      <c r="E299" s="181" t="s">
        <v>1254</v>
      </c>
      <c r="F299" s="182" t="s">
        <v>1255</v>
      </c>
      <c r="G299" s="183" t="s">
        <v>313</v>
      </c>
      <c r="H299" s="184">
        <v>25</v>
      </c>
      <c r="I299" s="185"/>
      <c r="J299" s="186">
        <f>ROUND(I299*H299,2)</f>
        <v>0</v>
      </c>
      <c r="K299" s="182" t="s">
        <v>1</v>
      </c>
      <c r="L299" s="39"/>
      <c r="M299" s="187" t="s">
        <v>1</v>
      </c>
      <c r="N299" s="188" t="s">
        <v>38</v>
      </c>
      <c r="O299" s="77"/>
      <c r="P299" s="189">
        <f>O299*H299</f>
        <v>0</v>
      </c>
      <c r="Q299" s="189">
        <v>0</v>
      </c>
      <c r="R299" s="189">
        <f>Q299*H299</f>
        <v>0</v>
      </c>
      <c r="S299" s="189">
        <v>0</v>
      </c>
      <c r="T299" s="19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191" t="s">
        <v>170</v>
      </c>
      <c r="AT299" s="191" t="s">
        <v>165</v>
      </c>
      <c r="AU299" s="191" t="s">
        <v>82</v>
      </c>
      <c r="AY299" s="19" t="s">
        <v>163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80</v>
      </c>
      <c r="BK299" s="192">
        <f>ROUND(I299*H299,2)</f>
        <v>0</v>
      </c>
      <c r="BL299" s="19" t="s">
        <v>170</v>
      </c>
      <c r="BM299" s="191" t="s">
        <v>628</v>
      </c>
    </row>
    <row r="300" spans="1:51" s="14" customFormat="1" ht="12">
      <c r="A300" s="14"/>
      <c r="B300" s="201"/>
      <c r="C300" s="14"/>
      <c r="D300" s="194" t="s">
        <v>180</v>
      </c>
      <c r="E300" s="202" t="s">
        <v>1</v>
      </c>
      <c r="F300" s="203" t="s">
        <v>1063</v>
      </c>
      <c r="G300" s="14"/>
      <c r="H300" s="204">
        <v>25</v>
      </c>
      <c r="I300" s="205"/>
      <c r="J300" s="14"/>
      <c r="K300" s="14"/>
      <c r="L300" s="201"/>
      <c r="M300" s="206"/>
      <c r="N300" s="207"/>
      <c r="O300" s="207"/>
      <c r="P300" s="207"/>
      <c r="Q300" s="207"/>
      <c r="R300" s="207"/>
      <c r="S300" s="207"/>
      <c r="T300" s="20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02" t="s">
        <v>180</v>
      </c>
      <c r="AU300" s="202" t="s">
        <v>82</v>
      </c>
      <c r="AV300" s="14" t="s">
        <v>82</v>
      </c>
      <c r="AW300" s="14" t="s">
        <v>30</v>
      </c>
      <c r="AX300" s="14" t="s">
        <v>73</v>
      </c>
      <c r="AY300" s="202" t="s">
        <v>163</v>
      </c>
    </row>
    <row r="301" spans="1:51" s="15" customFormat="1" ht="12">
      <c r="A301" s="15"/>
      <c r="B301" s="209"/>
      <c r="C301" s="15"/>
      <c r="D301" s="194" t="s">
        <v>180</v>
      </c>
      <c r="E301" s="210" t="s">
        <v>1</v>
      </c>
      <c r="F301" s="211" t="s">
        <v>218</v>
      </c>
      <c r="G301" s="15"/>
      <c r="H301" s="212">
        <v>25</v>
      </c>
      <c r="I301" s="213"/>
      <c r="J301" s="15"/>
      <c r="K301" s="15"/>
      <c r="L301" s="209"/>
      <c r="M301" s="214"/>
      <c r="N301" s="215"/>
      <c r="O301" s="215"/>
      <c r="P301" s="215"/>
      <c r="Q301" s="215"/>
      <c r="R301" s="215"/>
      <c r="S301" s="215"/>
      <c r="T301" s="21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10" t="s">
        <v>180</v>
      </c>
      <c r="AU301" s="210" t="s">
        <v>82</v>
      </c>
      <c r="AV301" s="15" t="s">
        <v>170</v>
      </c>
      <c r="AW301" s="15" t="s">
        <v>30</v>
      </c>
      <c r="AX301" s="15" t="s">
        <v>80</v>
      </c>
      <c r="AY301" s="210" t="s">
        <v>163</v>
      </c>
    </row>
    <row r="302" spans="1:65" s="2" customFormat="1" ht="16.5" customHeight="1">
      <c r="A302" s="38"/>
      <c r="B302" s="179"/>
      <c r="C302" s="180" t="s">
        <v>390</v>
      </c>
      <c r="D302" s="180" t="s">
        <v>165</v>
      </c>
      <c r="E302" s="181" t="s">
        <v>1256</v>
      </c>
      <c r="F302" s="182" t="s">
        <v>1257</v>
      </c>
      <c r="G302" s="183" t="s">
        <v>196</v>
      </c>
      <c r="H302" s="184">
        <v>6</v>
      </c>
      <c r="I302" s="185"/>
      <c r="J302" s="186">
        <f>ROUND(I302*H302,2)</f>
        <v>0</v>
      </c>
      <c r="K302" s="182" t="s">
        <v>1</v>
      </c>
      <c r="L302" s="39"/>
      <c r="M302" s="187" t="s">
        <v>1</v>
      </c>
      <c r="N302" s="188" t="s">
        <v>38</v>
      </c>
      <c r="O302" s="77"/>
      <c r="P302" s="189">
        <f>O302*H302</f>
        <v>0</v>
      </c>
      <c r="Q302" s="189">
        <v>0</v>
      </c>
      <c r="R302" s="189">
        <f>Q302*H302</f>
        <v>0</v>
      </c>
      <c r="S302" s="189">
        <v>0</v>
      </c>
      <c r="T302" s="19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91" t="s">
        <v>170</v>
      </c>
      <c r="AT302" s="191" t="s">
        <v>165</v>
      </c>
      <c r="AU302" s="191" t="s">
        <v>82</v>
      </c>
      <c r="AY302" s="19" t="s">
        <v>163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9" t="s">
        <v>80</v>
      </c>
      <c r="BK302" s="192">
        <f>ROUND(I302*H302,2)</f>
        <v>0</v>
      </c>
      <c r="BL302" s="19" t="s">
        <v>170</v>
      </c>
      <c r="BM302" s="191" t="s">
        <v>634</v>
      </c>
    </row>
    <row r="303" spans="1:65" s="2" customFormat="1" ht="24.15" customHeight="1">
      <c r="A303" s="38"/>
      <c r="B303" s="179"/>
      <c r="C303" s="180" t="s">
        <v>648</v>
      </c>
      <c r="D303" s="180" t="s">
        <v>165</v>
      </c>
      <c r="E303" s="181" t="s">
        <v>1258</v>
      </c>
      <c r="F303" s="182" t="s">
        <v>1259</v>
      </c>
      <c r="G303" s="183" t="s">
        <v>313</v>
      </c>
      <c r="H303" s="184">
        <v>5</v>
      </c>
      <c r="I303" s="185"/>
      <c r="J303" s="186">
        <f>ROUND(I303*H303,2)</f>
        <v>0</v>
      </c>
      <c r="K303" s="182" t="s">
        <v>1</v>
      </c>
      <c r="L303" s="39"/>
      <c r="M303" s="187" t="s">
        <v>1</v>
      </c>
      <c r="N303" s="188" t="s">
        <v>38</v>
      </c>
      <c r="O303" s="77"/>
      <c r="P303" s="189">
        <f>O303*H303</f>
        <v>0</v>
      </c>
      <c r="Q303" s="189">
        <v>0</v>
      </c>
      <c r="R303" s="189">
        <f>Q303*H303</f>
        <v>0</v>
      </c>
      <c r="S303" s="189">
        <v>0</v>
      </c>
      <c r="T303" s="19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91" t="s">
        <v>170</v>
      </c>
      <c r="AT303" s="191" t="s">
        <v>165</v>
      </c>
      <c r="AU303" s="191" t="s">
        <v>82</v>
      </c>
      <c r="AY303" s="19" t="s">
        <v>163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9" t="s">
        <v>80</v>
      </c>
      <c r="BK303" s="192">
        <f>ROUND(I303*H303,2)</f>
        <v>0</v>
      </c>
      <c r="BL303" s="19" t="s">
        <v>170</v>
      </c>
      <c r="BM303" s="191" t="s">
        <v>643</v>
      </c>
    </row>
    <row r="304" spans="1:51" s="14" customFormat="1" ht="12">
      <c r="A304" s="14"/>
      <c r="B304" s="201"/>
      <c r="C304" s="14"/>
      <c r="D304" s="194" t="s">
        <v>180</v>
      </c>
      <c r="E304" s="202" t="s">
        <v>1</v>
      </c>
      <c r="F304" s="203" t="s">
        <v>1260</v>
      </c>
      <c r="G304" s="14"/>
      <c r="H304" s="204">
        <v>5</v>
      </c>
      <c r="I304" s="205"/>
      <c r="J304" s="14"/>
      <c r="K304" s="14"/>
      <c r="L304" s="201"/>
      <c r="M304" s="206"/>
      <c r="N304" s="207"/>
      <c r="O304" s="207"/>
      <c r="P304" s="207"/>
      <c r="Q304" s="207"/>
      <c r="R304" s="207"/>
      <c r="S304" s="207"/>
      <c r="T304" s="20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02" t="s">
        <v>180</v>
      </c>
      <c r="AU304" s="202" t="s">
        <v>82</v>
      </c>
      <c r="AV304" s="14" t="s">
        <v>82</v>
      </c>
      <c r="AW304" s="14" t="s">
        <v>30</v>
      </c>
      <c r="AX304" s="14" t="s">
        <v>73</v>
      </c>
      <c r="AY304" s="202" t="s">
        <v>163</v>
      </c>
    </row>
    <row r="305" spans="1:51" s="15" customFormat="1" ht="12">
      <c r="A305" s="15"/>
      <c r="B305" s="209"/>
      <c r="C305" s="15"/>
      <c r="D305" s="194" t="s">
        <v>180</v>
      </c>
      <c r="E305" s="210" t="s">
        <v>1</v>
      </c>
      <c r="F305" s="211" t="s">
        <v>218</v>
      </c>
      <c r="G305" s="15"/>
      <c r="H305" s="212">
        <v>5</v>
      </c>
      <c r="I305" s="213"/>
      <c r="J305" s="15"/>
      <c r="K305" s="15"/>
      <c r="L305" s="209"/>
      <c r="M305" s="214"/>
      <c r="N305" s="215"/>
      <c r="O305" s="215"/>
      <c r="P305" s="215"/>
      <c r="Q305" s="215"/>
      <c r="R305" s="215"/>
      <c r="S305" s="215"/>
      <c r="T305" s="21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10" t="s">
        <v>180</v>
      </c>
      <c r="AU305" s="210" t="s">
        <v>82</v>
      </c>
      <c r="AV305" s="15" t="s">
        <v>170</v>
      </c>
      <c r="AW305" s="15" t="s">
        <v>30</v>
      </c>
      <c r="AX305" s="15" t="s">
        <v>80</v>
      </c>
      <c r="AY305" s="210" t="s">
        <v>163</v>
      </c>
    </row>
    <row r="306" spans="1:65" s="2" customFormat="1" ht="21.75" customHeight="1">
      <c r="A306" s="38"/>
      <c r="B306" s="179"/>
      <c r="C306" s="180" t="s">
        <v>398</v>
      </c>
      <c r="D306" s="180" t="s">
        <v>165</v>
      </c>
      <c r="E306" s="181" t="s">
        <v>1261</v>
      </c>
      <c r="F306" s="182" t="s">
        <v>1262</v>
      </c>
      <c r="G306" s="183" t="s">
        <v>313</v>
      </c>
      <c r="H306" s="184">
        <v>3</v>
      </c>
      <c r="I306" s="185"/>
      <c r="J306" s="186">
        <f>ROUND(I306*H306,2)</f>
        <v>0</v>
      </c>
      <c r="K306" s="182" t="s">
        <v>1</v>
      </c>
      <c r="L306" s="39"/>
      <c r="M306" s="187" t="s">
        <v>1</v>
      </c>
      <c r="N306" s="188" t="s">
        <v>38</v>
      </c>
      <c r="O306" s="77"/>
      <c r="P306" s="189">
        <f>O306*H306</f>
        <v>0</v>
      </c>
      <c r="Q306" s="189">
        <v>0</v>
      </c>
      <c r="R306" s="189">
        <f>Q306*H306</f>
        <v>0</v>
      </c>
      <c r="S306" s="189">
        <v>0</v>
      </c>
      <c r="T306" s="19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191" t="s">
        <v>170</v>
      </c>
      <c r="AT306" s="191" t="s">
        <v>165</v>
      </c>
      <c r="AU306" s="191" t="s">
        <v>82</v>
      </c>
      <c r="AY306" s="19" t="s">
        <v>163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9" t="s">
        <v>80</v>
      </c>
      <c r="BK306" s="192">
        <f>ROUND(I306*H306,2)</f>
        <v>0</v>
      </c>
      <c r="BL306" s="19" t="s">
        <v>170</v>
      </c>
      <c r="BM306" s="191" t="s">
        <v>1263</v>
      </c>
    </row>
    <row r="307" spans="1:65" s="2" customFormat="1" ht="24.15" customHeight="1">
      <c r="A307" s="38"/>
      <c r="B307" s="179"/>
      <c r="C307" s="180" t="s">
        <v>657</v>
      </c>
      <c r="D307" s="180" t="s">
        <v>165</v>
      </c>
      <c r="E307" s="181" t="s">
        <v>1264</v>
      </c>
      <c r="F307" s="182" t="s">
        <v>1265</v>
      </c>
      <c r="G307" s="183" t="s">
        <v>313</v>
      </c>
      <c r="H307" s="184">
        <v>1</v>
      </c>
      <c r="I307" s="185"/>
      <c r="J307" s="186">
        <f>ROUND(I307*H307,2)</f>
        <v>0</v>
      </c>
      <c r="K307" s="182" t="s">
        <v>1</v>
      </c>
      <c r="L307" s="39"/>
      <c r="M307" s="187" t="s">
        <v>1</v>
      </c>
      <c r="N307" s="188" t="s">
        <v>38</v>
      </c>
      <c r="O307" s="77"/>
      <c r="P307" s="189">
        <f>O307*H307</f>
        <v>0</v>
      </c>
      <c r="Q307" s="189">
        <v>0</v>
      </c>
      <c r="R307" s="189">
        <f>Q307*H307</f>
        <v>0</v>
      </c>
      <c r="S307" s="189">
        <v>0</v>
      </c>
      <c r="T307" s="19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91" t="s">
        <v>170</v>
      </c>
      <c r="AT307" s="191" t="s">
        <v>165</v>
      </c>
      <c r="AU307" s="191" t="s">
        <v>82</v>
      </c>
      <c r="AY307" s="19" t="s">
        <v>163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9" t="s">
        <v>80</v>
      </c>
      <c r="BK307" s="192">
        <f>ROUND(I307*H307,2)</f>
        <v>0</v>
      </c>
      <c r="BL307" s="19" t="s">
        <v>170</v>
      </c>
      <c r="BM307" s="191" t="s">
        <v>651</v>
      </c>
    </row>
    <row r="308" spans="1:65" s="2" customFormat="1" ht="16.5" customHeight="1">
      <c r="A308" s="38"/>
      <c r="B308" s="179"/>
      <c r="C308" s="180" t="s">
        <v>402</v>
      </c>
      <c r="D308" s="180" t="s">
        <v>165</v>
      </c>
      <c r="E308" s="181" t="s">
        <v>1266</v>
      </c>
      <c r="F308" s="182" t="s">
        <v>1267</v>
      </c>
      <c r="G308" s="183" t="s">
        <v>313</v>
      </c>
      <c r="H308" s="184">
        <v>1</v>
      </c>
      <c r="I308" s="185"/>
      <c r="J308" s="186">
        <f>ROUND(I308*H308,2)</f>
        <v>0</v>
      </c>
      <c r="K308" s="182" t="s">
        <v>1</v>
      </c>
      <c r="L308" s="39"/>
      <c r="M308" s="187" t="s">
        <v>1</v>
      </c>
      <c r="N308" s="188" t="s">
        <v>38</v>
      </c>
      <c r="O308" s="77"/>
      <c r="P308" s="189">
        <f>O308*H308</f>
        <v>0</v>
      </c>
      <c r="Q308" s="189">
        <v>0</v>
      </c>
      <c r="R308" s="189">
        <f>Q308*H308</f>
        <v>0</v>
      </c>
      <c r="S308" s="189">
        <v>0</v>
      </c>
      <c r="T308" s="19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191" t="s">
        <v>170</v>
      </c>
      <c r="AT308" s="191" t="s">
        <v>165</v>
      </c>
      <c r="AU308" s="191" t="s">
        <v>82</v>
      </c>
      <c r="AY308" s="19" t="s">
        <v>163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80</v>
      </c>
      <c r="BK308" s="192">
        <f>ROUND(I308*H308,2)</f>
        <v>0</v>
      </c>
      <c r="BL308" s="19" t="s">
        <v>170</v>
      </c>
      <c r="BM308" s="191" t="s">
        <v>655</v>
      </c>
    </row>
    <row r="309" spans="1:65" s="2" customFormat="1" ht="24.15" customHeight="1">
      <c r="A309" s="38"/>
      <c r="B309" s="179"/>
      <c r="C309" s="180" t="s">
        <v>665</v>
      </c>
      <c r="D309" s="180" t="s">
        <v>165</v>
      </c>
      <c r="E309" s="181" t="s">
        <v>1268</v>
      </c>
      <c r="F309" s="182" t="s">
        <v>1269</v>
      </c>
      <c r="G309" s="183" t="s">
        <v>313</v>
      </c>
      <c r="H309" s="184">
        <v>70</v>
      </c>
      <c r="I309" s="185"/>
      <c r="J309" s="186">
        <f>ROUND(I309*H309,2)</f>
        <v>0</v>
      </c>
      <c r="K309" s="182" t="s">
        <v>1</v>
      </c>
      <c r="L309" s="39"/>
      <c r="M309" s="187" t="s">
        <v>1</v>
      </c>
      <c r="N309" s="188" t="s">
        <v>38</v>
      </c>
      <c r="O309" s="77"/>
      <c r="P309" s="189">
        <f>O309*H309</f>
        <v>0</v>
      </c>
      <c r="Q309" s="189">
        <v>0</v>
      </c>
      <c r="R309" s="189">
        <f>Q309*H309</f>
        <v>0</v>
      </c>
      <c r="S309" s="189">
        <v>0</v>
      </c>
      <c r="T309" s="19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191" t="s">
        <v>170</v>
      </c>
      <c r="AT309" s="191" t="s">
        <v>165</v>
      </c>
      <c r="AU309" s="191" t="s">
        <v>82</v>
      </c>
      <c r="AY309" s="19" t="s">
        <v>163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9" t="s">
        <v>80</v>
      </c>
      <c r="BK309" s="192">
        <f>ROUND(I309*H309,2)</f>
        <v>0</v>
      </c>
      <c r="BL309" s="19" t="s">
        <v>170</v>
      </c>
      <c r="BM309" s="191" t="s">
        <v>1270</v>
      </c>
    </row>
    <row r="310" spans="1:65" s="2" customFormat="1" ht="24.15" customHeight="1">
      <c r="A310" s="38"/>
      <c r="B310" s="179"/>
      <c r="C310" s="180" t="s">
        <v>405</v>
      </c>
      <c r="D310" s="180" t="s">
        <v>165</v>
      </c>
      <c r="E310" s="181" t="s">
        <v>1271</v>
      </c>
      <c r="F310" s="182" t="s">
        <v>1272</v>
      </c>
      <c r="G310" s="183" t="s">
        <v>196</v>
      </c>
      <c r="H310" s="184">
        <v>139</v>
      </c>
      <c r="I310" s="185"/>
      <c r="J310" s="186">
        <f>ROUND(I310*H310,2)</f>
        <v>0</v>
      </c>
      <c r="K310" s="182" t="s">
        <v>1</v>
      </c>
      <c r="L310" s="39"/>
      <c r="M310" s="187" t="s">
        <v>1</v>
      </c>
      <c r="N310" s="188" t="s">
        <v>38</v>
      </c>
      <c r="O310" s="77"/>
      <c r="P310" s="189">
        <f>O310*H310</f>
        <v>0</v>
      </c>
      <c r="Q310" s="189">
        <v>0</v>
      </c>
      <c r="R310" s="189">
        <f>Q310*H310</f>
        <v>0</v>
      </c>
      <c r="S310" s="189">
        <v>0</v>
      </c>
      <c r="T310" s="19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91" t="s">
        <v>170</v>
      </c>
      <c r="AT310" s="191" t="s">
        <v>165</v>
      </c>
      <c r="AU310" s="191" t="s">
        <v>82</v>
      </c>
      <c r="AY310" s="19" t="s">
        <v>163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9" t="s">
        <v>80</v>
      </c>
      <c r="BK310" s="192">
        <f>ROUND(I310*H310,2)</f>
        <v>0</v>
      </c>
      <c r="BL310" s="19" t="s">
        <v>170</v>
      </c>
      <c r="BM310" s="191" t="s">
        <v>663</v>
      </c>
    </row>
    <row r="311" spans="1:51" s="14" customFormat="1" ht="12">
      <c r="A311" s="14"/>
      <c r="B311" s="201"/>
      <c r="C311" s="14"/>
      <c r="D311" s="194" t="s">
        <v>180</v>
      </c>
      <c r="E311" s="202" t="s">
        <v>1</v>
      </c>
      <c r="F311" s="203" t="s">
        <v>1074</v>
      </c>
      <c r="G311" s="14"/>
      <c r="H311" s="204">
        <v>139</v>
      </c>
      <c r="I311" s="205"/>
      <c r="J311" s="14"/>
      <c r="K311" s="14"/>
      <c r="L311" s="201"/>
      <c r="M311" s="206"/>
      <c r="N311" s="207"/>
      <c r="O311" s="207"/>
      <c r="P311" s="207"/>
      <c r="Q311" s="207"/>
      <c r="R311" s="207"/>
      <c r="S311" s="207"/>
      <c r="T311" s="20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02" t="s">
        <v>180</v>
      </c>
      <c r="AU311" s="202" t="s">
        <v>82</v>
      </c>
      <c r="AV311" s="14" t="s">
        <v>82</v>
      </c>
      <c r="AW311" s="14" t="s">
        <v>30</v>
      </c>
      <c r="AX311" s="14" t="s">
        <v>73</v>
      </c>
      <c r="AY311" s="202" t="s">
        <v>163</v>
      </c>
    </row>
    <row r="312" spans="1:51" s="15" customFormat="1" ht="12">
      <c r="A312" s="15"/>
      <c r="B312" s="209"/>
      <c r="C312" s="15"/>
      <c r="D312" s="194" t="s">
        <v>180</v>
      </c>
      <c r="E312" s="210" t="s">
        <v>1</v>
      </c>
      <c r="F312" s="211" t="s">
        <v>218</v>
      </c>
      <c r="G312" s="15"/>
      <c r="H312" s="212">
        <v>139</v>
      </c>
      <c r="I312" s="213"/>
      <c r="J312" s="15"/>
      <c r="K312" s="15"/>
      <c r="L312" s="209"/>
      <c r="M312" s="214"/>
      <c r="N312" s="215"/>
      <c r="O312" s="215"/>
      <c r="P312" s="215"/>
      <c r="Q312" s="215"/>
      <c r="R312" s="215"/>
      <c r="S312" s="215"/>
      <c r="T312" s="21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10" t="s">
        <v>180</v>
      </c>
      <c r="AU312" s="210" t="s">
        <v>82</v>
      </c>
      <c r="AV312" s="15" t="s">
        <v>170</v>
      </c>
      <c r="AW312" s="15" t="s">
        <v>30</v>
      </c>
      <c r="AX312" s="15" t="s">
        <v>80</v>
      </c>
      <c r="AY312" s="210" t="s">
        <v>163</v>
      </c>
    </row>
    <row r="313" spans="1:65" s="2" customFormat="1" ht="16.5" customHeight="1">
      <c r="A313" s="38"/>
      <c r="B313" s="179"/>
      <c r="C313" s="180" t="s">
        <v>673</v>
      </c>
      <c r="D313" s="180" t="s">
        <v>165</v>
      </c>
      <c r="E313" s="181" t="s">
        <v>1273</v>
      </c>
      <c r="F313" s="182" t="s">
        <v>1274</v>
      </c>
      <c r="G313" s="183" t="s">
        <v>196</v>
      </c>
      <c r="H313" s="184">
        <v>139</v>
      </c>
      <c r="I313" s="185"/>
      <c r="J313" s="186">
        <f>ROUND(I313*H313,2)</f>
        <v>0</v>
      </c>
      <c r="K313" s="182" t="s">
        <v>1</v>
      </c>
      <c r="L313" s="39"/>
      <c r="M313" s="187" t="s">
        <v>1</v>
      </c>
      <c r="N313" s="188" t="s">
        <v>38</v>
      </c>
      <c r="O313" s="77"/>
      <c r="P313" s="189">
        <f>O313*H313</f>
        <v>0</v>
      </c>
      <c r="Q313" s="189">
        <v>0</v>
      </c>
      <c r="R313" s="189">
        <f>Q313*H313</f>
        <v>0</v>
      </c>
      <c r="S313" s="189">
        <v>0</v>
      </c>
      <c r="T313" s="19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91" t="s">
        <v>170</v>
      </c>
      <c r="AT313" s="191" t="s">
        <v>165</v>
      </c>
      <c r="AU313" s="191" t="s">
        <v>82</v>
      </c>
      <c r="AY313" s="19" t="s">
        <v>163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9" t="s">
        <v>80</v>
      </c>
      <c r="BK313" s="192">
        <f>ROUND(I313*H313,2)</f>
        <v>0</v>
      </c>
      <c r="BL313" s="19" t="s">
        <v>170</v>
      </c>
      <c r="BM313" s="191" t="s">
        <v>668</v>
      </c>
    </row>
    <row r="314" spans="1:51" s="14" customFormat="1" ht="12">
      <c r="A314" s="14"/>
      <c r="B314" s="201"/>
      <c r="C314" s="14"/>
      <c r="D314" s="194" t="s">
        <v>180</v>
      </c>
      <c r="E314" s="202" t="s">
        <v>1</v>
      </c>
      <c r="F314" s="203" t="s">
        <v>1074</v>
      </c>
      <c r="G314" s="14"/>
      <c r="H314" s="204">
        <v>139</v>
      </c>
      <c r="I314" s="205"/>
      <c r="J314" s="14"/>
      <c r="K314" s="14"/>
      <c r="L314" s="201"/>
      <c r="M314" s="206"/>
      <c r="N314" s="207"/>
      <c r="O314" s="207"/>
      <c r="P314" s="207"/>
      <c r="Q314" s="207"/>
      <c r="R314" s="207"/>
      <c r="S314" s="207"/>
      <c r="T314" s="20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02" t="s">
        <v>180</v>
      </c>
      <c r="AU314" s="202" t="s">
        <v>82</v>
      </c>
      <c r="AV314" s="14" t="s">
        <v>82</v>
      </c>
      <c r="AW314" s="14" t="s">
        <v>30</v>
      </c>
      <c r="AX314" s="14" t="s">
        <v>73</v>
      </c>
      <c r="AY314" s="202" t="s">
        <v>163</v>
      </c>
    </row>
    <row r="315" spans="1:51" s="15" customFormat="1" ht="12">
      <c r="A315" s="15"/>
      <c r="B315" s="209"/>
      <c r="C315" s="15"/>
      <c r="D315" s="194" t="s">
        <v>180</v>
      </c>
      <c r="E315" s="210" t="s">
        <v>1</v>
      </c>
      <c r="F315" s="211" t="s">
        <v>218</v>
      </c>
      <c r="G315" s="15"/>
      <c r="H315" s="212">
        <v>139</v>
      </c>
      <c r="I315" s="213"/>
      <c r="J315" s="15"/>
      <c r="K315" s="15"/>
      <c r="L315" s="209"/>
      <c r="M315" s="214"/>
      <c r="N315" s="215"/>
      <c r="O315" s="215"/>
      <c r="P315" s="215"/>
      <c r="Q315" s="215"/>
      <c r="R315" s="215"/>
      <c r="S315" s="215"/>
      <c r="T315" s="21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10" t="s">
        <v>180</v>
      </c>
      <c r="AU315" s="210" t="s">
        <v>82</v>
      </c>
      <c r="AV315" s="15" t="s">
        <v>170</v>
      </c>
      <c r="AW315" s="15" t="s">
        <v>30</v>
      </c>
      <c r="AX315" s="15" t="s">
        <v>80</v>
      </c>
      <c r="AY315" s="210" t="s">
        <v>163</v>
      </c>
    </row>
    <row r="316" spans="1:65" s="2" customFormat="1" ht="24.15" customHeight="1">
      <c r="A316" s="38"/>
      <c r="B316" s="179"/>
      <c r="C316" s="180" t="s">
        <v>409</v>
      </c>
      <c r="D316" s="180" t="s">
        <v>165</v>
      </c>
      <c r="E316" s="181" t="s">
        <v>1275</v>
      </c>
      <c r="F316" s="182" t="s">
        <v>1276</v>
      </c>
      <c r="G316" s="183" t="s">
        <v>313</v>
      </c>
      <c r="H316" s="184">
        <v>120</v>
      </c>
      <c r="I316" s="185"/>
      <c r="J316" s="186">
        <f>ROUND(I316*H316,2)</f>
        <v>0</v>
      </c>
      <c r="K316" s="182" t="s">
        <v>1</v>
      </c>
      <c r="L316" s="39"/>
      <c r="M316" s="187" t="s">
        <v>1</v>
      </c>
      <c r="N316" s="188" t="s">
        <v>38</v>
      </c>
      <c r="O316" s="77"/>
      <c r="P316" s="189">
        <f>O316*H316</f>
        <v>0</v>
      </c>
      <c r="Q316" s="189">
        <v>0</v>
      </c>
      <c r="R316" s="189">
        <f>Q316*H316</f>
        <v>0</v>
      </c>
      <c r="S316" s="189">
        <v>0</v>
      </c>
      <c r="T316" s="19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191" t="s">
        <v>170</v>
      </c>
      <c r="AT316" s="191" t="s">
        <v>165</v>
      </c>
      <c r="AU316" s="191" t="s">
        <v>82</v>
      </c>
      <c r="AY316" s="19" t="s">
        <v>163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80</v>
      </c>
      <c r="BK316" s="192">
        <f>ROUND(I316*H316,2)</f>
        <v>0</v>
      </c>
      <c r="BL316" s="19" t="s">
        <v>170</v>
      </c>
      <c r="BM316" s="191" t="s">
        <v>671</v>
      </c>
    </row>
    <row r="317" spans="1:65" s="2" customFormat="1" ht="16.5" customHeight="1">
      <c r="A317" s="38"/>
      <c r="B317" s="179"/>
      <c r="C317" s="180" t="s">
        <v>681</v>
      </c>
      <c r="D317" s="180" t="s">
        <v>165</v>
      </c>
      <c r="E317" s="181" t="s">
        <v>1277</v>
      </c>
      <c r="F317" s="182" t="s">
        <v>1278</v>
      </c>
      <c r="G317" s="183" t="s">
        <v>313</v>
      </c>
      <c r="H317" s="184">
        <v>22</v>
      </c>
      <c r="I317" s="185"/>
      <c r="J317" s="186">
        <f>ROUND(I317*H317,2)</f>
        <v>0</v>
      </c>
      <c r="K317" s="182" t="s">
        <v>1</v>
      </c>
      <c r="L317" s="39"/>
      <c r="M317" s="187" t="s">
        <v>1</v>
      </c>
      <c r="N317" s="188" t="s">
        <v>38</v>
      </c>
      <c r="O317" s="77"/>
      <c r="P317" s="189">
        <f>O317*H317</f>
        <v>0</v>
      </c>
      <c r="Q317" s="189">
        <v>0</v>
      </c>
      <c r="R317" s="189">
        <f>Q317*H317</f>
        <v>0</v>
      </c>
      <c r="S317" s="189">
        <v>0</v>
      </c>
      <c r="T317" s="19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91" t="s">
        <v>170</v>
      </c>
      <c r="AT317" s="191" t="s">
        <v>165</v>
      </c>
      <c r="AU317" s="191" t="s">
        <v>82</v>
      </c>
      <c r="AY317" s="19" t="s">
        <v>163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9" t="s">
        <v>80</v>
      </c>
      <c r="BK317" s="192">
        <f>ROUND(I317*H317,2)</f>
        <v>0</v>
      </c>
      <c r="BL317" s="19" t="s">
        <v>170</v>
      </c>
      <c r="BM317" s="191" t="s">
        <v>676</v>
      </c>
    </row>
    <row r="318" spans="1:51" s="14" customFormat="1" ht="12">
      <c r="A318" s="14"/>
      <c r="B318" s="201"/>
      <c r="C318" s="14"/>
      <c r="D318" s="194" t="s">
        <v>180</v>
      </c>
      <c r="E318" s="202" t="s">
        <v>1</v>
      </c>
      <c r="F318" s="203" t="s">
        <v>1091</v>
      </c>
      <c r="G318" s="14"/>
      <c r="H318" s="204">
        <v>22</v>
      </c>
      <c r="I318" s="205"/>
      <c r="J318" s="14"/>
      <c r="K318" s="14"/>
      <c r="L318" s="201"/>
      <c r="M318" s="206"/>
      <c r="N318" s="207"/>
      <c r="O318" s="207"/>
      <c r="P318" s="207"/>
      <c r="Q318" s="207"/>
      <c r="R318" s="207"/>
      <c r="S318" s="207"/>
      <c r="T318" s="20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02" t="s">
        <v>180</v>
      </c>
      <c r="AU318" s="202" t="s">
        <v>82</v>
      </c>
      <c r="AV318" s="14" t="s">
        <v>82</v>
      </c>
      <c r="AW318" s="14" t="s">
        <v>30</v>
      </c>
      <c r="AX318" s="14" t="s">
        <v>73</v>
      </c>
      <c r="AY318" s="202" t="s">
        <v>163</v>
      </c>
    </row>
    <row r="319" spans="1:51" s="15" customFormat="1" ht="12">
      <c r="A319" s="15"/>
      <c r="B319" s="209"/>
      <c r="C319" s="15"/>
      <c r="D319" s="194" t="s">
        <v>180</v>
      </c>
      <c r="E319" s="210" t="s">
        <v>1</v>
      </c>
      <c r="F319" s="211" t="s">
        <v>218</v>
      </c>
      <c r="G319" s="15"/>
      <c r="H319" s="212">
        <v>22</v>
      </c>
      <c r="I319" s="213"/>
      <c r="J319" s="15"/>
      <c r="K319" s="15"/>
      <c r="L319" s="209"/>
      <c r="M319" s="214"/>
      <c r="N319" s="215"/>
      <c r="O319" s="215"/>
      <c r="P319" s="215"/>
      <c r="Q319" s="215"/>
      <c r="R319" s="215"/>
      <c r="S319" s="215"/>
      <c r="T319" s="21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10" t="s">
        <v>180</v>
      </c>
      <c r="AU319" s="210" t="s">
        <v>82</v>
      </c>
      <c r="AV319" s="15" t="s">
        <v>170</v>
      </c>
      <c r="AW319" s="15" t="s">
        <v>30</v>
      </c>
      <c r="AX319" s="15" t="s">
        <v>80</v>
      </c>
      <c r="AY319" s="210" t="s">
        <v>163</v>
      </c>
    </row>
    <row r="320" spans="1:65" s="2" customFormat="1" ht="16.5" customHeight="1">
      <c r="A320" s="38"/>
      <c r="B320" s="179"/>
      <c r="C320" s="180" t="s">
        <v>414</v>
      </c>
      <c r="D320" s="180" t="s">
        <v>165</v>
      </c>
      <c r="E320" s="181" t="s">
        <v>1279</v>
      </c>
      <c r="F320" s="182" t="s">
        <v>1280</v>
      </c>
      <c r="G320" s="183" t="s">
        <v>313</v>
      </c>
      <c r="H320" s="184">
        <v>64</v>
      </c>
      <c r="I320" s="185"/>
      <c r="J320" s="186">
        <f>ROUND(I320*H320,2)</f>
        <v>0</v>
      </c>
      <c r="K320" s="182" t="s">
        <v>1</v>
      </c>
      <c r="L320" s="39"/>
      <c r="M320" s="187" t="s">
        <v>1</v>
      </c>
      <c r="N320" s="188" t="s">
        <v>38</v>
      </c>
      <c r="O320" s="77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191" t="s">
        <v>170</v>
      </c>
      <c r="AT320" s="191" t="s">
        <v>165</v>
      </c>
      <c r="AU320" s="191" t="s">
        <v>82</v>
      </c>
      <c r="AY320" s="19" t="s">
        <v>163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80</v>
      </c>
      <c r="BK320" s="192">
        <f>ROUND(I320*H320,2)</f>
        <v>0</v>
      </c>
      <c r="BL320" s="19" t="s">
        <v>170</v>
      </c>
      <c r="BM320" s="191" t="s">
        <v>680</v>
      </c>
    </row>
    <row r="321" spans="1:51" s="14" customFormat="1" ht="12">
      <c r="A321" s="14"/>
      <c r="B321" s="201"/>
      <c r="C321" s="14"/>
      <c r="D321" s="194" t="s">
        <v>180</v>
      </c>
      <c r="E321" s="202" t="s">
        <v>1</v>
      </c>
      <c r="F321" s="203" t="s">
        <v>1149</v>
      </c>
      <c r="G321" s="14"/>
      <c r="H321" s="204">
        <v>64</v>
      </c>
      <c r="I321" s="205"/>
      <c r="J321" s="14"/>
      <c r="K321" s="14"/>
      <c r="L321" s="201"/>
      <c r="M321" s="206"/>
      <c r="N321" s="207"/>
      <c r="O321" s="207"/>
      <c r="P321" s="207"/>
      <c r="Q321" s="207"/>
      <c r="R321" s="207"/>
      <c r="S321" s="207"/>
      <c r="T321" s="20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02" t="s">
        <v>180</v>
      </c>
      <c r="AU321" s="202" t="s">
        <v>82</v>
      </c>
      <c r="AV321" s="14" t="s">
        <v>82</v>
      </c>
      <c r="AW321" s="14" t="s">
        <v>30</v>
      </c>
      <c r="AX321" s="14" t="s">
        <v>73</v>
      </c>
      <c r="AY321" s="202" t="s">
        <v>163</v>
      </c>
    </row>
    <row r="322" spans="1:51" s="15" customFormat="1" ht="12">
      <c r="A322" s="15"/>
      <c r="B322" s="209"/>
      <c r="C322" s="15"/>
      <c r="D322" s="194" t="s">
        <v>180</v>
      </c>
      <c r="E322" s="210" t="s">
        <v>1</v>
      </c>
      <c r="F322" s="211" t="s">
        <v>218</v>
      </c>
      <c r="G322" s="15"/>
      <c r="H322" s="212">
        <v>64</v>
      </c>
      <c r="I322" s="213"/>
      <c r="J322" s="15"/>
      <c r="K322" s="15"/>
      <c r="L322" s="209"/>
      <c r="M322" s="214"/>
      <c r="N322" s="215"/>
      <c r="O322" s="215"/>
      <c r="P322" s="215"/>
      <c r="Q322" s="215"/>
      <c r="R322" s="215"/>
      <c r="S322" s="215"/>
      <c r="T322" s="216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10" t="s">
        <v>180</v>
      </c>
      <c r="AU322" s="210" t="s">
        <v>82</v>
      </c>
      <c r="AV322" s="15" t="s">
        <v>170</v>
      </c>
      <c r="AW322" s="15" t="s">
        <v>30</v>
      </c>
      <c r="AX322" s="15" t="s">
        <v>80</v>
      </c>
      <c r="AY322" s="210" t="s">
        <v>163</v>
      </c>
    </row>
    <row r="323" spans="1:65" s="2" customFormat="1" ht="24.15" customHeight="1">
      <c r="A323" s="38"/>
      <c r="B323" s="179"/>
      <c r="C323" s="180" t="s">
        <v>688</v>
      </c>
      <c r="D323" s="180" t="s">
        <v>165</v>
      </c>
      <c r="E323" s="181" t="s">
        <v>1281</v>
      </c>
      <c r="F323" s="182" t="s">
        <v>1282</v>
      </c>
      <c r="G323" s="183" t="s">
        <v>313</v>
      </c>
      <c r="H323" s="184">
        <v>176</v>
      </c>
      <c r="I323" s="185"/>
      <c r="J323" s="186">
        <f>ROUND(I323*H323,2)</f>
        <v>0</v>
      </c>
      <c r="K323" s="182" t="s">
        <v>1</v>
      </c>
      <c r="L323" s="39"/>
      <c r="M323" s="187" t="s">
        <v>1</v>
      </c>
      <c r="N323" s="188" t="s">
        <v>38</v>
      </c>
      <c r="O323" s="77"/>
      <c r="P323" s="189">
        <f>O323*H323</f>
        <v>0</v>
      </c>
      <c r="Q323" s="189">
        <v>0</v>
      </c>
      <c r="R323" s="189">
        <f>Q323*H323</f>
        <v>0</v>
      </c>
      <c r="S323" s="189">
        <v>0</v>
      </c>
      <c r="T323" s="19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191" t="s">
        <v>170</v>
      </c>
      <c r="AT323" s="191" t="s">
        <v>165</v>
      </c>
      <c r="AU323" s="191" t="s">
        <v>82</v>
      </c>
      <c r="AY323" s="19" t="s">
        <v>163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19" t="s">
        <v>80</v>
      </c>
      <c r="BK323" s="192">
        <f>ROUND(I323*H323,2)</f>
        <v>0</v>
      </c>
      <c r="BL323" s="19" t="s">
        <v>170</v>
      </c>
      <c r="BM323" s="191" t="s">
        <v>684</v>
      </c>
    </row>
    <row r="324" spans="1:51" s="14" customFormat="1" ht="12">
      <c r="A324" s="14"/>
      <c r="B324" s="201"/>
      <c r="C324" s="14"/>
      <c r="D324" s="194" t="s">
        <v>180</v>
      </c>
      <c r="E324" s="202" t="s">
        <v>1</v>
      </c>
      <c r="F324" s="203" t="s">
        <v>1283</v>
      </c>
      <c r="G324" s="14"/>
      <c r="H324" s="204">
        <v>176</v>
      </c>
      <c r="I324" s="205"/>
      <c r="J324" s="14"/>
      <c r="K324" s="14"/>
      <c r="L324" s="201"/>
      <c r="M324" s="206"/>
      <c r="N324" s="207"/>
      <c r="O324" s="207"/>
      <c r="P324" s="207"/>
      <c r="Q324" s="207"/>
      <c r="R324" s="207"/>
      <c r="S324" s="207"/>
      <c r="T324" s="20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02" t="s">
        <v>180</v>
      </c>
      <c r="AU324" s="202" t="s">
        <v>82</v>
      </c>
      <c r="AV324" s="14" t="s">
        <v>82</v>
      </c>
      <c r="AW324" s="14" t="s">
        <v>30</v>
      </c>
      <c r="AX324" s="14" t="s">
        <v>73</v>
      </c>
      <c r="AY324" s="202" t="s">
        <v>163</v>
      </c>
    </row>
    <row r="325" spans="1:51" s="15" customFormat="1" ht="12">
      <c r="A325" s="15"/>
      <c r="B325" s="209"/>
      <c r="C325" s="15"/>
      <c r="D325" s="194" t="s">
        <v>180</v>
      </c>
      <c r="E325" s="210" t="s">
        <v>1</v>
      </c>
      <c r="F325" s="211" t="s">
        <v>218</v>
      </c>
      <c r="G325" s="15"/>
      <c r="H325" s="212">
        <v>176</v>
      </c>
      <c r="I325" s="213"/>
      <c r="J325" s="15"/>
      <c r="K325" s="15"/>
      <c r="L325" s="209"/>
      <c r="M325" s="214"/>
      <c r="N325" s="215"/>
      <c r="O325" s="215"/>
      <c r="P325" s="215"/>
      <c r="Q325" s="215"/>
      <c r="R325" s="215"/>
      <c r="S325" s="215"/>
      <c r="T325" s="21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10" t="s">
        <v>180</v>
      </c>
      <c r="AU325" s="210" t="s">
        <v>82</v>
      </c>
      <c r="AV325" s="15" t="s">
        <v>170</v>
      </c>
      <c r="AW325" s="15" t="s">
        <v>30</v>
      </c>
      <c r="AX325" s="15" t="s">
        <v>80</v>
      </c>
      <c r="AY325" s="210" t="s">
        <v>163</v>
      </c>
    </row>
    <row r="326" spans="1:65" s="2" customFormat="1" ht="16.5" customHeight="1">
      <c r="A326" s="38"/>
      <c r="B326" s="179"/>
      <c r="C326" s="180" t="s">
        <v>419</v>
      </c>
      <c r="D326" s="180" t="s">
        <v>165</v>
      </c>
      <c r="E326" s="181" t="s">
        <v>1284</v>
      </c>
      <c r="F326" s="182" t="s">
        <v>1285</v>
      </c>
      <c r="G326" s="183" t="s">
        <v>313</v>
      </c>
      <c r="H326" s="184">
        <v>176</v>
      </c>
      <c r="I326" s="185"/>
      <c r="J326" s="186">
        <f>ROUND(I326*H326,2)</f>
        <v>0</v>
      </c>
      <c r="K326" s="182" t="s">
        <v>1</v>
      </c>
      <c r="L326" s="39"/>
      <c r="M326" s="187" t="s">
        <v>1</v>
      </c>
      <c r="N326" s="188" t="s">
        <v>38</v>
      </c>
      <c r="O326" s="77"/>
      <c r="P326" s="189">
        <f>O326*H326</f>
        <v>0</v>
      </c>
      <c r="Q326" s="189">
        <v>0</v>
      </c>
      <c r="R326" s="189">
        <f>Q326*H326</f>
        <v>0</v>
      </c>
      <c r="S326" s="189">
        <v>0</v>
      </c>
      <c r="T326" s="19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91" t="s">
        <v>170</v>
      </c>
      <c r="AT326" s="191" t="s">
        <v>165</v>
      </c>
      <c r="AU326" s="191" t="s">
        <v>82</v>
      </c>
      <c r="AY326" s="19" t="s">
        <v>163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9" t="s">
        <v>80</v>
      </c>
      <c r="BK326" s="192">
        <f>ROUND(I326*H326,2)</f>
        <v>0</v>
      </c>
      <c r="BL326" s="19" t="s">
        <v>170</v>
      </c>
      <c r="BM326" s="191" t="s">
        <v>687</v>
      </c>
    </row>
    <row r="327" spans="1:51" s="14" customFormat="1" ht="12">
      <c r="A327" s="14"/>
      <c r="B327" s="201"/>
      <c r="C327" s="14"/>
      <c r="D327" s="194" t="s">
        <v>180</v>
      </c>
      <c r="E327" s="202" t="s">
        <v>1</v>
      </c>
      <c r="F327" s="203" t="s">
        <v>1283</v>
      </c>
      <c r="G327" s="14"/>
      <c r="H327" s="204">
        <v>176</v>
      </c>
      <c r="I327" s="205"/>
      <c r="J327" s="14"/>
      <c r="K327" s="14"/>
      <c r="L327" s="201"/>
      <c r="M327" s="206"/>
      <c r="N327" s="207"/>
      <c r="O327" s="207"/>
      <c r="P327" s="207"/>
      <c r="Q327" s="207"/>
      <c r="R327" s="207"/>
      <c r="S327" s="207"/>
      <c r="T327" s="20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02" t="s">
        <v>180</v>
      </c>
      <c r="AU327" s="202" t="s">
        <v>82</v>
      </c>
      <c r="AV327" s="14" t="s">
        <v>82</v>
      </c>
      <c r="AW327" s="14" t="s">
        <v>30</v>
      </c>
      <c r="AX327" s="14" t="s">
        <v>73</v>
      </c>
      <c r="AY327" s="202" t="s">
        <v>163</v>
      </c>
    </row>
    <row r="328" spans="1:51" s="15" customFormat="1" ht="12">
      <c r="A328" s="15"/>
      <c r="B328" s="209"/>
      <c r="C328" s="15"/>
      <c r="D328" s="194" t="s">
        <v>180</v>
      </c>
      <c r="E328" s="210" t="s">
        <v>1</v>
      </c>
      <c r="F328" s="211" t="s">
        <v>218</v>
      </c>
      <c r="G328" s="15"/>
      <c r="H328" s="212">
        <v>176</v>
      </c>
      <c r="I328" s="213"/>
      <c r="J328" s="15"/>
      <c r="K328" s="15"/>
      <c r="L328" s="209"/>
      <c r="M328" s="214"/>
      <c r="N328" s="215"/>
      <c r="O328" s="215"/>
      <c r="P328" s="215"/>
      <c r="Q328" s="215"/>
      <c r="R328" s="215"/>
      <c r="S328" s="215"/>
      <c r="T328" s="216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10" t="s">
        <v>180</v>
      </c>
      <c r="AU328" s="210" t="s">
        <v>82</v>
      </c>
      <c r="AV328" s="15" t="s">
        <v>170</v>
      </c>
      <c r="AW328" s="15" t="s">
        <v>30</v>
      </c>
      <c r="AX328" s="15" t="s">
        <v>80</v>
      </c>
      <c r="AY328" s="210" t="s">
        <v>163</v>
      </c>
    </row>
    <row r="329" spans="1:65" s="2" customFormat="1" ht="16.5" customHeight="1">
      <c r="A329" s="38"/>
      <c r="B329" s="179"/>
      <c r="C329" s="180" t="s">
        <v>695</v>
      </c>
      <c r="D329" s="180" t="s">
        <v>165</v>
      </c>
      <c r="E329" s="181" t="s">
        <v>1286</v>
      </c>
      <c r="F329" s="182" t="s">
        <v>1287</v>
      </c>
      <c r="G329" s="183" t="s">
        <v>313</v>
      </c>
      <c r="H329" s="184">
        <v>24</v>
      </c>
      <c r="I329" s="185"/>
      <c r="J329" s="186">
        <f>ROUND(I329*H329,2)</f>
        <v>0</v>
      </c>
      <c r="K329" s="182" t="s">
        <v>1</v>
      </c>
      <c r="L329" s="39"/>
      <c r="M329" s="187" t="s">
        <v>1</v>
      </c>
      <c r="N329" s="188" t="s">
        <v>38</v>
      </c>
      <c r="O329" s="77"/>
      <c r="P329" s="189">
        <f>O329*H329</f>
        <v>0</v>
      </c>
      <c r="Q329" s="189">
        <v>0</v>
      </c>
      <c r="R329" s="189">
        <f>Q329*H329</f>
        <v>0</v>
      </c>
      <c r="S329" s="189">
        <v>0</v>
      </c>
      <c r="T329" s="19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91" t="s">
        <v>170</v>
      </c>
      <c r="AT329" s="191" t="s">
        <v>165</v>
      </c>
      <c r="AU329" s="191" t="s">
        <v>82</v>
      </c>
      <c r="AY329" s="19" t="s">
        <v>163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9" t="s">
        <v>80</v>
      </c>
      <c r="BK329" s="192">
        <f>ROUND(I329*H329,2)</f>
        <v>0</v>
      </c>
      <c r="BL329" s="19" t="s">
        <v>170</v>
      </c>
      <c r="BM329" s="191" t="s">
        <v>691</v>
      </c>
    </row>
    <row r="330" spans="1:51" s="14" customFormat="1" ht="12">
      <c r="A330" s="14"/>
      <c r="B330" s="201"/>
      <c r="C330" s="14"/>
      <c r="D330" s="194" t="s">
        <v>180</v>
      </c>
      <c r="E330" s="202" t="s">
        <v>1</v>
      </c>
      <c r="F330" s="203" t="s">
        <v>1288</v>
      </c>
      <c r="G330" s="14"/>
      <c r="H330" s="204">
        <v>24</v>
      </c>
      <c r="I330" s="205"/>
      <c r="J330" s="14"/>
      <c r="K330" s="14"/>
      <c r="L330" s="201"/>
      <c r="M330" s="206"/>
      <c r="N330" s="207"/>
      <c r="O330" s="207"/>
      <c r="P330" s="207"/>
      <c r="Q330" s="207"/>
      <c r="R330" s="207"/>
      <c r="S330" s="207"/>
      <c r="T330" s="20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02" t="s">
        <v>180</v>
      </c>
      <c r="AU330" s="202" t="s">
        <v>82</v>
      </c>
      <c r="AV330" s="14" t="s">
        <v>82</v>
      </c>
      <c r="AW330" s="14" t="s">
        <v>30</v>
      </c>
      <c r="AX330" s="14" t="s">
        <v>73</v>
      </c>
      <c r="AY330" s="202" t="s">
        <v>163</v>
      </c>
    </row>
    <row r="331" spans="1:51" s="15" customFormat="1" ht="12">
      <c r="A331" s="15"/>
      <c r="B331" s="209"/>
      <c r="C331" s="15"/>
      <c r="D331" s="194" t="s">
        <v>180</v>
      </c>
      <c r="E331" s="210" t="s">
        <v>1</v>
      </c>
      <c r="F331" s="211" t="s">
        <v>218</v>
      </c>
      <c r="G331" s="15"/>
      <c r="H331" s="212">
        <v>24</v>
      </c>
      <c r="I331" s="213"/>
      <c r="J331" s="15"/>
      <c r="K331" s="15"/>
      <c r="L331" s="209"/>
      <c r="M331" s="214"/>
      <c r="N331" s="215"/>
      <c r="O331" s="215"/>
      <c r="P331" s="215"/>
      <c r="Q331" s="215"/>
      <c r="R331" s="215"/>
      <c r="S331" s="215"/>
      <c r="T331" s="216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10" t="s">
        <v>180</v>
      </c>
      <c r="AU331" s="210" t="s">
        <v>82</v>
      </c>
      <c r="AV331" s="15" t="s">
        <v>170</v>
      </c>
      <c r="AW331" s="15" t="s">
        <v>30</v>
      </c>
      <c r="AX331" s="15" t="s">
        <v>80</v>
      </c>
      <c r="AY331" s="210" t="s">
        <v>163</v>
      </c>
    </row>
    <row r="332" spans="1:65" s="2" customFormat="1" ht="16.5" customHeight="1">
      <c r="A332" s="38"/>
      <c r="B332" s="179"/>
      <c r="C332" s="180" t="s">
        <v>424</v>
      </c>
      <c r="D332" s="180" t="s">
        <v>165</v>
      </c>
      <c r="E332" s="181" t="s">
        <v>1289</v>
      </c>
      <c r="F332" s="182" t="s">
        <v>1290</v>
      </c>
      <c r="G332" s="183" t="s">
        <v>313</v>
      </c>
      <c r="H332" s="184">
        <v>24</v>
      </c>
      <c r="I332" s="185"/>
      <c r="J332" s="186">
        <f>ROUND(I332*H332,2)</f>
        <v>0</v>
      </c>
      <c r="K332" s="182" t="s">
        <v>1</v>
      </c>
      <c r="L332" s="39"/>
      <c r="M332" s="187" t="s">
        <v>1</v>
      </c>
      <c r="N332" s="188" t="s">
        <v>38</v>
      </c>
      <c r="O332" s="77"/>
      <c r="P332" s="189">
        <f>O332*H332</f>
        <v>0</v>
      </c>
      <c r="Q332" s="189">
        <v>0</v>
      </c>
      <c r="R332" s="189">
        <f>Q332*H332</f>
        <v>0</v>
      </c>
      <c r="S332" s="189">
        <v>0</v>
      </c>
      <c r="T332" s="19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191" t="s">
        <v>170</v>
      </c>
      <c r="AT332" s="191" t="s">
        <v>165</v>
      </c>
      <c r="AU332" s="191" t="s">
        <v>82</v>
      </c>
      <c r="AY332" s="19" t="s">
        <v>163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9" t="s">
        <v>80</v>
      </c>
      <c r="BK332" s="192">
        <f>ROUND(I332*H332,2)</f>
        <v>0</v>
      </c>
      <c r="BL332" s="19" t="s">
        <v>170</v>
      </c>
      <c r="BM332" s="191" t="s">
        <v>694</v>
      </c>
    </row>
    <row r="333" spans="1:51" s="14" customFormat="1" ht="12">
      <c r="A333" s="14"/>
      <c r="B333" s="201"/>
      <c r="C333" s="14"/>
      <c r="D333" s="194" t="s">
        <v>180</v>
      </c>
      <c r="E333" s="202" t="s">
        <v>1</v>
      </c>
      <c r="F333" s="203" t="s">
        <v>1288</v>
      </c>
      <c r="G333" s="14"/>
      <c r="H333" s="204">
        <v>24</v>
      </c>
      <c r="I333" s="205"/>
      <c r="J333" s="14"/>
      <c r="K333" s="14"/>
      <c r="L333" s="201"/>
      <c r="M333" s="206"/>
      <c r="N333" s="207"/>
      <c r="O333" s="207"/>
      <c r="P333" s="207"/>
      <c r="Q333" s="207"/>
      <c r="R333" s="207"/>
      <c r="S333" s="207"/>
      <c r="T333" s="20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02" t="s">
        <v>180</v>
      </c>
      <c r="AU333" s="202" t="s">
        <v>82</v>
      </c>
      <c r="AV333" s="14" t="s">
        <v>82</v>
      </c>
      <c r="AW333" s="14" t="s">
        <v>30</v>
      </c>
      <c r="AX333" s="14" t="s">
        <v>73</v>
      </c>
      <c r="AY333" s="202" t="s">
        <v>163</v>
      </c>
    </row>
    <row r="334" spans="1:51" s="15" customFormat="1" ht="12">
      <c r="A334" s="15"/>
      <c r="B334" s="209"/>
      <c r="C334" s="15"/>
      <c r="D334" s="194" t="s">
        <v>180</v>
      </c>
      <c r="E334" s="210" t="s">
        <v>1</v>
      </c>
      <c r="F334" s="211" t="s">
        <v>218</v>
      </c>
      <c r="G334" s="15"/>
      <c r="H334" s="212">
        <v>24</v>
      </c>
      <c r="I334" s="213"/>
      <c r="J334" s="15"/>
      <c r="K334" s="15"/>
      <c r="L334" s="209"/>
      <c r="M334" s="214"/>
      <c r="N334" s="215"/>
      <c r="O334" s="215"/>
      <c r="P334" s="215"/>
      <c r="Q334" s="215"/>
      <c r="R334" s="215"/>
      <c r="S334" s="215"/>
      <c r="T334" s="21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10" t="s">
        <v>180</v>
      </c>
      <c r="AU334" s="210" t="s">
        <v>82</v>
      </c>
      <c r="AV334" s="15" t="s">
        <v>170</v>
      </c>
      <c r="AW334" s="15" t="s">
        <v>30</v>
      </c>
      <c r="AX334" s="15" t="s">
        <v>80</v>
      </c>
      <c r="AY334" s="210" t="s">
        <v>163</v>
      </c>
    </row>
    <row r="335" spans="1:65" s="2" customFormat="1" ht="24.15" customHeight="1">
      <c r="A335" s="38"/>
      <c r="B335" s="179"/>
      <c r="C335" s="180" t="s">
        <v>704</v>
      </c>
      <c r="D335" s="180" t="s">
        <v>165</v>
      </c>
      <c r="E335" s="181" t="s">
        <v>1291</v>
      </c>
      <c r="F335" s="182" t="s">
        <v>1292</v>
      </c>
      <c r="G335" s="183" t="s">
        <v>313</v>
      </c>
      <c r="H335" s="184">
        <v>22</v>
      </c>
      <c r="I335" s="185"/>
      <c r="J335" s="186">
        <f>ROUND(I335*H335,2)</f>
        <v>0</v>
      </c>
      <c r="K335" s="182" t="s">
        <v>1</v>
      </c>
      <c r="L335" s="39"/>
      <c r="M335" s="187" t="s">
        <v>1</v>
      </c>
      <c r="N335" s="188" t="s">
        <v>38</v>
      </c>
      <c r="O335" s="77"/>
      <c r="P335" s="189">
        <f>O335*H335</f>
        <v>0</v>
      </c>
      <c r="Q335" s="189">
        <v>0</v>
      </c>
      <c r="R335" s="189">
        <f>Q335*H335</f>
        <v>0</v>
      </c>
      <c r="S335" s="189">
        <v>0</v>
      </c>
      <c r="T335" s="19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91" t="s">
        <v>170</v>
      </c>
      <c r="AT335" s="191" t="s">
        <v>165</v>
      </c>
      <c r="AU335" s="191" t="s">
        <v>82</v>
      </c>
      <c r="AY335" s="19" t="s">
        <v>163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9" t="s">
        <v>80</v>
      </c>
      <c r="BK335" s="192">
        <f>ROUND(I335*H335,2)</f>
        <v>0</v>
      </c>
      <c r="BL335" s="19" t="s">
        <v>170</v>
      </c>
      <c r="BM335" s="191" t="s">
        <v>698</v>
      </c>
    </row>
    <row r="336" spans="1:51" s="14" customFormat="1" ht="12">
      <c r="A336" s="14"/>
      <c r="B336" s="201"/>
      <c r="C336" s="14"/>
      <c r="D336" s="194" t="s">
        <v>180</v>
      </c>
      <c r="E336" s="202" t="s">
        <v>1</v>
      </c>
      <c r="F336" s="203" t="s">
        <v>1293</v>
      </c>
      <c r="G336" s="14"/>
      <c r="H336" s="204">
        <v>22</v>
      </c>
      <c r="I336" s="205"/>
      <c r="J336" s="14"/>
      <c r="K336" s="14"/>
      <c r="L336" s="201"/>
      <c r="M336" s="206"/>
      <c r="N336" s="207"/>
      <c r="O336" s="207"/>
      <c r="P336" s="207"/>
      <c r="Q336" s="207"/>
      <c r="R336" s="207"/>
      <c r="S336" s="207"/>
      <c r="T336" s="208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02" t="s">
        <v>180</v>
      </c>
      <c r="AU336" s="202" t="s">
        <v>82</v>
      </c>
      <c r="AV336" s="14" t="s">
        <v>82</v>
      </c>
      <c r="AW336" s="14" t="s">
        <v>30</v>
      </c>
      <c r="AX336" s="14" t="s">
        <v>73</v>
      </c>
      <c r="AY336" s="202" t="s">
        <v>163</v>
      </c>
    </row>
    <row r="337" spans="1:51" s="15" customFormat="1" ht="12">
      <c r="A337" s="15"/>
      <c r="B337" s="209"/>
      <c r="C337" s="15"/>
      <c r="D337" s="194" t="s">
        <v>180</v>
      </c>
      <c r="E337" s="210" t="s">
        <v>1</v>
      </c>
      <c r="F337" s="211" t="s">
        <v>218</v>
      </c>
      <c r="G337" s="15"/>
      <c r="H337" s="212">
        <v>22</v>
      </c>
      <c r="I337" s="213"/>
      <c r="J337" s="15"/>
      <c r="K337" s="15"/>
      <c r="L337" s="209"/>
      <c r="M337" s="214"/>
      <c r="N337" s="215"/>
      <c r="O337" s="215"/>
      <c r="P337" s="215"/>
      <c r="Q337" s="215"/>
      <c r="R337" s="215"/>
      <c r="S337" s="215"/>
      <c r="T337" s="21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10" t="s">
        <v>180</v>
      </c>
      <c r="AU337" s="210" t="s">
        <v>82</v>
      </c>
      <c r="AV337" s="15" t="s">
        <v>170</v>
      </c>
      <c r="AW337" s="15" t="s">
        <v>30</v>
      </c>
      <c r="AX337" s="15" t="s">
        <v>80</v>
      </c>
      <c r="AY337" s="210" t="s">
        <v>163</v>
      </c>
    </row>
    <row r="338" spans="1:65" s="2" customFormat="1" ht="24.15" customHeight="1">
      <c r="A338" s="38"/>
      <c r="B338" s="179"/>
      <c r="C338" s="180" t="s">
        <v>428</v>
      </c>
      <c r="D338" s="180" t="s">
        <v>165</v>
      </c>
      <c r="E338" s="181" t="s">
        <v>1294</v>
      </c>
      <c r="F338" s="182" t="s">
        <v>1295</v>
      </c>
      <c r="G338" s="183" t="s">
        <v>313</v>
      </c>
      <c r="H338" s="184">
        <v>86</v>
      </c>
      <c r="I338" s="185"/>
      <c r="J338" s="186">
        <f>ROUND(I338*H338,2)</f>
        <v>0</v>
      </c>
      <c r="K338" s="182" t="s">
        <v>1</v>
      </c>
      <c r="L338" s="39"/>
      <c r="M338" s="187" t="s">
        <v>1</v>
      </c>
      <c r="N338" s="188" t="s">
        <v>38</v>
      </c>
      <c r="O338" s="77"/>
      <c r="P338" s="189">
        <f>O338*H338</f>
        <v>0</v>
      </c>
      <c r="Q338" s="189">
        <v>0</v>
      </c>
      <c r="R338" s="189">
        <f>Q338*H338</f>
        <v>0</v>
      </c>
      <c r="S338" s="189">
        <v>0</v>
      </c>
      <c r="T338" s="19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91" t="s">
        <v>170</v>
      </c>
      <c r="AT338" s="191" t="s">
        <v>165</v>
      </c>
      <c r="AU338" s="191" t="s">
        <v>82</v>
      </c>
      <c r="AY338" s="19" t="s">
        <v>163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9" t="s">
        <v>80</v>
      </c>
      <c r="BK338" s="192">
        <f>ROUND(I338*H338,2)</f>
        <v>0</v>
      </c>
      <c r="BL338" s="19" t="s">
        <v>170</v>
      </c>
      <c r="BM338" s="191" t="s">
        <v>701</v>
      </c>
    </row>
    <row r="339" spans="1:65" s="2" customFormat="1" ht="24.15" customHeight="1">
      <c r="A339" s="38"/>
      <c r="B339" s="179"/>
      <c r="C339" s="180" t="s">
        <v>714</v>
      </c>
      <c r="D339" s="180" t="s">
        <v>165</v>
      </c>
      <c r="E339" s="181" t="s">
        <v>1296</v>
      </c>
      <c r="F339" s="182" t="s">
        <v>1297</v>
      </c>
      <c r="G339" s="183" t="s">
        <v>313</v>
      </c>
      <c r="H339" s="184">
        <v>225</v>
      </c>
      <c r="I339" s="185"/>
      <c r="J339" s="186">
        <f>ROUND(I339*H339,2)</f>
        <v>0</v>
      </c>
      <c r="K339" s="182" t="s">
        <v>1</v>
      </c>
      <c r="L339" s="39"/>
      <c r="M339" s="187" t="s">
        <v>1</v>
      </c>
      <c r="N339" s="188" t="s">
        <v>38</v>
      </c>
      <c r="O339" s="77"/>
      <c r="P339" s="189">
        <f>O339*H339</f>
        <v>0</v>
      </c>
      <c r="Q339" s="189">
        <v>0</v>
      </c>
      <c r="R339" s="189">
        <f>Q339*H339</f>
        <v>0</v>
      </c>
      <c r="S339" s="189">
        <v>0</v>
      </c>
      <c r="T339" s="19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191" t="s">
        <v>170</v>
      </c>
      <c r="AT339" s="191" t="s">
        <v>165</v>
      </c>
      <c r="AU339" s="191" t="s">
        <v>82</v>
      </c>
      <c r="AY339" s="19" t="s">
        <v>163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19" t="s">
        <v>80</v>
      </c>
      <c r="BK339" s="192">
        <f>ROUND(I339*H339,2)</f>
        <v>0</v>
      </c>
      <c r="BL339" s="19" t="s">
        <v>170</v>
      </c>
      <c r="BM339" s="191" t="s">
        <v>707</v>
      </c>
    </row>
    <row r="340" spans="1:65" s="2" customFormat="1" ht="16.5" customHeight="1">
      <c r="A340" s="38"/>
      <c r="B340" s="179"/>
      <c r="C340" s="180" t="s">
        <v>437</v>
      </c>
      <c r="D340" s="180" t="s">
        <v>165</v>
      </c>
      <c r="E340" s="181" t="s">
        <v>1298</v>
      </c>
      <c r="F340" s="182" t="s">
        <v>1299</v>
      </c>
      <c r="G340" s="183" t="s">
        <v>313</v>
      </c>
      <c r="H340" s="184">
        <v>68</v>
      </c>
      <c r="I340" s="185"/>
      <c r="J340" s="186">
        <f>ROUND(I340*H340,2)</f>
        <v>0</v>
      </c>
      <c r="K340" s="182" t="s">
        <v>1</v>
      </c>
      <c r="L340" s="39"/>
      <c r="M340" s="187" t="s">
        <v>1</v>
      </c>
      <c r="N340" s="188" t="s">
        <v>38</v>
      </c>
      <c r="O340" s="77"/>
      <c r="P340" s="189">
        <f>O340*H340</f>
        <v>0</v>
      </c>
      <c r="Q340" s="189">
        <v>0</v>
      </c>
      <c r="R340" s="189">
        <f>Q340*H340</f>
        <v>0</v>
      </c>
      <c r="S340" s="189">
        <v>0</v>
      </c>
      <c r="T340" s="19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191" t="s">
        <v>170</v>
      </c>
      <c r="AT340" s="191" t="s">
        <v>165</v>
      </c>
      <c r="AU340" s="191" t="s">
        <v>82</v>
      </c>
      <c r="AY340" s="19" t="s">
        <v>163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19" t="s">
        <v>80</v>
      </c>
      <c r="BK340" s="192">
        <f>ROUND(I340*H340,2)</f>
        <v>0</v>
      </c>
      <c r="BL340" s="19" t="s">
        <v>170</v>
      </c>
      <c r="BM340" s="191" t="s">
        <v>711</v>
      </c>
    </row>
    <row r="341" spans="1:65" s="2" customFormat="1" ht="24.15" customHeight="1">
      <c r="A341" s="38"/>
      <c r="B341" s="179"/>
      <c r="C341" s="180" t="s">
        <v>721</v>
      </c>
      <c r="D341" s="180" t="s">
        <v>165</v>
      </c>
      <c r="E341" s="181" t="s">
        <v>1300</v>
      </c>
      <c r="F341" s="182" t="s">
        <v>1301</v>
      </c>
      <c r="G341" s="183" t="s">
        <v>313</v>
      </c>
      <c r="H341" s="184">
        <v>1</v>
      </c>
      <c r="I341" s="185"/>
      <c r="J341" s="186">
        <f>ROUND(I341*H341,2)</f>
        <v>0</v>
      </c>
      <c r="K341" s="182" t="s">
        <v>1</v>
      </c>
      <c r="L341" s="39"/>
      <c r="M341" s="187" t="s">
        <v>1</v>
      </c>
      <c r="N341" s="188" t="s">
        <v>38</v>
      </c>
      <c r="O341" s="77"/>
      <c r="P341" s="189">
        <f>O341*H341</f>
        <v>0</v>
      </c>
      <c r="Q341" s="189">
        <v>0</v>
      </c>
      <c r="R341" s="189">
        <f>Q341*H341</f>
        <v>0</v>
      </c>
      <c r="S341" s="189">
        <v>0</v>
      </c>
      <c r="T341" s="19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91" t="s">
        <v>170</v>
      </c>
      <c r="AT341" s="191" t="s">
        <v>165</v>
      </c>
      <c r="AU341" s="191" t="s">
        <v>82</v>
      </c>
      <c r="AY341" s="19" t="s">
        <v>163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9" t="s">
        <v>80</v>
      </c>
      <c r="BK341" s="192">
        <f>ROUND(I341*H341,2)</f>
        <v>0</v>
      </c>
      <c r="BL341" s="19" t="s">
        <v>170</v>
      </c>
      <c r="BM341" s="191" t="s">
        <v>717</v>
      </c>
    </row>
    <row r="342" spans="1:65" s="2" customFormat="1" ht="24.15" customHeight="1">
      <c r="A342" s="38"/>
      <c r="B342" s="179"/>
      <c r="C342" s="180" t="s">
        <v>444</v>
      </c>
      <c r="D342" s="180" t="s">
        <v>165</v>
      </c>
      <c r="E342" s="181" t="s">
        <v>1302</v>
      </c>
      <c r="F342" s="182" t="s">
        <v>1303</v>
      </c>
      <c r="G342" s="183" t="s">
        <v>313</v>
      </c>
      <c r="H342" s="184">
        <v>2</v>
      </c>
      <c r="I342" s="185"/>
      <c r="J342" s="186">
        <f>ROUND(I342*H342,2)</f>
        <v>0</v>
      </c>
      <c r="K342" s="182" t="s">
        <v>1</v>
      </c>
      <c r="L342" s="39"/>
      <c r="M342" s="187" t="s">
        <v>1</v>
      </c>
      <c r="N342" s="188" t="s">
        <v>38</v>
      </c>
      <c r="O342" s="77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191" t="s">
        <v>170</v>
      </c>
      <c r="AT342" s="191" t="s">
        <v>165</v>
      </c>
      <c r="AU342" s="191" t="s">
        <v>82</v>
      </c>
      <c r="AY342" s="19" t="s">
        <v>163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80</v>
      </c>
      <c r="BK342" s="192">
        <f>ROUND(I342*H342,2)</f>
        <v>0</v>
      </c>
      <c r="BL342" s="19" t="s">
        <v>170</v>
      </c>
      <c r="BM342" s="191" t="s">
        <v>720</v>
      </c>
    </row>
    <row r="343" spans="1:65" s="2" customFormat="1" ht="16.5" customHeight="1">
      <c r="A343" s="38"/>
      <c r="B343" s="179"/>
      <c r="C343" s="180" t="s">
        <v>728</v>
      </c>
      <c r="D343" s="180" t="s">
        <v>165</v>
      </c>
      <c r="E343" s="181" t="s">
        <v>1304</v>
      </c>
      <c r="F343" s="182" t="s">
        <v>1305</v>
      </c>
      <c r="G343" s="183" t="s">
        <v>313</v>
      </c>
      <c r="H343" s="184">
        <v>4</v>
      </c>
      <c r="I343" s="185"/>
      <c r="J343" s="186">
        <f>ROUND(I343*H343,2)</f>
        <v>0</v>
      </c>
      <c r="K343" s="182" t="s">
        <v>1</v>
      </c>
      <c r="L343" s="39"/>
      <c r="M343" s="187" t="s">
        <v>1</v>
      </c>
      <c r="N343" s="188" t="s">
        <v>38</v>
      </c>
      <c r="O343" s="77"/>
      <c r="P343" s="189">
        <f>O343*H343</f>
        <v>0</v>
      </c>
      <c r="Q343" s="189">
        <v>0</v>
      </c>
      <c r="R343" s="189">
        <f>Q343*H343</f>
        <v>0</v>
      </c>
      <c r="S343" s="189">
        <v>0</v>
      </c>
      <c r="T343" s="19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191" t="s">
        <v>170</v>
      </c>
      <c r="AT343" s="191" t="s">
        <v>165</v>
      </c>
      <c r="AU343" s="191" t="s">
        <v>82</v>
      </c>
      <c r="AY343" s="19" t="s">
        <v>163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9" t="s">
        <v>80</v>
      </c>
      <c r="BK343" s="192">
        <f>ROUND(I343*H343,2)</f>
        <v>0</v>
      </c>
      <c r="BL343" s="19" t="s">
        <v>170</v>
      </c>
      <c r="BM343" s="191" t="s">
        <v>724</v>
      </c>
    </row>
    <row r="344" spans="1:65" s="2" customFormat="1" ht="24.15" customHeight="1">
      <c r="A344" s="38"/>
      <c r="B344" s="179"/>
      <c r="C344" s="180" t="s">
        <v>448</v>
      </c>
      <c r="D344" s="180" t="s">
        <v>165</v>
      </c>
      <c r="E344" s="181" t="s">
        <v>1306</v>
      </c>
      <c r="F344" s="182" t="s">
        <v>1307</v>
      </c>
      <c r="G344" s="183" t="s">
        <v>196</v>
      </c>
      <c r="H344" s="184">
        <v>4</v>
      </c>
      <c r="I344" s="185"/>
      <c r="J344" s="186">
        <f>ROUND(I344*H344,2)</f>
        <v>0</v>
      </c>
      <c r="K344" s="182" t="s">
        <v>1</v>
      </c>
      <c r="L344" s="39"/>
      <c r="M344" s="187" t="s">
        <v>1</v>
      </c>
      <c r="N344" s="188" t="s">
        <v>38</v>
      </c>
      <c r="O344" s="77"/>
      <c r="P344" s="189">
        <f>O344*H344</f>
        <v>0</v>
      </c>
      <c r="Q344" s="189">
        <v>0</v>
      </c>
      <c r="R344" s="189">
        <f>Q344*H344</f>
        <v>0</v>
      </c>
      <c r="S344" s="189">
        <v>0</v>
      </c>
      <c r="T344" s="19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191" t="s">
        <v>170</v>
      </c>
      <c r="AT344" s="191" t="s">
        <v>165</v>
      </c>
      <c r="AU344" s="191" t="s">
        <v>82</v>
      </c>
      <c r="AY344" s="19" t="s">
        <v>163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9" t="s">
        <v>80</v>
      </c>
      <c r="BK344" s="192">
        <f>ROUND(I344*H344,2)</f>
        <v>0</v>
      </c>
      <c r="BL344" s="19" t="s">
        <v>170</v>
      </c>
      <c r="BM344" s="191" t="s">
        <v>727</v>
      </c>
    </row>
    <row r="345" spans="1:51" s="14" customFormat="1" ht="12">
      <c r="A345" s="14"/>
      <c r="B345" s="201"/>
      <c r="C345" s="14"/>
      <c r="D345" s="194" t="s">
        <v>180</v>
      </c>
      <c r="E345" s="202" t="s">
        <v>1</v>
      </c>
      <c r="F345" s="203" t="s">
        <v>1308</v>
      </c>
      <c r="G345" s="14"/>
      <c r="H345" s="204">
        <v>4</v>
      </c>
      <c r="I345" s="205"/>
      <c r="J345" s="14"/>
      <c r="K345" s="14"/>
      <c r="L345" s="201"/>
      <c r="M345" s="206"/>
      <c r="N345" s="207"/>
      <c r="O345" s="207"/>
      <c r="P345" s="207"/>
      <c r="Q345" s="207"/>
      <c r="R345" s="207"/>
      <c r="S345" s="207"/>
      <c r="T345" s="20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02" t="s">
        <v>180</v>
      </c>
      <c r="AU345" s="202" t="s">
        <v>82</v>
      </c>
      <c r="AV345" s="14" t="s">
        <v>82</v>
      </c>
      <c r="AW345" s="14" t="s">
        <v>30</v>
      </c>
      <c r="AX345" s="14" t="s">
        <v>73</v>
      </c>
      <c r="AY345" s="202" t="s">
        <v>163</v>
      </c>
    </row>
    <row r="346" spans="1:51" s="15" customFormat="1" ht="12">
      <c r="A346" s="15"/>
      <c r="B346" s="209"/>
      <c r="C346" s="15"/>
      <c r="D346" s="194" t="s">
        <v>180</v>
      </c>
      <c r="E346" s="210" t="s">
        <v>1</v>
      </c>
      <c r="F346" s="211" t="s">
        <v>218</v>
      </c>
      <c r="G346" s="15"/>
      <c r="H346" s="212">
        <v>4</v>
      </c>
      <c r="I346" s="213"/>
      <c r="J346" s="15"/>
      <c r="K346" s="15"/>
      <c r="L346" s="209"/>
      <c r="M346" s="214"/>
      <c r="N346" s="215"/>
      <c r="O346" s="215"/>
      <c r="P346" s="215"/>
      <c r="Q346" s="215"/>
      <c r="R346" s="215"/>
      <c r="S346" s="215"/>
      <c r="T346" s="216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10" t="s">
        <v>180</v>
      </c>
      <c r="AU346" s="210" t="s">
        <v>82</v>
      </c>
      <c r="AV346" s="15" t="s">
        <v>170</v>
      </c>
      <c r="AW346" s="15" t="s">
        <v>30</v>
      </c>
      <c r="AX346" s="15" t="s">
        <v>80</v>
      </c>
      <c r="AY346" s="210" t="s">
        <v>163</v>
      </c>
    </row>
    <row r="347" spans="1:65" s="2" customFormat="1" ht="24.15" customHeight="1">
      <c r="A347" s="38"/>
      <c r="B347" s="179"/>
      <c r="C347" s="180" t="s">
        <v>736</v>
      </c>
      <c r="D347" s="180" t="s">
        <v>165</v>
      </c>
      <c r="E347" s="181" t="s">
        <v>1309</v>
      </c>
      <c r="F347" s="182" t="s">
        <v>1310</v>
      </c>
      <c r="G347" s="183" t="s">
        <v>313</v>
      </c>
      <c r="H347" s="184">
        <v>4</v>
      </c>
      <c r="I347" s="185"/>
      <c r="J347" s="186">
        <f>ROUND(I347*H347,2)</f>
        <v>0</v>
      </c>
      <c r="K347" s="182" t="s">
        <v>1</v>
      </c>
      <c r="L347" s="39"/>
      <c r="M347" s="187" t="s">
        <v>1</v>
      </c>
      <c r="N347" s="188" t="s">
        <v>38</v>
      </c>
      <c r="O347" s="77"/>
      <c r="P347" s="189">
        <f>O347*H347</f>
        <v>0</v>
      </c>
      <c r="Q347" s="189">
        <v>0</v>
      </c>
      <c r="R347" s="189">
        <f>Q347*H347</f>
        <v>0</v>
      </c>
      <c r="S347" s="189">
        <v>0</v>
      </c>
      <c r="T347" s="19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191" t="s">
        <v>170</v>
      </c>
      <c r="AT347" s="191" t="s">
        <v>165</v>
      </c>
      <c r="AU347" s="191" t="s">
        <v>82</v>
      </c>
      <c r="AY347" s="19" t="s">
        <v>163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19" t="s">
        <v>80</v>
      </c>
      <c r="BK347" s="192">
        <f>ROUND(I347*H347,2)</f>
        <v>0</v>
      </c>
      <c r="BL347" s="19" t="s">
        <v>170</v>
      </c>
      <c r="BM347" s="191" t="s">
        <v>731</v>
      </c>
    </row>
    <row r="348" spans="1:51" s="14" customFormat="1" ht="12">
      <c r="A348" s="14"/>
      <c r="B348" s="201"/>
      <c r="C348" s="14"/>
      <c r="D348" s="194" t="s">
        <v>180</v>
      </c>
      <c r="E348" s="202" t="s">
        <v>1</v>
      </c>
      <c r="F348" s="203" t="s">
        <v>1308</v>
      </c>
      <c r="G348" s="14"/>
      <c r="H348" s="204">
        <v>4</v>
      </c>
      <c r="I348" s="205"/>
      <c r="J348" s="14"/>
      <c r="K348" s="14"/>
      <c r="L348" s="201"/>
      <c r="M348" s="206"/>
      <c r="N348" s="207"/>
      <c r="O348" s="207"/>
      <c r="P348" s="207"/>
      <c r="Q348" s="207"/>
      <c r="R348" s="207"/>
      <c r="S348" s="207"/>
      <c r="T348" s="20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02" t="s">
        <v>180</v>
      </c>
      <c r="AU348" s="202" t="s">
        <v>82</v>
      </c>
      <c r="AV348" s="14" t="s">
        <v>82</v>
      </c>
      <c r="AW348" s="14" t="s">
        <v>30</v>
      </c>
      <c r="AX348" s="14" t="s">
        <v>73</v>
      </c>
      <c r="AY348" s="202" t="s">
        <v>163</v>
      </c>
    </row>
    <row r="349" spans="1:51" s="15" customFormat="1" ht="12">
      <c r="A349" s="15"/>
      <c r="B349" s="209"/>
      <c r="C349" s="15"/>
      <c r="D349" s="194" t="s">
        <v>180</v>
      </c>
      <c r="E349" s="210" t="s">
        <v>1</v>
      </c>
      <c r="F349" s="211" t="s">
        <v>218</v>
      </c>
      <c r="G349" s="15"/>
      <c r="H349" s="212">
        <v>4</v>
      </c>
      <c r="I349" s="213"/>
      <c r="J349" s="15"/>
      <c r="K349" s="15"/>
      <c r="L349" s="209"/>
      <c r="M349" s="214"/>
      <c r="N349" s="215"/>
      <c r="O349" s="215"/>
      <c r="P349" s="215"/>
      <c r="Q349" s="215"/>
      <c r="R349" s="215"/>
      <c r="S349" s="215"/>
      <c r="T349" s="216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10" t="s">
        <v>180</v>
      </c>
      <c r="AU349" s="210" t="s">
        <v>82</v>
      </c>
      <c r="AV349" s="15" t="s">
        <v>170</v>
      </c>
      <c r="AW349" s="15" t="s">
        <v>30</v>
      </c>
      <c r="AX349" s="15" t="s">
        <v>80</v>
      </c>
      <c r="AY349" s="210" t="s">
        <v>163</v>
      </c>
    </row>
    <row r="350" spans="1:65" s="2" customFormat="1" ht="16.5" customHeight="1">
      <c r="A350" s="38"/>
      <c r="B350" s="179"/>
      <c r="C350" s="180" t="s">
        <v>454</v>
      </c>
      <c r="D350" s="180" t="s">
        <v>165</v>
      </c>
      <c r="E350" s="181" t="s">
        <v>1311</v>
      </c>
      <c r="F350" s="182" t="s">
        <v>1312</v>
      </c>
      <c r="G350" s="183" t="s">
        <v>313</v>
      </c>
      <c r="H350" s="184">
        <v>189</v>
      </c>
      <c r="I350" s="185"/>
      <c r="J350" s="186">
        <f>ROUND(I350*H350,2)</f>
        <v>0</v>
      </c>
      <c r="K350" s="182" t="s">
        <v>1</v>
      </c>
      <c r="L350" s="39"/>
      <c r="M350" s="187" t="s">
        <v>1</v>
      </c>
      <c r="N350" s="188" t="s">
        <v>38</v>
      </c>
      <c r="O350" s="77"/>
      <c r="P350" s="189">
        <f>O350*H350</f>
        <v>0</v>
      </c>
      <c r="Q350" s="189">
        <v>0</v>
      </c>
      <c r="R350" s="189">
        <f>Q350*H350</f>
        <v>0</v>
      </c>
      <c r="S350" s="189">
        <v>0</v>
      </c>
      <c r="T350" s="19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191" t="s">
        <v>170</v>
      </c>
      <c r="AT350" s="191" t="s">
        <v>165</v>
      </c>
      <c r="AU350" s="191" t="s">
        <v>82</v>
      </c>
      <c r="AY350" s="19" t="s">
        <v>163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9" t="s">
        <v>80</v>
      </c>
      <c r="BK350" s="192">
        <f>ROUND(I350*H350,2)</f>
        <v>0</v>
      </c>
      <c r="BL350" s="19" t="s">
        <v>170</v>
      </c>
      <c r="BM350" s="191" t="s">
        <v>734</v>
      </c>
    </row>
    <row r="351" spans="1:51" s="14" customFormat="1" ht="12">
      <c r="A351" s="14"/>
      <c r="B351" s="201"/>
      <c r="C351" s="14"/>
      <c r="D351" s="194" t="s">
        <v>180</v>
      </c>
      <c r="E351" s="202" t="s">
        <v>1</v>
      </c>
      <c r="F351" s="203" t="s">
        <v>1313</v>
      </c>
      <c r="G351" s="14"/>
      <c r="H351" s="204">
        <v>189</v>
      </c>
      <c r="I351" s="205"/>
      <c r="J351" s="14"/>
      <c r="K351" s="14"/>
      <c r="L351" s="201"/>
      <c r="M351" s="206"/>
      <c r="N351" s="207"/>
      <c r="O351" s="207"/>
      <c r="P351" s="207"/>
      <c r="Q351" s="207"/>
      <c r="R351" s="207"/>
      <c r="S351" s="207"/>
      <c r="T351" s="20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02" t="s">
        <v>180</v>
      </c>
      <c r="AU351" s="202" t="s">
        <v>82</v>
      </c>
      <c r="AV351" s="14" t="s">
        <v>82</v>
      </c>
      <c r="AW351" s="14" t="s">
        <v>30</v>
      </c>
      <c r="AX351" s="14" t="s">
        <v>73</v>
      </c>
      <c r="AY351" s="202" t="s">
        <v>163</v>
      </c>
    </row>
    <row r="352" spans="1:51" s="15" customFormat="1" ht="12">
      <c r="A352" s="15"/>
      <c r="B352" s="209"/>
      <c r="C352" s="15"/>
      <c r="D352" s="194" t="s">
        <v>180</v>
      </c>
      <c r="E352" s="210" t="s">
        <v>1</v>
      </c>
      <c r="F352" s="211" t="s">
        <v>218</v>
      </c>
      <c r="G352" s="15"/>
      <c r="H352" s="212">
        <v>189</v>
      </c>
      <c r="I352" s="213"/>
      <c r="J352" s="15"/>
      <c r="K352" s="15"/>
      <c r="L352" s="209"/>
      <c r="M352" s="214"/>
      <c r="N352" s="215"/>
      <c r="O352" s="215"/>
      <c r="P352" s="215"/>
      <c r="Q352" s="215"/>
      <c r="R352" s="215"/>
      <c r="S352" s="215"/>
      <c r="T352" s="21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10" t="s">
        <v>180</v>
      </c>
      <c r="AU352" s="210" t="s">
        <v>82</v>
      </c>
      <c r="AV352" s="15" t="s">
        <v>170</v>
      </c>
      <c r="AW352" s="15" t="s">
        <v>30</v>
      </c>
      <c r="AX352" s="15" t="s">
        <v>80</v>
      </c>
      <c r="AY352" s="210" t="s">
        <v>163</v>
      </c>
    </row>
    <row r="353" spans="1:65" s="2" customFormat="1" ht="24.15" customHeight="1">
      <c r="A353" s="38"/>
      <c r="B353" s="179"/>
      <c r="C353" s="180" t="s">
        <v>743</v>
      </c>
      <c r="D353" s="180" t="s">
        <v>165</v>
      </c>
      <c r="E353" s="181" t="s">
        <v>1314</v>
      </c>
      <c r="F353" s="182" t="s">
        <v>1315</v>
      </c>
      <c r="G353" s="183" t="s">
        <v>196</v>
      </c>
      <c r="H353" s="184">
        <v>6</v>
      </c>
      <c r="I353" s="185"/>
      <c r="J353" s="186">
        <f>ROUND(I353*H353,2)</f>
        <v>0</v>
      </c>
      <c r="K353" s="182" t="s">
        <v>1</v>
      </c>
      <c r="L353" s="39"/>
      <c r="M353" s="187" t="s">
        <v>1</v>
      </c>
      <c r="N353" s="188" t="s">
        <v>38</v>
      </c>
      <c r="O353" s="77"/>
      <c r="P353" s="189">
        <f>O353*H353</f>
        <v>0</v>
      </c>
      <c r="Q353" s="189">
        <v>0</v>
      </c>
      <c r="R353" s="189">
        <f>Q353*H353</f>
        <v>0</v>
      </c>
      <c r="S353" s="189">
        <v>0</v>
      </c>
      <c r="T353" s="19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191" t="s">
        <v>170</v>
      </c>
      <c r="AT353" s="191" t="s">
        <v>165</v>
      </c>
      <c r="AU353" s="191" t="s">
        <v>82</v>
      </c>
      <c r="AY353" s="19" t="s">
        <v>163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9" t="s">
        <v>80</v>
      </c>
      <c r="BK353" s="192">
        <f>ROUND(I353*H353,2)</f>
        <v>0</v>
      </c>
      <c r="BL353" s="19" t="s">
        <v>170</v>
      </c>
      <c r="BM353" s="191" t="s">
        <v>739</v>
      </c>
    </row>
    <row r="354" spans="1:51" s="14" customFormat="1" ht="12">
      <c r="A354" s="14"/>
      <c r="B354" s="201"/>
      <c r="C354" s="14"/>
      <c r="D354" s="194" t="s">
        <v>180</v>
      </c>
      <c r="E354" s="202" t="s">
        <v>1</v>
      </c>
      <c r="F354" s="203" t="s">
        <v>1069</v>
      </c>
      <c r="G354" s="14"/>
      <c r="H354" s="204">
        <v>6</v>
      </c>
      <c r="I354" s="205"/>
      <c r="J354" s="14"/>
      <c r="K354" s="14"/>
      <c r="L354" s="201"/>
      <c r="M354" s="206"/>
      <c r="N354" s="207"/>
      <c r="O354" s="207"/>
      <c r="P354" s="207"/>
      <c r="Q354" s="207"/>
      <c r="R354" s="207"/>
      <c r="S354" s="207"/>
      <c r="T354" s="20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02" t="s">
        <v>180</v>
      </c>
      <c r="AU354" s="202" t="s">
        <v>82</v>
      </c>
      <c r="AV354" s="14" t="s">
        <v>82</v>
      </c>
      <c r="AW354" s="14" t="s">
        <v>30</v>
      </c>
      <c r="AX354" s="14" t="s">
        <v>73</v>
      </c>
      <c r="AY354" s="202" t="s">
        <v>163</v>
      </c>
    </row>
    <row r="355" spans="1:51" s="15" customFormat="1" ht="12">
      <c r="A355" s="15"/>
      <c r="B355" s="209"/>
      <c r="C355" s="15"/>
      <c r="D355" s="194" t="s">
        <v>180</v>
      </c>
      <c r="E355" s="210" t="s">
        <v>1</v>
      </c>
      <c r="F355" s="211" t="s">
        <v>218</v>
      </c>
      <c r="G355" s="15"/>
      <c r="H355" s="212">
        <v>6</v>
      </c>
      <c r="I355" s="213"/>
      <c r="J355" s="15"/>
      <c r="K355" s="15"/>
      <c r="L355" s="209"/>
      <c r="M355" s="214"/>
      <c r="N355" s="215"/>
      <c r="O355" s="215"/>
      <c r="P355" s="215"/>
      <c r="Q355" s="215"/>
      <c r="R355" s="215"/>
      <c r="S355" s="215"/>
      <c r="T355" s="21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10" t="s">
        <v>180</v>
      </c>
      <c r="AU355" s="210" t="s">
        <v>82</v>
      </c>
      <c r="AV355" s="15" t="s">
        <v>170</v>
      </c>
      <c r="AW355" s="15" t="s">
        <v>30</v>
      </c>
      <c r="AX355" s="15" t="s">
        <v>80</v>
      </c>
      <c r="AY355" s="210" t="s">
        <v>163</v>
      </c>
    </row>
    <row r="356" spans="1:65" s="2" customFormat="1" ht="21.75" customHeight="1">
      <c r="A356" s="38"/>
      <c r="B356" s="179"/>
      <c r="C356" s="180" t="s">
        <v>469</v>
      </c>
      <c r="D356" s="180" t="s">
        <v>165</v>
      </c>
      <c r="E356" s="181" t="s">
        <v>1316</v>
      </c>
      <c r="F356" s="182" t="s">
        <v>1317</v>
      </c>
      <c r="G356" s="183" t="s">
        <v>313</v>
      </c>
      <c r="H356" s="184">
        <v>16</v>
      </c>
      <c r="I356" s="185"/>
      <c r="J356" s="186">
        <f>ROUND(I356*H356,2)</f>
        <v>0</v>
      </c>
      <c r="K356" s="182" t="s">
        <v>1</v>
      </c>
      <c r="L356" s="39"/>
      <c r="M356" s="187" t="s">
        <v>1</v>
      </c>
      <c r="N356" s="188" t="s">
        <v>38</v>
      </c>
      <c r="O356" s="77"/>
      <c r="P356" s="189">
        <f>O356*H356</f>
        <v>0</v>
      </c>
      <c r="Q356" s="189">
        <v>0</v>
      </c>
      <c r="R356" s="189">
        <f>Q356*H356</f>
        <v>0</v>
      </c>
      <c r="S356" s="189">
        <v>0</v>
      </c>
      <c r="T356" s="19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91" t="s">
        <v>170</v>
      </c>
      <c r="AT356" s="191" t="s">
        <v>165</v>
      </c>
      <c r="AU356" s="191" t="s">
        <v>82</v>
      </c>
      <c r="AY356" s="19" t="s">
        <v>163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19" t="s">
        <v>80</v>
      </c>
      <c r="BK356" s="192">
        <f>ROUND(I356*H356,2)</f>
        <v>0</v>
      </c>
      <c r="BL356" s="19" t="s">
        <v>170</v>
      </c>
      <c r="BM356" s="191" t="s">
        <v>742</v>
      </c>
    </row>
    <row r="357" spans="1:65" s="2" customFormat="1" ht="24.15" customHeight="1">
      <c r="A357" s="38"/>
      <c r="B357" s="179"/>
      <c r="C357" s="180" t="s">
        <v>753</v>
      </c>
      <c r="D357" s="180" t="s">
        <v>165</v>
      </c>
      <c r="E357" s="181" t="s">
        <v>1318</v>
      </c>
      <c r="F357" s="182" t="s">
        <v>1319</v>
      </c>
      <c r="G357" s="183" t="s">
        <v>313</v>
      </c>
      <c r="H357" s="184">
        <v>6</v>
      </c>
      <c r="I357" s="185"/>
      <c r="J357" s="186">
        <f>ROUND(I357*H357,2)</f>
        <v>0</v>
      </c>
      <c r="K357" s="182" t="s">
        <v>1</v>
      </c>
      <c r="L357" s="39"/>
      <c r="M357" s="187" t="s">
        <v>1</v>
      </c>
      <c r="N357" s="188" t="s">
        <v>38</v>
      </c>
      <c r="O357" s="77"/>
      <c r="P357" s="189">
        <f>O357*H357</f>
        <v>0</v>
      </c>
      <c r="Q357" s="189">
        <v>0</v>
      </c>
      <c r="R357" s="189">
        <f>Q357*H357</f>
        <v>0</v>
      </c>
      <c r="S357" s="189">
        <v>0</v>
      </c>
      <c r="T357" s="19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91" t="s">
        <v>170</v>
      </c>
      <c r="AT357" s="191" t="s">
        <v>165</v>
      </c>
      <c r="AU357" s="191" t="s">
        <v>82</v>
      </c>
      <c r="AY357" s="19" t="s">
        <v>163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19" t="s">
        <v>80</v>
      </c>
      <c r="BK357" s="192">
        <f>ROUND(I357*H357,2)</f>
        <v>0</v>
      </c>
      <c r="BL357" s="19" t="s">
        <v>170</v>
      </c>
      <c r="BM357" s="191" t="s">
        <v>747</v>
      </c>
    </row>
    <row r="358" spans="1:65" s="2" customFormat="1" ht="24.15" customHeight="1">
      <c r="A358" s="38"/>
      <c r="B358" s="179"/>
      <c r="C358" s="180" t="s">
        <v>486</v>
      </c>
      <c r="D358" s="180" t="s">
        <v>165</v>
      </c>
      <c r="E358" s="181" t="s">
        <v>1320</v>
      </c>
      <c r="F358" s="182" t="s">
        <v>1321</v>
      </c>
      <c r="G358" s="183" t="s">
        <v>313</v>
      </c>
      <c r="H358" s="184">
        <v>1</v>
      </c>
      <c r="I358" s="185"/>
      <c r="J358" s="186">
        <f>ROUND(I358*H358,2)</f>
        <v>0</v>
      </c>
      <c r="K358" s="182" t="s">
        <v>1</v>
      </c>
      <c r="L358" s="39"/>
      <c r="M358" s="187" t="s">
        <v>1</v>
      </c>
      <c r="N358" s="188" t="s">
        <v>38</v>
      </c>
      <c r="O358" s="77"/>
      <c r="P358" s="189">
        <f>O358*H358</f>
        <v>0</v>
      </c>
      <c r="Q358" s="189">
        <v>0</v>
      </c>
      <c r="R358" s="189">
        <f>Q358*H358</f>
        <v>0</v>
      </c>
      <c r="S358" s="189">
        <v>0</v>
      </c>
      <c r="T358" s="19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91" t="s">
        <v>170</v>
      </c>
      <c r="AT358" s="191" t="s">
        <v>165</v>
      </c>
      <c r="AU358" s="191" t="s">
        <v>82</v>
      </c>
      <c r="AY358" s="19" t="s">
        <v>163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9" t="s">
        <v>80</v>
      </c>
      <c r="BK358" s="192">
        <f>ROUND(I358*H358,2)</f>
        <v>0</v>
      </c>
      <c r="BL358" s="19" t="s">
        <v>170</v>
      </c>
      <c r="BM358" s="191" t="s">
        <v>750</v>
      </c>
    </row>
    <row r="359" spans="1:65" s="2" customFormat="1" ht="16.5" customHeight="1">
      <c r="A359" s="38"/>
      <c r="B359" s="179"/>
      <c r="C359" s="180" t="s">
        <v>761</v>
      </c>
      <c r="D359" s="180" t="s">
        <v>165</v>
      </c>
      <c r="E359" s="181" t="s">
        <v>1322</v>
      </c>
      <c r="F359" s="182" t="s">
        <v>1323</v>
      </c>
      <c r="G359" s="183" t="s">
        <v>313</v>
      </c>
      <c r="H359" s="184">
        <v>1</v>
      </c>
      <c r="I359" s="185"/>
      <c r="J359" s="186">
        <f>ROUND(I359*H359,2)</f>
        <v>0</v>
      </c>
      <c r="K359" s="182" t="s">
        <v>1</v>
      </c>
      <c r="L359" s="39"/>
      <c r="M359" s="187" t="s">
        <v>1</v>
      </c>
      <c r="N359" s="188" t="s">
        <v>38</v>
      </c>
      <c r="O359" s="77"/>
      <c r="P359" s="189">
        <f>O359*H359</f>
        <v>0</v>
      </c>
      <c r="Q359" s="189">
        <v>0</v>
      </c>
      <c r="R359" s="189">
        <f>Q359*H359</f>
        <v>0</v>
      </c>
      <c r="S359" s="189">
        <v>0</v>
      </c>
      <c r="T359" s="19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191" t="s">
        <v>170</v>
      </c>
      <c r="AT359" s="191" t="s">
        <v>165</v>
      </c>
      <c r="AU359" s="191" t="s">
        <v>82</v>
      </c>
      <c r="AY359" s="19" t="s">
        <v>163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19" t="s">
        <v>80</v>
      </c>
      <c r="BK359" s="192">
        <f>ROUND(I359*H359,2)</f>
        <v>0</v>
      </c>
      <c r="BL359" s="19" t="s">
        <v>170</v>
      </c>
      <c r="BM359" s="191" t="s">
        <v>756</v>
      </c>
    </row>
    <row r="360" spans="1:63" s="12" customFormat="1" ht="22.8" customHeight="1">
      <c r="A360" s="12"/>
      <c r="B360" s="166"/>
      <c r="C360" s="12"/>
      <c r="D360" s="167" t="s">
        <v>72</v>
      </c>
      <c r="E360" s="177" t="s">
        <v>1324</v>
      </c>
      <c r="F360" s="177" t="s">
        <v>1325</v>
      </c>
      <c r="G360" s="12"/>
      <c r="H360" s="12"/>
      <c r="I360" s="169"/>
      <c r="J360" s="178">
        <f>BK360</f>
        <v>0</v>
      </c>
      <c r="K360" s="12"/>
      <c r="L360" s="166"/>
      <c r="M360" s="171"/>
      <c r="N360" s="172"/>
      <c r="O360" s="172"/>
      <c r="P360" s="173">
        <f>SUM(P361:P369)</f>
        <v>0</v>
      </c>
      <c r="Q360" s="172"/>
      <c r="R360" s="173">
        <f>SUM(R361:R369)</f>
        <v>0</v>
      </c>
      <c r="S360" s="172"/>
      <c r="T360" s="174">
        <f>SUM(T361:T369)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67" t="s">
        <v>80</v>
      </c>
      <c r="AT360" s="175" t="s">
        <v>72</v>
      </c>
      <c r="AU360" s="175" t="s">
        <v>80</v>
      </c>
      <c r="AY360" s="167" t="s">
        <v>163</v>
      </c>
      <c r="BK360" s="176">
        <f>SUM(BK361:BK369)</f>
        <v>0</v>
      </c>
    </row>
    <row r="361" spans="1:65" s="2" customFormat="1" ht="24.15" customHeight="1">
      <c r="A361" s="38"/>
      <c r="B361" s="179"/>
      <c r="C361" s="180" t="s">
        <v>490</v>
      </c>
      <c r="D361" s="180" t="s">
        <v>165</v>
      </c>
      <c r="E361" s="181" t="s">
        <v>1326</v>
      </c>
      <c r="F361" s="182" t="s">
        <v>1327</v>
      </c>
      <c r="G361" s="183" t="s">
        <v>313</v>
      </c>
      <c r="H361" s="184">
        <v>1</v>
      </c>
      <c r="I361" s="185"/>
      <c r="J361" s="186">
        <f>ROUND(I361*H361,2)</f>
        <v>0</v>
      </c>
      <c r="K361" s="182" t="s">
        <v>1</v>
      </c>
      <c r="L361" s="39"/>
      <c r="M361" s="187" t="s">
        <v>1</v>
      </c>
      <c r="N361" s="188" t="s">
        <v>38</v>
      </c>
      <c r="O361" s="77"/>
      <c r="P361" s="189">
        <f>O361*H361</f>
        <v>0</v>
      </c>
      <c r="Q361" s="189">
        <v>0</v>
      </c>
      <c r="R361" s="189">
        <f>Q361*H361</f>
        <v>0</v>
      </c>
      <c r="S361" s="189">
        <v>0</v>
      </c>
      <c r="T361" s="19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191" t="s">
        <v>170</v>
      </c>
      <c r="AT361" s="191" t="s">
        <v>165</v>
      </c>
      <c r="AU361" s="191" t="s">
        <v>82</v>
      </c>
      <c r="AY361" s="19" t="s">
        <v>163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9" t="s">
        <v>80</v>
      </c>
      <c r="BK361" s="192">
        <f>ROUND(I361*H361,2)</f>
        <v>0</v>
      </c>
      <c r="BL361" s="19" t="s">
        <v>170</v>
      </c>
      <c r="BM361" s="191" t="s">
        <v>759</v>
      </c>
    </row>
    <row r="362" spans="1:65" s="2" customFormat="1" ht="24.15" customHeight="1">
      <c r="A362" s="38"/>
      <c r="B362" s="179"/>
      <c r="C362" s="180" t="s">
        <v>770</v>
      </c>
      <c r="D362" s="180" t="s">
        <v>165</v>
      </c>
      <c r="E362" s="181" t="s">
        <v>1328</v>
      </c>
      <c r="F362" s="182" t="s">
        <v>1329</v>
      </c>
      <c r="G362" s="183" t="s">
        <v>313</v>
      </c>
      <c r="H362" s="184">
        <v>1</v>
      </c>
      <c r="I362" s="185"/>
      <c r="J362" s="186">
        <f>ROUND(I362*H362,2)</f>
        <v>0</v>
      </c>
      <c r="K362" s="182" t="s">
        <v>1</v>
      </c>
      <c r="L362" s="39"/>
      <c r="M362" s="187" t="s">
        <v>1</v>
      </c>
      <c r="N362" s="188" t="s">
        <v>38</v>
      </c>
      <c r="O362" s="77"/>
      <c r="P362" s="189">
        <f>O362*H362</f>
        <v>0</v>
      </c>
      <c r="Q362" s="189">
        <v>0</v>
      </c>
      <c r="R362" s="189">
        <f>Q362*H362</f>
        <v>0</v>
      </c>
      <c r="S362" s="189">
        <v>0</v>
      </c>
      <c r="T362" s="19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191" t="s">
        <v>170</v>
      </c>
      <c r="AT362" s="191" t="s">
        <v>165</v>
      </c>
      <c r="AU362" s="191" t="s">
        <v>82</v>
      </c>
      <c r="AY362" s="19" t="s">
        <v>163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9" t="s">
        <v>80</v>
      </c>
      <c r="BK362" s="192">
        <f>ROUND(I362*H362,2)</f>
        <v>0</v>
      </c>
      <c r="BL362" s="19" t="s">
        <v>170</v>
      </c>
      <c r="BM362" s="191" t="s">
        <v>1330</v>
      </c>
    </row>
    <row r="363" spans="1:65" s="2" customFormat="1" ht="24.15" customHeight="1">
      <c r="A363" s="38"/>
      <c r="B363" s="179"/>
      <c r="C363" s="180" t="s">
        <v>496</v>
      </c>
      <c r="D363" s="180" t="s">
        <v>165</v>
      </c>
      <c r="E363" s="181" t="s">
        <v>1331</v>
      </c>
      <c r="F363" s="182" t="s">
        <v>1332</v>
      </c>
      <c r="G363" s="183" t="s">
        <v>313</v>
      </c>
      <c r="H363" s="184">
        <v>58</v>
      </c>
      <c r="I363" s="185"/>
      <c r="J363" s="186">
        <f>ROUND(I363*H363,2)</f>
        <v>0</v>
      </c>
      <c r="K363" s="182" t="s">
        <v>1</v>
      </c>
      <c r="L363" s="39"/>
      <c r="M363" s="187" t="s">
        <v>1</v>
      </c>
      <c r="N363" s="188" t="s">
        <v>38</v>
      </c>
      <c r="O363" s="77"/>
      <c r="P363" s="189">
        <f>O363*H363</f>
        <v>0</v>
      </c>
      <c r="Q363" s="189">
        <v>0</v>
      </c>
      <c r="R363" s="189">
        <f>Q363*H363</f>
        <v>0</v>
      </c>
      <c r="S363" s="189">
        <v>0</v>
      </c>
      <c r="T363" s="19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91" t="s">
        <v>170</v>
      </c>
      <c r="AT363" s="191" t="s">
        <v>165</v>
      </c>
      <c r="AU363" s="191" t="s">
        <v>82</v>
      </c>
      <c r="AY363" s="19" t="s">
        <v>163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80</v>
      </c>
      <c r="BK363" s="192">
        <f>ROUND(I363*H363,2)</f>
        <v>0</v>
      </c>
      <c r="BL363" s="19" t="s">
        <v>170</v>
      </c>
      <c r="BM363" s="191" t="s">
        <v>1333</v>
      </c>
    </row>
    <row r="364" spans="1:51" s="14" customFormat="1" ht="12">
      <c r="A364" s="14"/>
      <c r="B364" s="201"/>
      <c r="C364" s="14"/>
      <c r="D364" s="194" t="s">
        <v>180</v>
      </c>
      <c r="E364" s="202" t="s">
        <v>1</v>
      </c>
      <c r="F364" s="203" t="s">
        <v>1334</v>
      </c>
      <c r="G364" s="14"/>
      <c r="H364" s="204">
        <v>58</v>
      </c>
      <c r="I364" s="205"/>
      <c r="J364" s="14"/>
      <c r="K364" s="14"/>
      <c r="L364" s="201"/>
      <c r="M364" s="206"/>
      <c r="N364" s="207"/>
      <c r="O364" s="207"/>
      <c r="P364" s="207"/>
      <c r="Q364" s="207"/>
      <c r="R364" s="207"/>
      <c r="S364" s="207"/>
      <c r="T364" s="20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02" t="s">
        <v>180</v>
      </c>
      <c r="AU364" s="202" t="s">
        <v>82</v>
      </c>
      <c r="AV364" s="14" t="s">
        <v>82</v>
      </c>
      <c r="AW364" s="14" t="s">
        <v>30</v>
      </c>
      <c r="AX364" s="14" t="s">
        <v>73</v>
      </c>
      <c r="AY364" s="202" t="s">
        <v>163</v>
      </c>
    </row>
    <row r="365" spans="1:51" s="15" customFormat="1" ht="12">
      <c r="A365" s="15"/>
      <c r="B365" s="209"/>
      <c r="C365" s="15"/>
      <c r="D365" s="194" t="s">
        <v>180</v>
      </c>
      <c r="E365" s="210" t="s">
        <v>1</v>
      </c>
      <c r="F365" s="211" t="s">
        <v>218</v>
      </c>
      <c r="G365" s="15"/>
      <c r="H365" s="212">
        <v>58</v>
      </c>
      <c r="I365" s="213"/>
      <c r="J365" s="15"/>
      <c r="K365" s="15"/>
      <c r="L365" s="209"/>
      <c r="M365" s="214"/>
      <c r="N365" s="215"/>
      <c r="O365" s="215"/>
      <c r="P365" s="215"/>
      <c r="Q365" s="215"/>
      <c r="R365" s="215"/>
      <c r="S365" s="215"/>
      <c r="T365" s="21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10" t="s">
        <v>180</v>
      </c>
      <c r="AU365" s="210" t="s">
        <v>82</v>
      </c>
      <c r="AV365" s="15" t="s">
        <v>170</v>
      </c>
      <c r="AW365" s="15" t="s">
        <v>30</v>
      </c>
      <c r="AX365" s="15" t="s">
        <v>80</v>
      </c>
      <c r="AY365" s="210" t="s">
        <v>163</v>
      </c>
    </row>
    <row r="366" spans="1:65" s="2" customFormat="1" ht="24.15" customHeight="1">
      <c r="A366" s="38"/>
      <c r="B366" s="179"/>
      <c r="C366" s="180" t="s">
        <v>782</v>
      </c>
      <c r="D366" s="180" t="s">
        <v>165</v>
      </c>
      <c r="E366" s="181" t="s">
        <v>1335</v>
      </c>
      <c r="F366" s="182" t="s">
        <v>1336</v>
      </c>
      <c r="G366" s="183" t="s">
        <v>313</v>
      </c>
      <c r="H366" s="184">
        <v>6</v>
      </c>
      <c r="I366" s="185"/>
      <c r="J366" s="186">
        <f>ROUND(I366*H366,2)</f>
        <v>0</v>
      </c>
      <c r="K366" s="182" t="s">
        <v>1</v>
      </c>
      <c r="L366" s="39"/>
      <c r="M366" s="187" t="s">
        <v>1</v>
      </c>
      <c r="N366" s="188" t="s">
        <v>38</v>
      </c>
      <c r="O366" s="77"/>
      <c r="P366" s="189">
        <f>O366*H366</f>
        <v>0</v>
      </c>
      <c r="Q366" s="189">
        <v>0</v>
      </c>
      <c r="R366" s="189">
        <f>Q366*H366</f>
        <v>0</v>
      </c>
      <c r="S366" s="189">
        <v>0</v>
      </c>
      <c r="T366" s="19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91" t="s">
        <v>170</v>
      </c>
      <c r="AT366" s="191" t="s">
        <v>165</v>
      </c>
      <c r="AU366" s="191" t="s">
        <v>82</v>
      </c>
      <c r="AY366" s="19" t="s">
        <v>163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19" t="s">
        <v>80</v>
      </c>
      <c r="BK366" s="192">
        <f>ROUND(I366*H366,2)</f>
        <v>0</v>
      </c>
      <c r="BL366" s="19" t="s">
        <v>170</v>
      </c>
      <c r="BM366" s="191" t="s">
        <v>1337</v>
      </c>
    </row>
    <row r="367" spans="1:65" s="2" customFormat="1" ht="24.15" customHeight="1">
      <c r="A367" s="38"/>
      <c r="B367" s="179"/>
      <c r="C367" s="180" t="s">
        <v>501</v>
      </c>
      <c r="D367" s="180" t="s">
        <v>165</v>
      </c>
      <c r="E367" s="181" t="s">
        <v>1338</v>
      </c>
      <c r="F367" s="182" t="s">
        <v>1339</v>
      </c>
      <c r="G367" s="183" t="s">
        <v>313</v>
      </c>
      <c r="H367" s="184">
        <v>10</v>
      </c>
      <c r="I367" s="185"/>
      <c r="J367" s="186">
        <f>ROUND(I367*H367,2)</f>
        <v>0</v>
      </c>
      <c r="K367" s="182" t="s">
        <v>1</v>
      </c>
      <c r="L367" s="39"/>
      <c r="M367" s="187" t="s">
        <v>1</v>
      </c>
      <c r="N367" s="188" t="s">
        <v>38</v>
      </c>
      <c r="O367" s="77"/>
      <c r="P367" s="189">
        <f>O367*H367</f>
        <v>0</v>
      </c>
      <c r="Q367" s="189">
        <v>0</v>
      </c>
      <c r="R367" s="189">
        <f>Q367*H367</f>
        <v>0</v>
      </c>
      <c r="S367" s="189">
        <v>0</v>
      </c>
      <c r="T367" s="19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91" t="s">
        <v>170</v>
      </c>
      <c r="AT367" s="191" t="s">
        <v>165</v>
      </c>
      <c r="AU367" s="191" t="s">
        <v>82</v>
      </c>
      <c r="AY367" s="19" t="s">
        <v>163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80</v>
      </c>
      <c r="BK367" s="192">
        <f>ROUND(I367*H367,2)</f>
        <v>0</v>
      </c>
      <c r="BL367" s="19" t="s">
        <v>170</v>
      </c>
      <c r="BM367" s="191" t="s">
        <v>1340</v>
      </c>
    </row>
    <row r="368" spans="1:65" s="2" customFormat="1" ht="16.5" customHeight="1">
      <c r="A368" s="38"/>
      <c r="B368" s="179"/>
      <c r="C368" s="180" t="s">
        <v>795</v>
      </c>
      <c r="D368" s="180" t="s">
        <v>165</v>
      </c>
      <c r="E368" s="181" t="s">
        <v>1341</v>
      </c>
      <c r="F368" s="182" t="s">
        <v>1342</v>
      </c>
      <c r="G368" s="183" t="s">
        <v>313</v>
      </c>
      <c r="H368" s="184">
        <v>1</v>
      </c>
      <c r="I368" s="185"/>
      <c r="J368" s="186">
        <f>ROUND(I368*H368,2)</f>
        <v>0</v>
      </c>
      <c r="K368" s="182" t="s">
        <v>1</v>
      </c>
      <c r="L368" s="39"/>
      <c r="M368" s="187" t="s">
        <v>1</v>
      </c>
      <c r="N368" s="188" t="s">
        <v>38</v>
      </c>
      <c r="O368" s="77"/>
      <c r="P368" s="189">
        <f>O368*H368</f>
        <v>0</v>
      </c>
      <c r="Q368" s="189">
        <v>0</v>
      </c>
      <c r="R368" s="189">
        <f>Q368*H368</f>
        <v>0</v>
      </c>
      <c r="S368" s="189">
        <v>0</v>
      </c>
      <c r="T368" s="19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91" t="s">
        <v>170</v>
      </c>
      <c r="AT368" s="191" t="s">
        <v>165</v>
      </c>
      <c r="AU368" s="191" t="s">
        <v>82</v>
      </c>
      <c r="AY368" s="19" t="s">
        <v>163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19" t="s">
        <v>80</v>
      </c>
      <c r="BK368" s="192">
        <f>ROUND(I368*H368,2)</f>
        <v>0</v>
      </c>
      <c r="BL368" s="19" t="s">
        <v>170</v>
      </c>
      <c r="BM368" s="191" t="s">
        <v>785</v>
      </c>
    </row>
    <row r="369" spans="1:65" s="2" customFormat="1" ht="16.5" customHeight="1">
      <c r="A369" s="38"/>
      <c r="B369" s="179"/>
      <c r="C369" s="180" t="s">
        <v>508</v>
      </c>
      <c r="D369" s="180" t="s">
        <v>165</v>
      </c>
      <c r="E369" s="181" t="s">
        <v>1343</v>
      </c>
      <c r="F369" s="182" t="s">
        <v>1344</v>
      </c>
      <c r="G369" s="183" t="s">
        <v>313</v>
      </c>
      <c r="H369" s="184">
        <v>1</v>
      </c>
      <c r="I369" s="185"/>
      <c r="J369" s="186">
        <f>ROUND(I369*H369,2)</f>
        <v>0</v>
      </c>
      <c r="K369" s="182" t="s">
        <v>1</v>
      </c>
      <c r="L369" s="39"/>
      <c r="M369" s="187" t="s">
        <v>1</v>
      </c>
      <c r="N369" s="188" t="s">
        <v>38</v>
      </c>
      <c r="O369" s="77"/>
      <c r="P369" s="189">
        <f>O369*H369</f>
        <v>0</v>
      </c>
      <c r="Q369" s="189">
        <v>0</v>
      </c>
      <c r="R369" s="189">
        <f>Q369*H369</f>
        <v>0</v>
      </c>
      <c r="S369" s="189">
        <v>0</v>
      </c>
      <c r="T369" s="19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191" t="s">
        <v>170</v>
      </c>
      <c r="AT369" s="191" t="s">
        <v>165</v>
      </c>
      <c r="AU369" s="191" t="s">
        <v>82</v>
      </c>
      <c r="AY369" s="19" t="s">
        <v>163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80</v>
      </c>
      <c r="BK369" s="192">
        <f>ROUND(I369*H369,2)</f>
        <v>0</v>
      </c>
      <c r="BL369" s="19" t="s">
        <v>170</v>
      </c>
      <c r="BM369" s="191" t="s">
        <v>792</v>
      </c>
    </row>
    <row r="370" spans="1:63" s="12" customFormat="1" ht="22.8" customHeight="1">
      <c r="A370" s="12"/>
      <c r="B370" s="166"/>
      <c r="C370" s="12"/>
      <c r="D370" s="167" t="s">
        <v>72</v>
      </c>
      <c r="E370" s="177" t="s">
        <v>1345</v>
      </c>
      <c r="F370" s="177" t="s">
        <v>1346</v>
      </c>
      <c r="G370" s="12"/>
      <c r="H370" s="12"/>
      <c r="I370" s="169"/>
      <c r="J370" s="178">
        <f>BK370</f>
        <v>0</v>
      </c>
      <c r="K370" s="12"/>
      <c r="L370" s="166"/>
      <c r="M370" s="171"/>
      <c r="N370" s="172"/>
      <c r="O370" s="172"/>
      <c r="P370" s="173">
        <f>SUM(P371:P404)</f>
        <v>0</v>
      </c>
      <c r="Q370" s="172"/>
      <c r="R370" s="173">
        <f>SUM(R371:R404)</f>
        <v>0</v>
      </c>
      <c r="S370" s="172"/>
      <c r="T370" s="174">
        <f>SUM(T371:T404)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167" t="s">
        <v>80</v>
      </c>
      <c r="AT370" s="175" t="s">
        <v>72</v>
      </c>
      <c r="AU370" s="175" t="s">
        <v>80</v>
      </c>
      <c r="AY370" s="167" t="s">
        <v>163</v>
      </c>
      <c r="BK370" s="176">
        <f>SUM(BK371:BK404)</f>
        <v>0</v>
      </c>
    </row>
    <row r="371" spans="1:65" s="2" customFormat="1" ht="16.5" customHeight="1">
      <c r="A371" s="38"/>
      <c r="B371" s="179"/>
      <c r="C371" s="180" t="s">
        <v>804</v>
      </c>
      <c r="D371" s="180" t="s">
        <v>165</v>
      </c>
      <c r="E371" s="181" t="s">
        <v>1347</v>
      </c>
      <c r="F371" s="182" t="s">
        <v>1348</v>
      </c>
      <c r="G371" s="183" t="s">
        <v>313</v>
      </c>
      <c r="H371" s="184">
        <v>1</v>
      </c>
      <c r="I371" s="185"/>
      <c r="J371" s="186">
        <f>ROUND(I371*H371,2)</f>
        <v>0</v>
      </c>
      <c r="K371" s="182" t="s">
        <v>1</v>
      </c>
      <c r="L371" s="39"/>
      <c r="M371" s="187" t="s">
        <v>1</v>
      </c>
      <c r="N371" s="188" t="s">
        <v>38</v>
      </c>
      <c r="O371" s="77"/>
      <c r="P371" s="189">
        <f>O371*H371</f>
        <v>0</v>
      </c>
      <c r="Q371" s="189">
        <v>0</v>
      </c>
      <c r="R371" s="189">
        <f>Q371*H371</f>
        <v>0</v>
      </c>
      <c r="S371" s="189">
        <v>0</v>
      </c>
      <c r="T371" s="19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91" t="s">
        <v>170</v>
      </c>
      <c r="AT371" s="191" t="s">
        <v>165</v>
      </c>
      <c r="AU371" s="191" t="s">
        <v>82</v>
      </c>
      <c r="AY371" s="19" t="s">
        <v>163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9" t="s">
        <v>80</v>
      </c>
      <c r="BK371" s="192">
        <f>ROUND(I371*H371,2)</f>
        <v>0</v>
      </c>
      <c r="BL371" s="19" t="s">
        <v>170</v>
      </c>
      <c r="BM371" s="191" t="s">
        <v>798</v>
      </c>
    </row>
    <row r="372" spans="1:65" s="2" customFormat="1" ht="16.5" customHeight="1">
      <c r="A372" s="38"/>
      <c r="B372" s="179"/>
      <c r="C372" s="180" t="s">
        <v>513</v>
      </c>
      <c r="D372" s="180" t="s">
        <v>165</v>
      </c>
      <c r="E372" s="181" t="s">
        <v>1349</v>
      </c>
      <c r="F372" s="182" t="s">
        <v>1350</v>
      </c>
      <c r="G372" s="183" t="s">
        <v>313</v>
      </c>
      <c r="H372" s="184">
        <v>1</v>
      </c>
      <c r="I372" s="185"/>
      <c r="J372" s="186">
        <f>ROUND(I372*H372,2)</f>
        <v>0</v>
      </c>
      <c r="K372" s="182" t="s">
        <v>1</v>
      </c>
      <c r="L372" s="39"/>
      <c r="M372" s="187" t="s">
        <v>1</v>
      </c>
      <c r="N372" s="188" t="s">
        <v>38</v>
      </c>
      <c r="O372" s="77"/>
      <c r="P372" s="189">
        <f>O372*H372</f>
        <v>0</v>
      </c>
      <c r="Q372" s="189">
        <v>0</v>
      </c>
      <c r="R372" s="189">
        <f>Q372*H372</f>
        <v>0</v>
      </c>
      <c r="S372" s="189">
        <v>0</v>
      </c>
      <c r="T372" s="19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191" t="s">
        <v>170</v>
      </c>
      <c r="AT372" s="191" t="s">
        <v>165</v>
      </c>
      <c r="AU372" s="191" t="s">
        <v>82</v>
      </c>
      <c r="AY372" s="19" t="s">
        <v>163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9" t="s">
        <v>80</v>
      </c>
      <c r="BK372" s="192">
        <f>ROUND(I372*H372,2)</f>
        <v>0</v>
      </c>
      <c r="BL372" s="19" t="s">
        <v>170</v>
      </c>
      <c r="BM372" s="191" t="s">
        <v>802</v>
      </c>
    </row>
    <row r="373" spans="1:65" s="2" customFormat="1" ht="21.75" customHeight="1">
      <c r="A373" s="38"/>
      <c r="B373" s="179"/>
      <c r="C373" s="180" t="s">
        <v>812</v>
      </c>
      <c r="D373" s="180" t="s">
        <v>165</v>
      </c>
      <c r="E373" s="181" t="s">
        <v>1089</v>
      </c>
      <c r="F373" s="182" t="s">
        <v>1090</v>
      </c>
      <c r="G373" s="183" t="s">
        <v>313</v>
      </c>
      <c r="H373" s="184">
        <v>6</v>
      </c>
      <c r="I373" s="185"/>
      <c r="J373" s="186">
        <f>ROUND(I373*H373,2)</f>
        <v>0</v>
      </c>
      <c r="K373" s="182" t="s">
        <v>1</v>
      </c>
      <c r="L373" s="39"/>
      <c r="M373" s="187" t="s">
        <v>1</v>
      </c>
      <c r="N373" s="188" t="s">
        <v>38</v>
      </c>
      <c r="O373" s="77"/>
      <c r="P373" s="189">
        <f>O373*H373</f>
        <v>0</v>
      </c>
      <c r="Q373" s="189">
        <v>0</v>
      </c>
      <c r="R373" s="189">
        <f>Q373*H373</f>
        <v>0</v>
      </c>
      <c r="S373" s="189">
        <v>0</v>
      </c>
      <c r="T373" s="19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191" t="s">
        <v>170</v>
      </c>
      <c r="AT373" s="191" t="s">
        <v>165</v>
      </c>
      <c r="AU373" s="191" t="s">
        <v>82</v>
      </c>
      <c r="AY373" s="19" t="s">
        <v>163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80</v>
      </c>
      <c r="BK373" s="192">
        <f>ROUND(I373*H373,2)</f>
        <v>0</v>
      </c>
      <c r="BL373" s="19" t="s">
        <v>170</v>
      </c>
      <c r="BM373" s="191" t="s">
        <v>807</v>
      </c>
    </row>
    <row r="374" spans="1:65" s="2" customFormat="1" ht="24.15" customHeight="1">
      <c r="A374" s="38"/>
      <c r="B374" s="179"/>
      <c r="C374" s="180" t="s">
        <v>517</v>
      </c>
      <c r="D374" s="180" t="s">
        <v>165</v>
      </c>
      <c r="E374" s="181" t="s">
        <v>1351</v>
      </c>
      <c r="F374" s="182" t="s">
        <v>1352</v>
      </c>
      <c r="G374" s="183" t="s">
        <v>168</v>
      </c>
      <c r="H374" s="184">
        <v>2.32</v>
      </c>
      <c r="I374" s="185"/>
      <c r="J374" s="186">
        <f>ROUND(I374*H374,2)</f>
        <v>0</v>
      </c>
      <c r="K374" s="182" t="s">
        <v>1</v>
      </c>
      <c r="L374" s="39"/>
      <c r="M374" s="187" t="s">
        <v>1</v>
      </c>
      <c r="N374" s="188" t="s">
        <v>38</v>
      </c>
      <c r="O374" s="77"/>
      <c r="P374" s="189">
        <f>O374*H374</f>
        <v>0</v>
      </c>
      <c r="Q374" s="189">
        <v>0</v>
      </c>
      <c r="R374" s="189">
        <f>Q374*H374</f>
        <v>0</v>
      </c>
      <c r="S374" s="189">
        <v>0</v>
      </c>
      <c r="T374" s="19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91" t="s">
        <v>170</v>
      </c>
      <c r="AT374" s="191" t="s">
        <v>165</v>
      </c>
      <c r="AU374" s="191" t="s">
        <v>82</v>
      </c>
      <c r="AY374" s="19" t="s">
        <v>163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9" t="s">
        <v>80</v>
      </c>
      <c r="BK374" s="192">
        <f>ROUND(I374*H374,2)</f>
        <v>0</v>
      </c>
      <c r="BL374" s="19" t="s">
        <v>170</v>
      </c>
      <c r="BM374" s="191" t="s">
        <v>811</v>
      </c>
    </row>
    <row r="375" spans="1:65" s="2" customFormat="1" ht="24.15" customHeight="1">
      <c r="A375" s="38"/>
      <c r="B375" s="179"/>
      <c r="C375" s="180" t="s">
        <v>826</v>
      </c>
      <c r="D375" s="180" t="s">
        <v>165</v>
      </c>
      <c r="E375" s="181" t="s">
        <v>1353</v>
      </c>
      <c r="F375" s="182" t="s">
        <v>1354</v>
      </c>
      <c r="G375" s="183" t="s">
        <v>168</v>
      </c>
      <c r="H375" s="184">
        <v>2.32</v>
      </c>
      <c r="I375" s="185"/>
      <c r="J375" s="186">
        <f>ROUND(I375*H375,2)</f>
        <v>0</v>
      </c>
      <c r="K375" s="182" t="s">
        <v>1</v>
      </c>
      <c r="L375" s="39"/>
      <c r="M375" s="187" t="s">
        <v>1</v>
      </c>
      <c r="N375" s="188" t="s">
        <v>38</v>
      </c>
      <c r="O375" s="77"/>
      <c r="P375" s="189">
        <f>O375*H375</f>
        <v>0</v>
      </c>
      <c r="Q375" s="189">
        <v>0</v>
      </c>
      <c r="R375" s="189">
        <f>Q375*H375</f>
        <v>0</v>
      </c>
      <c r="S375" s="189">
        <v>0</v>
      </c>
      <c r="T375" s="19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191" t="s">
        <v>170</v>
      </c>
      <c r="AT375" s="191" t="s">
        <v>165</v>
      </c>
      <c r="AU375" s="191" t="s">
        <v>82</v>
      </c>
      <c r="AY375" s="19" t="s">
        <v>163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19" t="s">
        <v>80</v>
      </c>
      <c r="BK375" s="192">
        <f>ROUND(I375*H375,2)</f>
        <v>0</v>
      </c>
      <c r="BL375" s="19" t="s">
        <v>170</v>
      </c>
      <c r="BM375" s="191" t="s">
        <v>815</v>
      </c>
    </row>
    <row r="376" spans="1:65" s="2" customFormat="1" ht="24.15" customHeight="1">
      <c r="A376" s="38"/>
      <c r="B376" s="179"/>
      <c r="C376" s="180" t="s">
        <v>522</v>
      </c>
      <c r="D376" s="180" t="s">
        <v>165</v>
      </c>
      <c r="E376" s="181" t="s">
        <v>1355</v>
      </c>
      <c r="F376" s="182" t="s">
        <v>1356</v>
      </c>
      <c r="G376" s="183" t="s">
        <v>168</v>
      </c>
      <c r="H376" s="184">
        <v>2.32</v>
      </c>
      <c r="I376" s="185"/>
      <c r="J376" s="186">
        <f>ROUND(I376*H376,2)</f>
        <v>0</v>
      </c>
      <c r="K376" s="182" t="s">
        <v>1</v>
      </c>
      <c r="L376" s="39"/>
      <c r="M376" s="187" t="s">
        <v>1</v>
      </c>
      <c r="N376" s="188" t="s">
        <v>38</v>
      </c>
      <c r="O376" s="77"/>
      <c r="P376" s="189">
        <f>O376*H376</f>
        <v>0</v>
      </c>
      <c r="Q376" s="189">
        <v>0</v>
      </c>
      <c r="R376" s="189">
        <f>Q376*H376</f>
        <v>0</v>
      </c>
      <c r="S376" s="189">
        <v>0</v>
      </c>
      <c r="T376" s="19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91" t="s">
        <v>170</v>
      </c>
      <c r="AT376" s="191" t="s">
        <v>165</v>
      </c>
      <c r="AU376" s="191" t="s">
        <v>82</v>
      </c>
      <c r="AY376" s="19" t="s">
        <v>163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9" t="s">
        <v>80</v>
      </c>
      <c r="BK376" s="192">
        <f>ROUND(I376*H376,2)</f>
        <v>0</v>
      </c>
      <c r="BL376" s="19" t="s">
        <v>170</v>
      </c>
      <c r="BM376" s="191" t="s">
        <v>824</v>
      </c>
    </row>
    <row r="377" spans="1:65" s="2" customFormat="1" ht="24.15" customHeight="1">
      <c r="A377" s="38"/>
      <c r="B377" s="179"/>
      <c r="C377" s="180" t="s">
        <v>833</v>
      </c>
      <c r="D377" s="180" t="s">
        <v>165</v>
      </c>
      <c r="E377" s="181" t="s">
        <v>1357</v>
      </c>
      <c r="F377" s="182" t="s">
        <v>1358</v>
      </c>
      <c r="G377" s="183" t="s">
        <v>168</v>
      </c>
      <c r="H377" s="184">
        <v>2.32</v>
      </c>
      <c r="I377" s="185"/>
      <c r="J377" s="186">
        <f>ROUND(I377*H377,2)</f>
        <v>0</v>
      </c>
      <c r="K377" s="182" t="s">
        <v>1</v>
      </c>
      <c r="L377" s="39"/>
      <c r="M377" s="187" t="s">
        <v>1</v>
      </c>
      <c r="N377" s="188" t="s">
        <v>38</v>
      </c>
      <c r="O377" s="77"/>
      <c r="P377" s="189">
        <f>O377*H377</f>
        <v>0</v>
      </c>
      <c r="Q377" s="189">
        <v>0</v>
      </c>
      <c r="R377" s="189">
        <f>Q377*H377</f>
        <v>0</v>
      </c>
      <c r="S377" s="189">
        <v>0</v>
      </c>
      <c r="T377" s="19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91" t="s">
        <v>170</v>
      </c>
      <c r="AT377" s="191" t="s">
        <v>165</v>
      </c>
      <c r="AU377" s="191" t="s">
        <v>82</v>
      </c>
      <c r="AY377" s="19" t="s">
        <v>163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80</v>
      </c>
      <c r="BK377" s="192">
        <f>ROUND(I377*H377,2)</f>
        <v>0</v>
      </c>
      <c r="BL377" s="19" t="s">
        <v>170</v>
      </c>
      <c r="BM377" s="191" t="s">
        <v>829</v>
      </c>
    </row>
    <row r="378" spans="1:65" s="2" customFormat="1" ht="21.75" customHeight="1">
      <c r="A378" s="38"/>
      <c r="B378" s="179"/>
      <c r="C378" s="180" t="s">
        <v>529</v>
      </c>
      <c r="D378" s="180" t="s">
        <v>165</v>
      </c>
      <c r="E378" s="181" t="s">
        <v>1359</v>
      </c>
      <c r="F378" s="182" t="s">
        <v>1360</v>
      </c>
      <c r="G378" s="183" t="s">
        <v>313</v>
      </c>
      <c r="H378" s="184">
        <v>7</v>
      </c>
      <c r="I378" s="185"/>
      <c r="J378" s="186">
        <f>ROUND(I378*H378,2)</f>
        <v>0</v>
      </c>
      <c r="K378" s="182" t="s">
        <v>1</v>
      </c>
      <c r="L378" s="39"/>
      <c r="M378" s="187" t="s">
        <v>1</v>
      </c>
      <c r="N378" s="188" t="s">
        <v>38</v>
      </c>
      <c r="O378" s="77"/>
      <c r="P378" s="189">
        <f>O378*H378</f>
        <v>0</v>
      </c>
      <c r="Q378" s="189">
        <v>0</v>
      </c>
      <c r="R378" s="189">
        <f>Q378*H378</f>
        <v>0</v>
      </c>
      <c r="S378" s="189">
        <v>0</v>
      </c>
      <c r="T378" s="19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191" t="s">
        <v>170</v>
      </c>
      <c r="AT378" s="191" t="s">
        <v>165</v>
      </c>
      <c r="AU378" s="191" t="s">
        <v>82</v>
      </c>
      <c r="AY378" s="19" t="s">
        <v>163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19" t="s">
        <v>80</v>
      </c>
      <c r="BK378" s="192">
        <f>ROUND(I378*H378,2)</f>
        <v>0</v>
      </c>
      <c r="BL378" s="19" t="s">
        <v>170</v>
      </c>
      <c r="BM378" s="191" t="s">
        <v>832</v>
      </c>
    </row>
    <row r="379" spans="1:65" s="2" customFormat="1" ht="33" customHeight="1">
      <c r="A379" s="38"/>
      <c r="B379" s="179"/>
      <c r="C379" s="180" t="s">
        <v>838</v>
      </c>
      <c r="D379" s="180" t="s">
        <v>165</v>
      </c>
      <c r="E379" s="181" t="s">
        <v>1361</v>
      </c>
      <c r="F379" s="182" t="s">
        <v>1362</v>
      </c>
      <c r="G379" s="183" t="s">
        <v>196</v>
      </c>
      <c r="H379" s="184">
        <v>180</v>
      </c>
      <c r="I379" s="185"/>
      <c r="J379" s="186">
        <f>ROUND(I379*H379,2)</f>
        <v>0</v>
      </c>
      <c r="K379" s="182" t="s">
        <v>1</v>
      </c>
      <c r="L379" s="39"/>
      <c r="M379" s="187" t="s">
        <v>1</v>
      </c>
      <c r="N379" s="188" t="s">
        <v>38</v>
      </c>
      <c r="O379" s="77"/>
      <c r="P379" s="189">
        <f>O379*H379</f>
        <v>0</v>
      </c>
      <c r="Q379" s="189">
        <v>0</v>
      </c>
      <c r="R379" s="189">
        <f>Q379*H379</f>
        <v>0</v>
      </c>
      <c r="S379" s="189">
        <v>0</v>
      </c>
      <c r="T379" s="19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191" t="s">
        <v>170</v>
      </c>
      <c r="AT379" s="191" t="s">
        <v>165</v>
      </c>
      <c r="AU379" s="191" t="s">
        <v>82</v>
      </c>
      <c r="AY379" s="19" t="s">
        <v>163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19" t="s">
        <v>80</v>
      </c>
      <c r="BK379" s="192">
        <f>ROUND(I379*H379,2)</f>
        <v>0</v>
      </c>
      <c r="BL379" s="19" t="s">
        <v>170</v>
      </c>
      <c r="BM379" s="191" t="s">
        <v>836</v>
      </c>
    </row>
    <row r="380" spans="1:51" s="14" customFormat="1" ht="12">
      <c r="A380" s="14"/>
      <c r="B380" s="201"/>
      <c r="C380" s="14"/>
      <c r="D380" s="194" t="s">
        <v>180</v>
      </c>
      <c r="E380" s="202" t="s">
        <v>1</v>
      </c>
      <c r="F380" s="203" t="s">
        <v>1363</v>
      </c>
      <c r="G380" s="14"/>
      <c r="H380" s="204">
        <v>180</v>
      </c>
      <c r="I380" s="205"/>
      <c r="J380" s="14"/>
      <c r="K380" s="14"/>
      <c r="L380" s="201"/>
      <c r="M380" s="206"/>
      <c r="N380" s="207"/>
      <c r="O380" s="207"/>
      <c r="P380" s="207"/>
      <c r="Q380" s="207"/>
      <c r="R380" s="207"/>
      <c r="S380" s="207"/>
      <c r="T380" s="20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02" t="s">
        <v>180</v>
      </c>
      <c r="AU380" s="202" t="s">
        <v>82</v>
      </c>
      <c r="AV380" s="14" t="s">
        <v>82</v>
      </c>
      <c r="AW380" s="14" t="s">
        <v>30</v>
      </c>
      <c r="AX380" s="14" t="s">
        <v>73</v>
      </c>
      <c r="AY380" s="202" t="s">
        <v>163</v>
      </c>
    </row>
    <row r="381" spans="1:51" s="15" customFormat="1" ht="12">
      <c r="A381" s="15"/>
      <c r="B381" s="209"/>
      <c r="C381" s="15"/>
      <c r="D381" s="194" t="s">
        <v>180</v>
      </c>
      <c r="E381" s="210" t="s">
        <v>1</v>
      </c>
      <c r="F381" s="211" t="s">
        <v>218</v>
      </c>
      <c r="G381" s="15"/>
      <c r="H381" s="212">
        <v>180</v>
      </c>
      <c r="I381" s="213"/>
      <c r="J381" s="15"/>
      <c r="K381" s="15"/>
      <c r="L381" s="209"/>
      <c r="M381" s="214"/>
      <c r="N381" s="215"/>
      <c r="O381" s="215"/>
      <c r="P381" s="215"/>
      <c r="Q381" s="215"/>
      <c r="R381" s="215"/>
      <c r="S381" s="215"/>
      <c r="T381" s="216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10" t="s">
        <v>180</v>
      </c>
      <c r="AU381" s="210" t="s">
        <v>82</v>
      </c>
      <c r="AV381" s="15" t="s">
        <v>170</v>
      </c>
      <c r="AW381" s="15" t="s">
        <v>30</v>
      </c>
      <c r="AX381" s="15" t="s">
        <v>80</v>
      </c>
      <c r="AY381" s="210" t="s">
        <v>163</v>
      </c>
    </row>
    <row r="382" spans="1:65" s="2" customFormat="1" ht="37.8" customHeight="1">
      <c r="A382" s="38"/>
      <c r="B382" s="179"/>
      <c r="C382" s="180" t="s">
        <v>535</v>
      </c>
      <c r="D382" s="180" t="s">
        <v>165</v>
      </c>
      <c r="E382" s="181" t="s">
        <v>1364</v>
      </c>
      <c r="F382" s="182" t="s">
        <v>1365</v>
      </c>
      <c r="G382" s="183" t="s">
        <v>196</v>
      </c>
      <c r="H382" s="184">
        <v>168</v>
      </c>
      <c r="I382" s="185"/>
      <c r="J382" s="186">
        <f>ROUND(I382*H382,2)</f>
        <v>0</v>
      </c>
      <c r="K382" s="182" t="s">
        <v>1</v>
      </c>
      <c r="L382" s="39"/>
      <c r="M382" s="187" t="s">
        <v>1</v>
      </c>
      <c r="N382" s="188" t="s">
        <v>38</v>
      </c>
      <c r="O382" s="77"/>
      <c r="P382" s="189">
        <f>O382*H382</f>
        <v>0</v>
      </c>
      <c r="Q382" s="189">
        <v>0</v>
      </c>
      <c r="R382" s="189">
        <f>Q382*H382</f>
        <v>0</v>
      </c>
      <c r="S382" s="189">
        <v>0</v>
      </c>
      <c r="T382" s="19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91" t="s">
        <v>170</v>
      </c>
      <c r="AT382" s="191" t="s">
        <v>165</v>
      </c>
      <c r="AU382" s="191" t="s">
        <v>82</v>
      </c>
      <c r="AY382" s="19" t="s">
        <v>163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19" t="s">
        <v>80</v>
      </c>
      <c r="BK382" s="192">
        <f>ROUND(I382*H382,2)</f>
        <v>0</v>
      </c>
      <c r="BL382" s="19" t="s">
        <v>170</v>
      </c>
      <c r="BM382" s="191" t="s">
        <v>837</v>
      </c>
    </row>
    <row r="383" spans="1:51" s="14" customFormat="1" ht="12">
      <c r="A383" s="14"/>
      <c r="B383" s="201"/>
      <c r="C383" s="14"/>
      <c r="D383" s="194" t="s">
        <v>180</v>
      </c>
      <c r="E383" s="202" t="s">
        <v>1</v>
      </c>
      <c r="F383" s="203" t="s">
        <v>1366</v>
      </c>
      <c r="G383" s="14"/>
      <c r="H383" s="204">
        <v>168</v>
      </c>
      <c r="I383" s="205"/>
      <c r="J383" s="14"/>
      <c r="K383" s="14"/>
      <c r="L383" s="201"/>
      <c r="M383" s="206"/>
      <c r="N383" s="207"/>
      <c r="O383" s="207"/>
      <c r="P383" s="207"/>
      <c r="Q383" s="207"/>
      <c r="R383" s="207"/>
      <c r="S383" s="207"/>
      <c r="T383" s="20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02" t="s">
        <v>180</v>
      </c>
      <c r="AU383" s="202" t="s">
        <v>82</v>
      </c>
      <c r="AV383" s="14" t="s">
        <v>82</v>
      </c>
      <c r="AW383" s="14" t="s">
        <v>30</v>
      </c>
      <c r="AX383" s="14" t="s">
        <v>73</v>
      </c>
      <c r="AY383" s="202" t="s">
        <v>163</v>
      </c>
    </row>
    <row r="384" spans="1:51" s="15" customFormat="1" ht="12">
      <c r="A384" s="15"/>
      <c r="B384" s="209"/>
      <c r="C384" s="15"/>
      <c r="D384" s="194" t="s">
        <v>180</v>
      </c>
      <c r="E384" s="210" t="s">
        <v>1</v>
      </c>
      <c r="F384" s="211" t="s">
        <v>218</v>
      </c>
      <c r="G384" s="15"/>
      <c r="H384" s="212">
        <v>168</v>
      </c>
      <c r="I384" s="213"/>
      <c r="J384" s="15"/>
      <c r="K384" s="15"/>
      <c r="L384" s="209"/>
      <c r="M384" s="214"/>
      <c r="N384" s="215"/>
      <c r="O384" s="215"/>
      <c r="P384" s="215"/>
      <c r="Q384" s="215"/>
      <c r="R384" s="215"/>
      <c r="S384" s="215"/>
      <c r="T384" s="21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10" t="s">
        <v>180</v>
      </c>
      <c r="AU384" s="210" t="s">
        <v>82</v>
      </c>
      <c r="AV384" s="15" t="s">
        <v>170</v>
      </c>
      <c r="AW384" s="15" t="s">
        <v>30</v>
      </c>
      <c r="AX384" s="15" t="s">
        <v>80</v>
      </c>
      <c r="AY384" s="210" t="s">
        <v>163</v>
      </c>
    </row>
    <row r="385" spans="1:65" s="2" customFormat="1" ht="33" customHeight="1">
      <c r="A385" s="38"/>
      <c r="B385" s="179"/>
      <c r="C385" s="180" t="s">
        <v>853</v>
      </c>
      <c r="D385" s="180" t="s">
        <v>165</v>
      </c>
      <c r="E385" s="181" t="s">
        <v>1367</v>
      </c>
      <c r="F385" s="182" t="s">
        <v>1368</v>
      </c>
      <c r="G385" s="183" t="s">
        <v>196</v>
      </c>
      <c r="H385" s="184">
        <v>580</v>
      </c>
      <c r="I385" s="185"/>
      <c r="J385" s="186">
        <f>ROUND(I385*H385,2)</f>
        <v>0</v>
      </c>
      <c r="K385" s="182" t="s">
        <v>1</v>
      </c>
      <c r="L385" s="39"/>
      <c r="M385" s="187" t="s">
        <v>1</v>
      </c>
      <c r="N385" s="188" t="s">
        <v>38</v>
      </c>
      <c r="O385" s="77"/>
      <c r="P385" s="189">
        <f>O385*H385</f>
        <v>0</v>
      </c>
      <c r="Q385" s="189">
        <v>0</v>
      </c>
      <c r="R385" s="189">
        <f>Q385*H385</f>
        <v>0</v>
      </c>
      <c r="S385" s="189">
        <v>0</v>
      </c>
      <c r="T385" s="19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191" t="s">
        <v>170</v>
      </c>
      <c r="AT385" s="191" t="s">
        <v>165</v>
      </c>
      <c r="AU385" s="191" t="s">
        <v>82</v>
      </c>
      <c r="AY385" s="19" t="s">
        <v>163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19" t="s">
        <v>80</v>
      </c>
      <c r="BK385" s="192">
        <f>ROUND(I385*H385,2)</f>
        <v>0</v>
      </c>
      <c r="BL385" s="19" t="s">
        <v>170</v>
      </c>
      <c r="BM385" s="191" t="s">
        <v>841</v>
      </c>
    </row>
    <row r="386" spans="1:51" s="14" customFormat="1" ht="12">
      <c r="A386" s="14"/>
      <c r="B386" s="201"/>
      <c r="C386" s="14"/>
      <c r="D386" s="194" t="s">
        <v>180</v>
      </c>
      <c r="E386" s="202" t="s">
        <v>1</v>
      </c>
      <c r="F386" s="203" t="s">
        <v>1369</v>
      </c>
      <c r="G386" s="14"/>
      <c r="H386" s="204">
        <v>580</v>
      </c>
      <c r="I386" s="205"/>
      <c r="J386" s="14"/>
      <c r="K386" s="14"/>
      <c r="L386" s="201"/>
      <c r="M386" s="206"/>
      <c r="N386" s="207"/>
      <c r="O386" s="207"/>
      <c r="P386" s="207"/>
      <c r="Q386" s="207"/>
      <c r="R386" s="207"/>
      <c r="S386" s="207"/>
      <c r="T386" s="20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02" t="s">
        <v>180</v>
      </c>
      <c r="AU386" s="202" t="s">
        <v>82</v>
      </c>
      <c r="AV386" s="14" t="s">
        <v>82</v>
      </c>
      <c r="AW386" s="14" t="s">
        <v>30</v>
      </c>
      <c r="AX386" s="14" t="s">
        <v>73</v>
      </c>
      <c r="AY386" s="202" t="s">
        <v>163</v>
      </c>
    </row>
    <row r="387" spans="1:51" s="15" customFormat="1" ht="12">
      <c r="A387" s="15"/>
      <c r="B387" s="209"/>
      <c r="C387" s="15"/>
      <c r="D387" s="194" t="s">
        <v>180</v>
      </c>
      <c r="E387" s="210" t="s">
        <v>1</v>
      </c>
      <c r="F387" s="211" t="s">
        <v>218</v>
      </c>
      <c r="G387" s="15"/>
      <c r="H387" s="212">
        <v>580</v>
      </c>
      <c r="I387" s="213"/>
      <c r="J387" s="15"/>
      <c r="K387" s="15"/>
      <c r="L387" s="209"/>
      <c r="M387" s="214"/>
      <c r="N387" s="215"/>
      <c r="O387" s="215"/>
      <c r="P387" s="215"/>
      <c r="Q387" s="215"/>
      <c r="R387" s="215"/>
      <c r="S387" s="215"/>
      <c r="T387" s="216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10" t="s">
        <v>180</v>
      </c>
      <c r="AU387" s="210" t="s">
        <v>82</v>
      </c>
      <c r="AV387" s="15" t="s">
        <v>170</v>
      </c>
      <c r="AW387" s="15" t="s">
        <v>30</v>
      </c>
      <c r="AX387" s="15" t="s">
        <v>80</v>
      </c>
      <c r="AY387" s="210" t="s">
        <v>163</v>
      </c>
    </row>
    <row r="388" spans="1:65" s="2" customFormat="1" ht="16.5" customHeight="1">
      <c r="A388" s="38"/>
      <c r="B388" s="179"/>
      <c r="C388" s="180" t="s">
        <v>539</v>
      </c>
      <c r="D388" s="180" t="s">
        <v>165</v>
      </c>
      <c r="E388" s="181" t="s">
        <v>1370</v>
      </c>
      <c r="F388" s="182" t="s">
        <v>1371</v>
      </c>
      <c r="G388" s="183" t="s">
        <v>313</v>
      </c>
      <c r="H388" s="184">
        <v>274</v>
      </c>
      <c r="I388" s="185"/>
      <c r="J388" s="186">
        <f>ROUND(I388*H388,2)</f>
        <v>0</v>
      </c>
      <c r="K388" s="182" t="s">
        <v>1</v>
      </c>
      <c r="L388" s="39"/>
      <c r="M388" s="187" t="s">
        <v>1</v>
      </c>
      <c r="N388" s="188" t="s">
        <v>38</v>
      </c>
      <c r="O388" s="77"/>
      <c r="P388" s="189">
        <f>O388*H388</f>
        <v>0</v>
      </c>
      <c r="Q388" s="189">
        <v>0</v>
      </c>
      <c r="R388" s="189">
        <f>Q388*H388</f>
        <v>0</v>
      </c>
      <c r="S388" s="189">
        <v>0</v>
      </c>
      <c r="T388" s="19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191" t="s">
        <v>170</v>
      </c>
      <c r="AT388" s="191" t="s">
        <v>165</v>
      </c>
      <c r="AU388" s="191" t="s">
        <v>82</v>
      </c>
      <c r="AY388" s="19" t="s">
        <v>163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19" t="s">
        <v>80</v>
      </c>
      <c r="BK388" s="192">
        <f>ROUND(I388*H388,2)</f>
        <v>0</v>
      </c>
      <c r="BL388" s="19" t="s">
        <v>170</v>
      </c>
      <c r="BM388" s="191" t="s">
        <v>851</v>
      </c>
    </row>
    <row r="389" spans="1:51" s="14" customFormat="1" ht="12">
      <c r="A389" s="14"/>
      <c r="B389" s="201"/>
      <c r="C389" s="14"/>
      <c r="D389" s="194" t="s">
        <v>180</v>
      </c>
      <c r="E389" s="202" t="s">
        <v>1</v>
      </c>
      <c r="F389" s="203" t="s">
        <v>1372</v>
      </c>
      <c r="G389" s="14"/>
      <c r="H389" s="204">
        <v>274</v>
      </c>
      <c r="I389" s="205"/>
      <c r="J389" s="14"/>
      <c r="K389" s="14"/>
      <c r="L389" s="201"/>
      <c r="M389" s="206"/>
      <c r="N389" s="207"/>
      <c r="O389" s="207"/>
      <c r="P389" s="207"/>
      <c r="Q389" s="207"/>
      <c r="R389" s="207"/>
      <c r="S389" s="207"/>
      <c r="T389" s="20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02" t="s">
        <v>180</v>
      </c>
      <c r="AU389" s="202" t="s">
        <v>82</v>
      </c>
      <c r="AV389" s="14" t="s">
        <v>82</v>
      </c>
      <c r="AW389" s="14" t="s">
        <v>30</v>
      </c>
      <c r="AX389" s="14" t="s">
        <v>73</v>
      </c>
      <c r="AY389" s="202" t="s">
        <v>163</v>
      </c>
    </row>
    <row r="390" spans="1:51" s="15" customFormat="1" ht="12">
      <c r="A390" s="15"/>
      <c r="B390" s="209"/>
      <c r="C390" s="15"/>
      <c r="D390" s="194" t="s">
        <v>180</v>
      </c>
      <c r="E390" s="210" t="s">
        <v>1</v>
      </c>
      <c r="F390" s="211" t="s">
        <v>218</v>
      </c>
      <c r="G390" s="15"/>
      <c r="H390" s="212">
        <v>274</v>
      </c>
      <c r="I390" s="213"/>
      <c r="J390" s="15"/>
      <c r="K390" s="15"/>
      <c r="L390" s="209"/>
      <c r="M390" s="214"/>
      <c r="N390" s="215"/>
      <c r="O390" s="215"/>
      <c r="P390" s="215"/>
      <c r="Q390" s="215"/>
      <c r="R390" s="215"/>
      <c r="S390" s="215"/>
      <c r="T390" s="21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10" t="s">
        <v>180</v>
      </c>
      <c r="AU390" s="210" t="s">
        <v>82</v>
      </c>
      <c r="AV390" s="15" t="s">
        <v>170</v>
      </c>
      <c r="AW390" s="15" t="s">
        <v>30</v>
      </c>
      <c r="AX390" s="15" t="s">
        <v>80</v>
      </c>
      <c r="AY390" s="210" t="s">
        <v>163</v>
      </c>
    </row>
    <row r="391" spans="1:65" s="2" customFormat="1" ht="16.5" customHeight="1">
      <c r="A391" s="38"/>
      <c r="B391" s="179"/>
      <c r="C391" s="180" t="s">
        <v>864</v>
      </c>
      <c r="D391" s="180" t="s">
        <v>165</v>
      </c>
      <c r="E391" s="181" t="s">
        <v>1373</v>
      </c>
      <c r="F391" s="182" t="s">
        <v>1374</v>
      </c>
      <c r="G391" s="183" t="s">
        <v>313</v>
      </c>
      <c r="H391" s="184">
        <v>84</v>
      </c>
      <c r="I391" s="185"/>
      <c r="J391" s="186">
        <f>ROUND(I391*H391,2)</f>
        <v>0</v>
      </c>
      <c r="K391" s="182" t="s">
        <v>1</v>
      </c>
      <c r="L391" s="39"/>
      <c r="M391" s="187" t="s">
        <v>1</v>
      </c>
      <c r="N391" s="188" t="s">
        <v>38</v>
      </c>
      <c r="O391" s="77"/>
      <c r="P391" s="189">
        <f>O391*H391</f>
        <v>0</v>
      </c>
      <c r="Q391" s="189">
        <v>0</v>
      </c>
      <c r="R391" s="189">
        <f>Q391*H391</f>
        <v>0</v>
      </c>
      <c r="S391" s="189">
        <v>0</v>
      </c>
      <c r="T391" s="19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191" t="s">
        <v>170</v>
      </c>
      <c r="AT391" s="191" t="s">
        <v>165</v>
      </c>
      <c r="AU391" s="191" t="s">
        <v>82</v>
      </c>
      <c r="AY391" s="19" t="s">
        <v>163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19" t="s">
        <v>80</v>
      </c>
      <c r="BK391" s="192">
        <f>ROUND(I391*H391,2)</f>
        <v>0</v>
      </c>
      <c r="BL391" s="19" t="s">
        <v>170</v>
      </c>
      <c r="BM391" s="191" t="s">
        <v>856</v>
      </c>
    </row>
    <row r="392" spans="1:51" s="14" customFormat="1" ht="12">
      <c r="A392" s="14"/>
      <c r="B392" s="201"/>
      <c r="C392" s="14"/>
      <c r="D392" s="194" t="s">
        <v>180</v>
      </c>
      <c r="E392" s="202" t="s">
        <v>1</v>
      </c>
      <c r="F392" s="203" t="s">
        <v>1375</v>
      </c>
      <c r="G392" s="14"/>
      <c r="H392" s="204">
        <v>84</v>
      </c>
      <c r="I392" s="205"/>
      <c r="J392" s="14"/>
      <c r="K392" s="14"/>
      <c r="L392" s="201"/>
      <c r="M392" s="206"/>
      <c r="N392" s="207"/>
      <c r="O392" s="207"/>
      <c r="P392" s="207"/>
      <c r="Q392" s="207"/>
      <c r="R392" s="207"/>
      <c r="S392" s="207"/>
      <c r="T392" s="20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02" t="s">
        <v>180</v>
      </c>
      <c r="AU392" s="202" t="s">
        <v>82</v>
      </c>
      <c r="AV392" s="14" t="s">
        <v>82</v>
      </c>
      <c r="AW392" s="14" t="s">
        <v>30</v>
      </c>
      <c r="AX392" s="14" t="s">
        <v>73</v>
      </c>
      <c r="AY392" s="202" t="s">
        <v>163</v>
      </c>
    </row>
    <row r="393" spans="1:51" s="15" customFormat="1" ht="12">
      <c r="A393" s="15"/>
      <c r="B393" s="209"/>
      <c r="C393" s="15"/>
      <c r="D393" s="194" t="s">
        <v>180</v>
      </c>
      <c r="E393" s="210" t="s">
        <v>1</v>
      </c>
      <c r="F393" s="211" t="s">
        <v>218</v>
      </c>
      <c r="G393" s="15"/>
      <c r="H393" s="212">
        <v>84</v>
      </c>
      <c r="I393" s="213"/>
      <c r="J393" s="15"/>
      <c r="K393" s="15"/>
      <c r="L393" s="209"/>
      <c r="M393" s="214"/>
      <c r="N393" s="215"/>
      <c r="O393" s="215"/>
      <c r="P393" s="215"/>
      <c r="Q393" s="215"/>
      <c r="R393" s="215"/>
      <c r="S393" s="215"/>
      <c r="T393" s="216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10" t="s">
        <v>180</v>
      </c>
      <c r="AU393" s="210" t="s">
        <v>82</v>
      </c>
      <c r="AV393" s="15" t="s">
        <v>170</v>
      </c>
      <c r="AW393" s="15" t="s">
        <v>30</v>
      </c>
      <c r="AX393" s="15" t="s">
        <v>80</v>
      </c>
      <c r="AY393" s="210" t="s">
        <v>163</v>
      </c>
    </row>
    <row r="394" spans="1:65" s="2" customFormat="1" ht="16.5" customHeight="1">
      <c r="A394" s="38"/>
      <c r="B394" s="179"/>
      <c r="C394" s="180" t="s">
        <v>543</v>
      </c>
      <c r="D394" s="180" t="s">
        <v>165</v>
      </c>
      <c r="E394" s="181" t="s">
        <v>1138</v>
      </c>
      <c r="F394" s="182" t="s">
        <v>1139</v>
      </c>
      <c r="G394" s="183" t="s">
        <v>313</v>
      </c>
      <c r="H394" s="184">
        <v>6</v>
      </c>
      <c r="I394" s="185"/>
      <c r="J394" s="186">
        <f>ROUND(I394*H394,2)</f>
        <v>0</v>
      </c>
      <c r="K394" s="182" t="s">
        <v>1</v>
      </c>
      <c r="L394" s="39"/>
      <c r="M394" s="187" t="s">
        <v>1</v>
      </c>
      <c r="N394" s="188" t="s">
        <v>38</v>
      </c>
      <c r="O394" s="77"/>
      <c r="P394" s="189">
        <f>O394*H394</f>
        <v>0</v>
      </c>
      <c r="Q394" s="189">
        <v>0</v>
      </c>
      <c r="R394" s="189">
        <f>Q394*H394</f>
        <v>0</v>
      </c>
      <c r="S394" s="189">
        <v>0</v>
      </c>
      <c r="T394" s="19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191" t="s">
        <v>170</v>
      </c>
      <c r="AT394" s="191" t="s">
        <v>165</v>
      </c>
      <c r="AU394" s="191" t="s">
        <v>82</v>
      </c>
      <c r="AY394" s="19" t="s">
        <v>163</v>
      </c>
      <c r="BE394" s="192">
        <f>IF(N394="základní",J394,0)</f>
        <v>0</v>
      </c>
      <c r="BF394" s="192">
        <f>IF(N394="snížená",J394,0)</f>
        <v>0</v>
      </c>
      <c r="BG394" s="192">
        <f>IF(N394="zákl. přenesená",J394,0)</f>
        <v>0</v>
      </c>
      <c r="BH394" s="192">
        <f>IF(N394="sníž. přenesená",J394,0)</f>
        <v>0</v>
      </c>
      <c r="BI394" s="192">
        <f>IF(N394="nulová",J394,0)</f>
        <v>0</v>
      </c>
      <c r="BJ394" s="19" t="s">
        <v>80</v>
      </c>
      <c r="BK394" s="192">
        <f>ROUND(I394*H394,2)</f>
        <v>0</v>
      </c>
      <c r="BL394" s="19" t="s">
        <v>170</v>
      </c>
      <c r="BM394" s="191" t="s">
        <v>861</v>
      </c>
    </row>
    <row r="395" spans="1:65" s="2" customFormat="1" ht="16.5" customHeight="1">
      <c r="A395" s="38"/>
      <c r="B395" s="179"/>
      <c r="C395" s="180" t="s">
        <v>874</v>
      </c>
      <c r="D395" s="180" t="s">
        <v>165</v>
      </c>
      <c r="E395" s="181" t="s">
        <v>1376</v>
      </c>
      <c r="F395" s="182" t="s">
        <v>1377</v>
      </c>
      <c r="G395" s="183" t="s">
        <v>313</v>
      </c>
      <c r="H395" s="184">
        <v>12</v>
      </c>
      <c r="I395" s="185"/>
      <c r="J395" s="186">
        <f>ROUND(I395*H395,2)</f>
        <v>0</v>
      </c>
      <c r="K395" s="182" t="s">
        <v>1</v>
      </c>
      <c r="L395" s="39"/>
      <c r="M395" s="187" t="s">
        <v>1</v>
      </c>
      <c r="N395" s="188" t="s">
        <v>38</v>
      </c>
      <c r="O395" s="77"/>
      <c r="P395" s="189">
        <f>O395*H395</f>
        <v>0</v>
      </c>
      <c r="Q395" s="189">
        <v>0</v>
      </c>
      <c r="R395" s="189">
        <f>Q395*H395</f>
        <v>0</v>
      </c>
      <c r="S395" s="189">
        <v>0</v>
      </c>
      <c r="T395" s="19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191" t="s">
        <v>170</v>
      </c>
      <c r="AT395" s="191" t="s">
        <v>165</v>
      </c>
      <c r="AU395" s="191" t="s">
        <v>82</v>
      </c>
      <c r="AY395" s="19" t="s">
        <v>163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19" t="s">
        <v>80</v>
      </c>
      <c r="BK395" s="192">
        <f>ROUND(I395*H395,2)</f>
        <v>0</v>
      </c>
      <c r="BL395" s="19" t="s">
        <v>170</v>
      </c>
      <c r="BM395" s="191" t="s">
        <v>867</v>
      </c>
    </row>
    <row r="396" spans="1:65" s="2" customFormat="1" ht="16.5" customHeight="1">
      <c r="A396" s="38"/>
      <c r="B396" s="179"/>
      <c r="C396" s="180" t="s">
        <v>547</v>
      </c>
      <c r="D396" s="180" t="s">
        <v>165</v>
      </c>
      <c r="E396" s="181" t="s">
        <v>1378</v>
      </c>
      <c r="F396" s="182" t="s">
        <v>1379</v>
      </c>
      <c r="G396" s="183" t="s">
        <v>313</v>
      </c>
      <c r="H396" s="184">
        <v>12</v>
      </c>
      <c r="I396" s="185"/>
      <c r="J396" s="186">
        <f>ROUND(I396*H396,2)</f>
        <v>0</v>
      </c>
      <c r="K396" s="182" t="s">
        <v>1</v>
      </c>
      <c r="L396" s="39"/>
      <c r="M396" s="187" t="s">
        <v>1</v>
      </c>
      <c r="N396" s="188" t="s">
        <v>38</v>
      </c>
      <c r="O396" s="77"/>
      <c r="P396" s="189">
        <f>O396*H396</f>
        <v>0</v>
      </c>
      <c r="Q396" s="189">
        <v>0</v>
      </c>
      <c r="R396" s="189">
        <f>Q396*H396</f>
        <v>0</v>
      </c>
      <c r="S396" s="189">
        <v>0</v>
      </c>
      <c r="T396" s="190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191" t="s">
        <v>170</v>
      </c>
      <c r="AT396" s="191" t="s">
        <v>165</v>
      </c>
      <c r="AU396" s="191" t="s">
        <v>82</v>
      </c>
      <c r="AY396" s="19" t="s">
        <v>163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19" t="s">
        <v>80</v>
      </c>
      <c r="BK396" s="192">
        <f>ROUND(I396*H396,2)</f>
        <v>0</v>
      </c>
      <c r="BL396" s="19" t="s">
        <v>170</v>
      </c>
      <c r="BM396" s="191" t="s">
        <v>871</v>
      </c>
    </row>
    <row r="397" spans="1:65" s="2" customFormat="1" ht="16.5" customHeight="1">
      <c r="A397" s="38"/>
      <c r="B397" s="179"/>
      <c r="C397" s="180" t="s">
        <v>883</v>
      </c>
      <c r="D397" s="180" t="s">
        <v>165</v>
      </c>
      <c r="E397" s="181" t="s">
        <v>1140</v>
      </c>
      <c r="F397" s="182" t="s">
        <v>1141</v>
      </c>
      <c r="G397" s="183" t="s">
        <v>196</v>
      </c>
      <c r="H397" s="184">
        <v>195</v>
      </c>
      <c r="I397" s="185"/>
      <c r="J397" s="186">
        <f>ROUND(I397*H397,2)</f>
        <v>0</v>
      </c>
      <c r="K397" s="182" t="s">
        <v>1</v>
      </c>
      <c r="L397" s="39"/>
      <c r="M397" s="187" t="s">
        <v>1</v>
      </c>
      <c r="N397" s="188" t="s">
        <v>38</v>
      </c>
      <c r="O397" s="77"/>
      <c r="P397" s="189">
        <f>O397*H397</f>
        <v>0</v>
      </c>
      <c r="Q397" s="189">
        <v>0</v>
      </c>
      <c r="R397" s="189">
        <f>Q397*H397</f>
        <v>0</v>
      </c>
      <c r="S397" s="189">
        <v>0</v>
      </c>
      <c r="T397" s="19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191" t="s">
        <v>170</v>
      </c>
      <c r="AT397" s="191" t="s">
        <v>165</v>
      </c>
      <c r="AU397" s="191" t="s">
        <v>82</v>
      </c>
      <c r="AY397" s="19" t="s">
        <v>163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19" t="s">
        <v>80</v>
      </c>
      <c r="BK397" s="192">
        <f>ROUND(I397*H397,2)</f>
        <v>0</v>
      </c>
      <c r="BL397" s="19" t="s">
        <v>170</v>
      </c>
      <c r="BM397" s="191" t="s">
        <v>877</v>
      </c>
    </row>
    <row r="398" spans="1:51" s="14" customFormat="1" ht="12">
      <c r="A398" s="14"/>
      <c r="B398" s="201"/>
      <c r="C398" s="14"/>
      <c r="D398" s="194" t="s">
        <v>180</v>
      </c>
      <c r="E398" s="202" t="s">
        <v>1</v>
      </c>
      <c r="F398" s="203" t="s">
        <v>1380</v>
      </c>
      <c r="G398" s="14"/>
      <c r="H398" s="204">
        <v>195</v>
      </c>
      <c r="I398" s="205"/>
      <c r="J398" s="14"/>
      <c r="K398" s="14"/>
      <c r="L398" s="201"/>
      <c r="M398" s="206"/>
      <c r="N398" s="207"/>
      <c r="O398" s="207"/>
      <c r="P398" s="207"/>
      <c r="Q398" s="207"/>
      <c r="R398" s="207"/>
      <c r="S398" s="207"/>
      <c r="T398" s="20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02" t="s">
        <v>180</v>
      </c>
      <c r="AU398" s="202" t="s">
        <v>82</v>
      </c>
      <c r="AV398" s="14" t="s">
        <v>82</v>
      </c>
      <c r="AW398" s="14" t="s">
        <v>30</v>
      </c>
      <c r="AX398" s="14" t="s">
        <v>73</v>
      </c>
      <c r="AY398" s="202" t="s">
        <v>163</v>
      </c>
    </row>
    <row r="399" spans="1:51" s="15" customFormat="1" ht="12">
      <c r="A399" s="15"/>
      <c r="B399" s="209"/>
      <c r="C399" s="15"/>
      <c r="D399" s="194" t="s">
        <v>180</v>
      </c>
      <c r="E399" s="210" t="s">
        <v>1</v>
      </c>
      <c r="F399" s="211" t="s">
        <v>218</v>
      </c>
      <c r="G399" s="15"/>
      <c r="H399" s="212">
        <v>195</v>
      </c>
      <c r="I399" s="213"/>
      <c r="J399" s="15"/>
      <c r="K399" s="15"/>
      <c r="L399" s="209"/>
      <c r="M399" s="214"/>
      <c r="N399" s="215"/>
      <c r="O399" s="215"/>
      <c r="P399" s="215"/>
      <c r="Q399" s="215"/>
      <c r="R399" s="215"/>
      <c r="S399" s="215"/>
      <c r="T399" s="21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10" t="s">
        <v>180</v>
      </c>
      <c r="AU399" s="210" t="s">
        <v>82</v>
      </c>
      <c r="AV399" s="15" t="s">
        <v>170</v>
      </c>
      <c r="AW399" s="15" t="s">
        <v>30</v>
      </c>
      <c r="AX399" s="15" t="s">
        <v>80</v>
      </c>
      <c r="AY399" s="210" t="s">
        <v>163</v>
      </c>
    </row>
    <row r="400" spans="1:65" s="2" customFormat="1" ht="21.75" customHeight="1">
      <c r="A400" s="38"/>
      <c r="B400" s="179"/>
      <c r="C400" s="180" t="s">
        <v>551</v>
      </c>
      <c r="D400" s="180" t="s">
        <v>165</v>
      </c>
      <c r="E400" s="181" t="s">
        <v>1381</v>
      </c>
      <c r="F400" s="182" t="s">
        <v>1382</v>
      </c>
      <c r="G400" s="183" t="s">
        <v>168</v>
      </c>
      <c r="H400" s="184">
        <v>2.32</v>
      </c>
      <c r="I400" s="185"/>
      <c r="J400" s="186">
        <f>ROUND(I400*H400,2)</f>
        <v>0</v>
      </c>
      <c r="K400" s="182" t="s">
        <v>1</v>
      </c>
      <c r="L400" s="39"/>
      <c r="M400" s="187" t="s">
        <v>1</v>
      </c>
      <c r="N400" s="188" t="s">
        <v>38</v>
      </c>
      <c r="O400" s="77"/>
      <c r="P400" s="189">
        <f>O400*H400</f>
        <v>0</v>
      </c>
      <c r="Q400" s="189">
        <v>0</v>
      </c>
      <c r="R400" s="189">
        <f>Q400*H400</f>
        <v>0</v>
      </c>
      <c r="S400" s="189">
        <v>0</v>
      </c>
      <c r="T400" s="19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191" t="s">
        <v>170</v>
      </c>
      <c r="AT400" s="191" t="s">
        <v>165</v>
      </c>
      <c r="AU400" s="191" t="s">
        <v>82</v>
      </c>
      <c r="AY400" s="19" t="s">
        <v>163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80</v>
      </c>
      <c r="BK400" s="192">
        <f>ROUND(I400*H400,2)</f>
        <v>0</v>
      </c>
      <c r="BL400" s="19" t="s">
        <v>170</v>
      </c>
      <c r="BM400" s="191" t="s">
        <v>881</v>
      </c>
    </row>
    <row r="401" spans="1:51" s="14" customFormat="1" ht="12">
      <c r="A401" s="14"/>
      <c r="B401" s="201"/>
      <c r="C401" s="14"/>
      <c r="D401" s="194" t="s">
        <v>180</v>
      </c>
      <c r="E401" s="202" t="s">
        <v>1</v>
      </c>
      <c r="F401" s="203" t="s">
        <v>1383</v>
      </c>
      <c r="G401" s="14"/>
      <c r="H401" s="204">
        <v>2.32</v>
      </c>
      <c r="I401" s="205"/>
      <c r="J401" s="14"/>
      <c r="K401" s="14"/>
      <c r="L401" s="201"/>
      <c r="M401" s="206"/>
      <c r="N401" s="207"/>
      <c r="O401" s="207"/>
      <c r="P401" s="207"/>
      <c r="Q401" s="207"/>
      <c r="R401" s="207"/>
      <c r="S401" s="207"/>
      <c r="T401" s="20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02" t="s">
        <v>180</v>
      </c>
      <c r="AU401" s="202" t="s">
        <v>82</v>
      </c>
      <c r="AV401" s="14" t="s">
        <v>82</v>
      </c>
      <c r="AW401" s="14" t="s">
        <v>30</v>
      </c>
      <c r="AX401" s="14" t="s">
        <v>73</v>
      </c>
      <c r="AY401" s="202" t="s">
        <v>163</v>
      </c>
    </row>
    <row r="402" spans="1:51" s="15" customFormat="1" ht="12">
      <c r="A402" s="15"/>
      <c r="B402" s="209"/>
      <c r="C402" s="15"/>
      <c r="D402" s="194" t="s">
        <v>180</v>
      </c>
      <c r="E402" s="210" t="s">
        <v>1</v>
      </c>
      <c r="F402" s="211" t="s">
        <v>218</v>
      </c>
      <c r="G402" s="15"/>
      <c r="H402" s="212">
        <v>2.32</v>
      </c>
      <c r="I402" s="213"/>
      <c r="J402" s="15"/>
      <c r="K402" s="15"/>
      <c r="L402" s="209"/>
      <c r="M402" s="214"/>
      <c r="N402" s="215"/>
      <c r="O402" s="215"/>
      <c r="P402" s="215"/>
      <c r="Q402" s="215"/>
      <c r="R402" s="215"/>
      <c r="S402" s="215"/>
      <c r="T402" s="21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10" t="s">
        <v>180</v>
      </c>
      <c r="AU402" s="210" t="s">
        <v>82</v>
      </c>
      <c r="AV402" s="15" t="s">
        <v>170</v>
      </c>
      <c r="AW402" s="15" t="s">
        <v>30</v>
      </c>
      <c r="AX402" s="15" t="s">
        <v>80</v>
      </c>
      <c r="AY402" s="210" t="s">
        <v>163</v>
      </c>
    </row>
    <row r="403" spans="1:65" s="2" customFormat="1" ht="24.15" customHeight="1">
      <c r="A403" s="38"/>
      <c r="B403" s="179"/>
      <c r="C403" s="180" t="s">
        <v>892</v>
      </c>
      <c r="D403" s="180" t="s">
        <v>165</v>
      </c>
      <c r="E403" s="181" t="s">
        <v>1384</v>
      </c>
      <c r="F403" s="182" t="s">
        <v>1385</v>
      </c>
      <c r="G403" s="183" t="s">
        <v>1185</v>
      </c>
      <c r="H403" s="184">
        <v>14</v>
      </c>
      <c r="I403" s="185"/>
      <c r="J403" s="186">
        <f>ROUND(I403*H403,2)</f>
        <v>0</v>
      </c>
      <c r="K403" s="182" t="s">
        <v>1</v>
      </c>
      <c r="L403" s="39"/>
      <c r="M403" s="187" t="s">
        <v>1</v>
      </c>
      <c r="N403" s="188" t="s">
        <v>38</v>
      </c>
      <c r="O403" s="77"/>
      <c r="P403" s="189">
        <f>O403*H403</f>
        <v>0</v>
      </c>
      <c r="Q403" s="189">
        <v>0</v>
      </c>
      <c r="R403" s="189">
        <f>Q403*H403</f>
        <v>0</v>
      </c>
      <c r="S403" s="189">
        <v>0</v>
      </c>
      <c r="T403" s="19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191" t="s">
        <v>170</v>
      </c>
      <c r="AT403" s="191" t="s">
        <v>165</v>
      </c>
      <c r="AU403" s="191" t="s">
        <v>82</v>
      </c>
      <c r="AY403" s="19" t="s">
        <v>163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19" t="s">
        <v>80</v>
      </c>
      <c r="BK403" s="192">
        <f>ROUND(I403*H403,2)</f>
        <v>0</v>
      </c>
      <c r="BL403" s="19" t="s">
        <v>170</v>
      </c>
      <c r="BM403" s="191" t="s">
        <v>886</v>
      </c>
    </row>
    <row r="404" spans="1:65" s="2" customFormat="1" ht="24.15" customHeight="1">
      <c r="A404" s="38"/>
      <c r="B404" s="179"/>
      <c r="C404" s="180" t="s">
        <v>555</v>
      </c>
      <c r="D404" s="180" t="s">
        <v>165</v>
      </c>
      <c r="E404" s="181" t="s">
        <v>1191</v>
      </c>
      <c r="F404" s="182" t="s">
        <v>1192</v>
      </c>
      <c r="G404" s="183" t="s">
        <v>313</v>
      </c>
      <c r="H404" s="184">
        <v>1</v>
      </c>
      <c r="I404" s="185"/>
      <c r="J404" s="186">
        <f>ROUND(I404*H404,2)</f>
        <v>0</v>
      </c>
      <c r="K404" s="182" t="s">
        <v>1</v>
      </c>
      <c r="L404" s="39"/>
      <c r="M404" s="187" t="s">
        <v>1</v>
      </c>
      <c r="N404" s="188" t="s">
        <v>38</v>
      </c>
      <c r="O404" s="77"/>
      <c r="P404" s="189">
        <f>O404*H404</f>
        <v>0</v>
      </c>
      <c r="Q404" s="189">
        <v>0</v>
      </c>
      <c r="R404" s="189">
        <f>Q404*H404</f>
        <v>0</v>
      </c>
      <c r="S404" s="189">
        <v>0</v>
      </c>
      <c r="T404" s="19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191" t="s">
        <v>170</v>
      </c>
      <c r="AT404" s="191" t="s">
        <v>165</v>
      </c>
      <c r="AU404" s="191" t="s">
        <v>82</v>
      </c>
      <c r="AY404" s="19" t="s">
        <v>163</v>
      </c>
      <c r="BE404" s="192">
        <f>IF(N404="základní",J404,0)</f>
        <v>0</v>
      </c>
      <c r="BF404" s="192">
        <f>IF(N404="snížená",J404,0)</f>
        <v>0</v>
      </c>
      <c r="BG404" s="192">
        <f>IF(N404="zákl. přenesená",J404,0)</f>
        <v>0</v>
      </c>
      <c r="BH404" s="192">
        <f>IF(N404="sníž. přenesená",J404,0)</f>
        <v>0</v>
      </c>
      <c r="BI404" s="192">
        <f>IF(N404="nulová",J404,0)</f>
        <v>0</v>
      </c>
      <c r="BJ404" s="19" t="s">
        <v>80</v>
      </c>
      <c r="BK404" s="192">
        <f>ROUND(I404*H404,2)</f>
        <v>0</v>
      </c>
      <c r="BL404" s="19" t="s">
        <v>170</v>
      </c>
      <c r="BM404" s="191" t="s">
        <v>891</v>
      </c>
    </row>
    <row r="405" spans="1:63" s="12" customFormat="1" ht="22.8" customHeight="1">
      <c r="A405" s="12"/>
      <c r="B405" s="166"/>
      <c r="C405" s="12"/>
      <c r="D405" s="167" t="s">
        <v>72</v>
      </c>
      <c r="E405" s="177" t="s">
        <v>1386</v>
      </c>
      <c r="F405" s="177" t="s">
        <v>1387</v>
      </c>
      <c r="G405" s="12"/>
      <c r="H405" s="12"/>
      <c r="I405" s="169"/>
      <c r="J405" s="178">
        <f>BK405</f>
        <v>0</v>
      </c>
      <c r="K405" s="12"/>
      <c r="L405" s="166"/>
      <c r="M405" s="171"/>
      <c r="N405" s="172"/>
      <c r="O405" s="172"/>
      <c r="P405" s="173">
        <f>SUM(P406:P460)</f>
        <v>0</v>
      </c>
      <c r="Q405" s="172"/>
      <c r="R405" s="173">
        <f>SUM(R406:R460)</f>
        <v>0</v>
      </c>
      <c r="S405" s="172"/>
      <c r="T405" s="174">
        <f>SUM(T406:T460)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67" t="s">
        <v>80</v>
      </c>
      <c r="AT405" s="175" t="s">
        <v>72</v>
      </c>
      <c r="AU405" s="175" t="s">
        <v>80</v>
      </c>
      <c r="AY405" s="167" t="s">
        <v>163</v>
      </c>
      <c r="BK405" s="176">
        <f>SUM(BK406:BK460)</f>
        <v>0</v>
      </c>
    </row>
    <row r="406" spans="1:65" s="2" customFormat="1" ht="24.15" customHeight="1">
      <c r="A406" s="38"/>
      <c r="B406" s="179"/>
      <c r="C406" s="180" t="s">
        <v>901</v>
      </c>
      <c r="D406" s="180" t="s">
        <v>165</v>
      </c>
      <c r="E406" s="181" t="s">
        <v>1388</v>
      </c>
      <c r="F406" s="182" t="s">
        <v>1389</v>
      </c>
      <c r="G406" s="183" t="s">
        <v>920</v>
      </c>
      <c r="H406" s="184">
        <v>29.6</v>
      </c>
      <c r="I406" s="185"/>
      <c r="J406" s="186">
        <f>ROUND(I406*H406,2)</f>
        <v>0</v>
      </c>
      <c r="K406" s="182" t="s">
        <v>1</v>
      </c>
      <c r="L406" s="39"/>
      <c r="M406" s="187" t="s">
        <v>1</v>
      </c>
      <c r="N406" s="188" t="s">
        <v>38</v>
      </c>
      <c r="O406" s="77"/>
      <c r="P406" s="189">
        <f>O406*H406</f>
        <v>0</v>
      </c>
      <c r="Q406" s="189">
        <v>0</v>
      </c>
      <c r="R406" s="189">
        <f>Q406*H406</f>
        <v>0</v>
      </c>
      <c r="S406" s="189">
        <v>0</v>
      </c>
      <c r="T406" s="19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191" t="s">
        <v>170</v>
      </c>
      <c r="AT406" s="191" t="s">
        <v>165</v>
      </c>
      <c r="AU406" s="191" t="s">
        <v>82</v>
      </c>
      <c r="AY406" s="19" t="s">
        <v>163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19" t="s">
        <v>80</v>
      </c>
      <c r="BK406" s="192">
        <f>ROUND(I406*H406,2)</f>
        <v>0</v>
      </c>
      <c r="BL406" s="19" t="s">
        <v>170</v>
      </c>
      <c r="BM406" s="191" t="s">
        <v>895</v>
      </c>
    </row>
    <row r="407" spans="1:51" s="14" customFormat="1" ht="12">
      <c r="A407" s="14"/>
      <c r="B407" s="201"/>
      <c r="C407" s="14"/>
      <c r="D407" s="194" t="s">
        <v>180</v>
      </c>
      <c r="E407" s="202" t="s">
        <v>1</v>
      </c>
      <c r="F407" s="203" t="s">
        <v>1390</v>
      </c>
      <c r="G407" s="14"/>
      <c r="H407" s="204">
        <v>29.6</v>
      </c>
      <c r="I407" s="205"/>
      <c r="J407" s="14"/>
      <c r="K407" s="14"/>
      <c r="L407" s="201"/>
      <c r="M407" s="206"/>
      <c r="N407" s="207"/>
      <c r="O407" s="207"/>
      <c r="P407" s="207"/>
      <c r="Q407" s="207"/>
      <c r="R407" s="207"/>
      <c r="S407" s="207"/>
      <c r="T407" s="20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02" t="s">
        <v>180</v>
      </c>
      <c r="AU407" s="202" t="s">
        <v>82</v>
      </c>
      <c r="AV407" s="14" t="s">
        <v>82</v>
      </c>
      <c r="AW407" s="14" t="s">
        <v>30</v>
      </c>
      <c r="AX407" s="14" t="s">
        <v>73</v>
      </c>
      <c r="AY407" s="202" t="s">
        <v>163</v>
      </c>
    </row>
    <row r="408" spans="1:51" s="15" customFormat="1" ht="12">
      <c r="A408" s="15"/>
      <c r="B408" s="209"/>
      <c r="C408" s="15"/>
      <c r="D408" s="194" t="s">
        <v>180</v>
      </c>
      <c r="E408" s="210" t="s">
        <v>1</v>
      </c>
      <c r="F408" s="211" t="s">
        <v>218</v>
      </c>
      <c r="G408" s="15"/>
      <c r="H408" s="212">
        <v>29.6</v>
      </c>
      <c r="I408" s="213"/>
      <c r="J408" s="15"/>
      <c r="K408" s="15"/>
      <c r="L408" s="209"/>
      <c r="M408" s="214"/>
      <c r="N408" s="215"/>
      <c r="O408" s="215"/>
      <c r="P408" s="215"/>
      <c r="Q408" s="215"/>
      <c r="R408" s="215"/>
      <c r="S408" s="215"/>
      <c r="T408" s="216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10" t="s">
        <v>180</v>
      </c>
      <c r="AU408" s="210" t="s">
        <v>82</v>
      </c>
      <c r="AV408" s="15" t="s">
        <v>170</v>
      </c>
      <c r="AW408" s="15" t="s">
        <v>30</v>
      </c>
      <c r="AX408" s="15" t="s">
        <v>80</v>
      </c>
      <c r="AY408" s="210" t="s">
        <v>163</v>
      </c>
    </row>
    <row r="409" spans="1:65" s="2" customFormat="1" ht="24.15" customHeight="1">
      <c r="A409" s="38"/>
      <c r="B409" s="179"/>
      <c r="C409" s="180" t="s">
        <v>559</v>
      </c>
      <c r="D409" s="180" t="s">
        <v>165</v>
      </c>
      <c r="E409" s="181" t="s">
        <v>1391</v>
      </c>
      <c r="F409" s="182" t="s">
        <v>1392</v>
      </c>
      <c r="G409" s="183" t="s">
        <v>313</v>
      </c>
      <c r="H409" s="184">
        <v>1</v>
      </c>
      <c r="I409" s="185"/>
      <c r="J409" s="186">
        <f>ROUND(I409*H409,2)</f>
        <v>0</v>
      </c>
      <c r="K409" s="182" t="s">
        <v>1</v>
      </c>
      <c r="L409" s="39"/>
      <c r="M409" s="187" t="s">
        <v>1</v>
      </c>
      <c r="N409" s="188" t="s">
        <v>38</v>
      </c>
      <c r="O409" s="77"/>
      <c r="P409" s="189">
        <f>O409*H409</f>
        <v>0</v>
      </c>
      <c r="Q409" s="189">
        <v>0</v>
      </c>
      <c r="R409" s="189">
        <f>Q409*H409</f>
        <v>0</v>
      </c>
      <c r="S409" s="189">
        <v>0</v>
      </c>
      <c r="T409" s="19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191" t="s">
        <v>170</v>
      </c>
      <c r="AT409" s="191" t="s">
        <v>165</v>
      </c>
      <c r="AU409" s="191" t="s">
        <v>82</v>
      </c>
      <c r="AY409" s="19" t="s">
        <v>163</v>
      </c>
      <c r="BE409" s="192">
        <f>IF(N409="základní",J409,0)</f>
        <v>0</v>
      </c>
      <c r="BF409" s="192">
        <f>IF(N409="snížená",J409,0)</f>
        <v>0</v>
      </c>
      <c r="BG409" s="192">
        <f>IF(N409="zákl. přenesená",J409,0)</f>
        <v>0</v>
      </c>
      <c r="BH409" s="192">
        <f>IF(N409="sníž. přenesená",J409,0)</f>
        <v>0</v>
      </c>
      <c r="BI409" s="192">
        <f>IF(N409="nulová",J409,0)</f>
        <v>0</v>
      </c>
      <c r="BJ409" s="19" t="s">
        <v>80</v>
      </c>
      <c r="BK409" s="192">
        <f>ROUND(I409*H409,2)</f>
        <v>0</v>
      </c>
      <c r="BL409" s="19" t="s">
        <v>170</v>
      </c>
      <c r="BM409" s="191" t="s">
        <v>899</v>
      </c>
    </row>
    <row r="410" spans="1:65" s="2" customFormat="1" ht="16.5" customHeight="1">
      <c r="A410" s="38"/>
      <c r="B410" s="179"/>
      <c r="C410" s="180" t="s">
        <v>910</v>
      </c>
      <c r="D410" s="180" t="s">
        <v>165</v>
      </c>
      <c r="E410" s="181" t="s">
        <v>1393</v>
      </c>
      <c r="F410" s="182" t="s">
        <v>1394</v>
      </c>
      <c r="G410" s="183" t="s">
        <v>313</v>
      </c>
      <c r="H410" s="184">
        <v>6</v>
      </c>
      <c r="I410" s="185"/>
      <c r="J410" s="186">
        <f>ROUND(I410*H410,2)</f>
        <v>0</v>
      </c>
      <c r="K410" s="182" t="s">
        <v>1</v>
      </c>
      <c r="L410" s="39"/>
      <c r="M410" s="187" t="s">
        <v>1</v>
      </c>
      <c r="N410" s="188" t="s">
        <v>38</v>
      </c>
      <c r="O410" s="77"/>
      <c r="P410" s="189">
        <f>O410*H410</f>
        <v>0</v>
      </c>
      <c r="Q410" s="189">
        <v>0</v>
      </c>
      <c r="R410" s="189">
        <f>Q410*H410</f>
        <v>0</v>
      </c>
      <c r="S410" s="189">
        <v>0</v>
      </c>
      <c r="T410" s="19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191" t="s">
        <v>170</v>
      </c>
      <c r="AT410" s="191" t="s">
        <v>165</v>
      </c>
      <c r="AU410" s="191" t="s">
        <v>82</v>
      </c>
      <c r="AY410" s="19" t="s">
        <v>163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19" t="s">
        <v>80</v>
      </c>
      <c r="BK410" s="192">
        <f>ROUND(I410*H410,2)</f>
        <v>0</v>
      </c>
      <c r="BL410" s="19" t="s">
        <v>170</v>
      </c>
      <c r="BM410" s="191" t="s">
        <v>904</v>
      </c>
    </row>
    <row r="411" spans="1:65" s="2" customFormat="1" ht="16.5" customHeight="1">
      <c r="A411" s="38"/>
      <c r="B411" s="179"/>
      <c r="C411" s="180" t="s">
        <v>564</v>
      </c>
      <c r="D411" s="180" t="s">
        <v>165</v>
      </c>
      <c r="E411" s="181" t="s">
        <v>1195</v>
      </c>
      <c r="F411" s="182" t="s">
        <v>1196</v>
      </c>
      <c r="G411" s="183" t="s">
        <v>313</v>
      </c>
      <c r="H411" s="184">
        <v>1</v>
      </c>
      <c r="I411" s="185"/>
      <c r="J411" s="186">
        <f>ROUND(I411*H411,2)</f>
        <v>0</v>
      </c>
      <c r="K411" s="182" t="s">
        <v>1</v>
      </c>
      <c r="L411" s="39"/>
      <c r="M411" s="187" t="s">
        <v>1</v>
      </c>
      <c r="N411" s="188" t="s">
        <v>38</v>
      </c>
      <c r="O411" s="77"/>
      <c r="P411" s="189">
        <f>O411*H411</f>
        <v>0</v>
      </c>
      <c r="Q411" s="189">
        <v>0</v>
      </c>
      <c r="R411" s="189">
        <f>Q411*H411</f>
        <v>0</v>
      </c>
      <c r="S411" s="189">
        <v>0</v>
      </c>
      <c r="T411" s="190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191" t="s">
        <v>170</v>
      </c>
      <c r="AT411" s="191" t="s">
        <v>165</v>
      </c>
      <c r="AU411" s="191" t="s">
        <v>82</v>
      </c>
      <c r="AY411" s="19" t="s">
        <v>163</v>
      </c>
      <c r="BE411" s="192">
        <f>IF(N411="základní",J411,0)</f>
        <v>0</v>
      </c>
      <c r="BF411" s="192">
        <f>IF(N411="snížená",J411,0)</f>
        <v>0</v>
      </c>
      <c r="BG411" s="192">
        <f>IF(N411="zákl. přenesená",J411,0)</f>
        <v>0</v>
      </c>
      <c r="BH411" s="192">
        <f>IF(N411="sníž. přenesená",J411,0)</f>
        <v>0</v>
      </c>
      <c r="BI411" s="192">
        <f>IF(N411="nulová",J411,0)</f>
        <v>0</v>
      </c>
      <c r="BJ411" s="19" t="s">
        <v>80</v>
      </c>
      <c r="BK411" s="192">
        <f>ROUND(I411*H411,2)</f>
        <v>0</v>
      </c>
      <c r="BL411" s="19" t="s">
        <v>170</v>
      </c>
      <c r="BM411" s="191" t="s">
        <v>909</v>
      </c>
    </row>
    <row r="412" spans="1:65" s="2" customFormat="1" ht="16.5" customHeight="1">
      <c r="A412" s="38"/>
      <c r="B412" s="179"/>
      <c r="C412" s="180" t="s">
        <v>917</v>
      </c>
      <c r="D412" s="180" t="s">
        <v>165</v>
      </c>
      <c r="E412" s="181" t="s">
        <v>1395</v>
      </c>
      <c r="F412" s="182" t="s">
        <v>1396</v>
      </c>
      <c r="G412" s="183" t="s">
        <v>920</v>
      </c>
      <c r="H412" s="184">
        <v>37.2</v>
      </c>
      <c r="I412" s="185"/>
      <c r="J412" s="186">
        <f>ROUND(I412*H412,2)</f>
        <v>0</v>
      </c>
      <c r="K412" s="182" t="s">
        <v>1</v>
      </c>
      <c r="L412" s="39"/>
      <c r="M412" s="187" t="s">
        <v>1</v>
      </c>
      <c r="N412" s="188" t="s">
        <v>38</v>
      </c>
      <c r="O412" s="77"/>
      <c r="P412" s="189">
        <f>O412*H412</f>
        <v>0</v>
      </c>
      <c r="Q412" s="189">
        <v>0</v>
      </c>
      <c r="R412" s="189">
        <f>Q412*H412</f>
        <v>0</v>
      </c>
      <c r="S412" s="189">
        <v>0</v>
      </c>
      <c r="T412" s="19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191" t="s">
        <v>170</v>
      </c>
      <c r="AT412" s="191" t="s">
        <v>165</v>
      </c>
      <c r="AU412" s="191" t="s">
        <v>82</v>
      </c>
      <c r="AY412" s="19" t="s">
        <v>163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19" t="s">
        <v>80</v>
      </c>
      <c r="BK412" s="192">
        <f>ROUND(I412*H412,2)</f>
        <v>0</v>
      </c>
      <c r="BL412" s="19" t="s">
        <v>170</v>
      </c>
      <c r="BM412" s="191" t="s">
        <v>913</v>
      </c>
    </row>
    <row r="413" spans="1:51" s="14" customFormat="1" ht="12">
      <c r="A413" s="14"/>
      <c r="B413" s="201"/>
      <c r="C413" s="14"/>
      <c r="D413" s="194" t="s">
        <v>180</v>
      </c>
      <c r="E413" s="202" t="s">
        <v>1</v>
      </c>
      <c r="F413" s="203" t="s">
        <v>1397</v>
      </c>
      <c r="G413" s="14"/>
      <c r="H413" s="204">
        <v>37.2</v>
      </c>
      <c r="I413" s="205"/>
      <c r="J413" s="14"/>
      <c r="K413" s="14"/>
      <c r="L413" s="201"/>
      <c r="M413" s="206"/>
      <c r="N413" s="207"/>
      <c r="O413" s="207"/>
      <c r="P413" s="207"/>
      <c r="Q413" s="207"/>
      <c r="R413" s="207"/>
      <c r="S413" s="207"/>
      <c r="T413" s="20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02" t="s">
        <v>180</v>
      </c>
      <c r="AU413" s="202" t="s">
        <v>82</v>
      </c>
      <c r="AV413" s="14" t="s">
        <v>82</v>
      </c>
      <c r="AW413" s="14" t="s">
        <v>30</v>
      </c>
      <c r="AX413" s="14" t="s">
        <v>73</v>
      </c>
      <c r="AY413" s="202" t="s">
        <v>163</v>
      </c>
    </row>
    <row r="414" spans="1:51" s="15" customFormat="1" ht="12">
      <c r="A414" s="15"/>
      <c r="B414" s="209"/>
      <c r="C414" s="15"/>
      <c r="D414" s="194" t="s">
        <v>180</v>
      </c>
      <c r="E414" s="210" t="s">
        <v>1</v>
      </c>
      <c r="F414" s="211" t="s">
        <v>218</v>
      </c>
      <c r="G414" s="15"/>
      <c r="H414" s="212">
        <v>37.2</v>
      </c>
      <c r="I414" s="213"/>
      <c r="J414" s="15"/>
      <c r="K414" s="15"/>
      <c r="L414" s="209"/>
      <c r="M414" s="214"/>
      <c r="N414" s="215"/>
      <c r="O414" s="215"/>
      <c r="P414" s="215"/>
      <c r="Q414" s="215"/>
      <c r="R414" s="215"/>
      <c r="S414" s="215"/>
      <c r="T414" s="216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10" t="s">
        <v>180</v>
      </c>
      <c r="AU414" s="210" t="s">
        <v>82</v>
      </c>
      <c r="AV414" s="15" t="s">
        <v>170</v>
      </c>
      <c r="AW414" s="15" t="s">
        <v>30</v>
      </c>
      <c r="AX414" s="15" t="s">
        <v>80</v>
      </c>
      <c r="AY414" s="210" t="s">
        <v>163</v>
      </c>
    </row>
    <row r="415" spans="1:65" s="2" customFormat="1" ht="16.5" customHeight="1">
      <c r="A415" s="38"/>
      <c r="B415" s="179"/>
      <c r="C415" s="180" t="s">
        <v>568</v>
      </c>
      <c r="D415" s="180" t="s">
        <v>165</v>
      </c>
      <c r="E415" s="181" t="s">
        <v>1398</v>
      </c>
      <c r="F415" s="182" t="s">
        <v>1399</v>
      </c>
      <c r="G415" s="183" t="s">
        <v>920</v>
      </c>
      <c r="H415" s="184">
        <v>434</v>
      </c>
      <c r="I415" s="185"/>
      <c r="J415" s="186">
        <f>ROUND(I415*H415,2)</f>
        <v>0</v>
      </c>
      <c r="K415" s="182" t="s">
        <v>1</v>
      </c>
      <c r="L415" s="39"/>
      <c r="M415" s="187" t="s">
        <v>1</v>
      </c>
      <c r="N415" s="188" t="s">
        <v>38</v>
      </c>
      <c r="O415" s="77"/>
      <c r="P415" s="189">
        <f>O415*H415</f>
        <v>0</v>
      </c>
      <c r="Q415" s="189">
        <v>0</v>
      </c>
      <c r="R415" s="189">
        <f>Q415*H415</f>
        <v>0</v>
      </c>
      <c r="S415" s="189">
        <v>0</v>
      </c>
      <c r="T415" s="19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191" t="s">
        <v>170</v>
      </c>
      <c r="AT415" s="191" t="s">
        <v>165</v>
      </c>
      <c r="AU415" s="191" t="s">
        <v>82</v>
      </c>
      <c r="AY415" s="19" t="s">
        <v>163</v>
      </c>
      <c r="BE415" s="192">
        <f>IF(N415="základní",J415,0)</f>
        <v>0</v>
      </c>
      <c r="BF415" s="192">
        <f>IF(N415="snížená",J415,0)</f>
        <v>0</v>
      </c>
      <c r="BG415" s="192">
        <f>IF(N415="zákl. přenesená",J415,0)</f>
        <v>0</v>
      </c>
      <c r="BH415" s="192">
        <f>IF(N415="sníž. přenesená",J415,0)</f>
        <v>0</v>
      </c>
      <c r="BI415" s="192">
        <f>IF(N415="nulová",J415,0)</f>
        <v>0</v>
      </c>
      <c r="BJ415" s="19" t="s">
        <v>80</v>
      </c>
      <c r="BK415" s="192">
        <f>ROUND(I415*H415,2)</f>
        <v>0</v>
      </c>
      <c r="BL415" s="19" t="s">
        <v>170</v>
      </c>
      <c r="BM415" s="191" t="s">
        <v>916</v>
      </c>
    </row>
    <row r="416" spans="1:51" s="14" customFormat="1" ht="12">
      <c r="A416" s="14"/>
      <c r="B416" s="201"/>
      <c r="C416" s="14"/>
      <c r="D416" s="194" t="s">
        <v>180</v>
      </c>
      <c r="E416" s="202" t="s">
        <v>1</v>
      </c>
      <c r="F416" s="203" t="s">
        <v>1400</v>
      </c>
      <c r="G416" s="14"/>
      <c r="H416" s="204">
        <v>434</v>
      </c>
      <c r="I416" s="205"/>
      <c r="J416" s="14"/>
      <c r="K416" s="14"/>
      <c r="L416" s="201"/>
      <c r="M416" s="206"/>
      <c r="N416" s="207"/>
      <c r="O416" s="207"/>
      <c r="P416" s="207"/>
      <c r="Q416" s="207"/>
      <c r="R416" s="207"/>
      <c r="S416" s="207"/>
      <c r="T416" s="20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02" t="s">
        <v>180</v>
      </c>
      <c r="AU416" s="202" t="s">
        <v>82</v>
      </c>
      <c r="AV416" s="14" t="s">
        <v>82</v>
      </c>
      <c r="AW416" s="14" t="s">
        <v>30</v>
      </c>
      <c r="AX416" s="14" t="s">
        <v>73</v>
      </c>
      <c r="AY416" s="202" t="s">
        <v>163</v>
      </c>
    </row>
    <row r="417" spans="1:51" s="15" customFormat="1" ht="12">
      <c r="A417" s="15"/>
      <c r="B417" s="209"/>
      <c r="C417" s="15"/>
      <c r="D417" s="194" t="s">
        <v>180</v>
      </c>
      <c r="E417" s="210" t="s">
        <v>1</v>
      </c>
      <c r="F417" s="211" t="s">
        <v>218</v>
      </c>
      <c r="G417" s="15"/>
      <c r="H417" s="212">
        <v>434</v>
      </c>
      <c r="I417" s="213"/>
      <c r="J417" s="15"/>
      <c r="K417" s="15"/>
      <c r="L417" s="209"/>
      <c r="M417" s="214"/>
      <c r="N417" s="215"/>
      <c r="O417" s="215"/>
      <c r="P417" s="215"/>
      <c r="Q417" s="215"/>
      <c r="R417" s="215"/>
      <c r="S417" s="215"/>
      <c r="T417" s="216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10" t="s">
        <v>180</v>
      </c>
      <c r="AU417" s="210" t="s">
        <v>82</v>
      </c>
      <c r="AV417" s="15" t="s">
        <v>170</v>
      </c>
      <c r="AW417" s="15" t="s">
        <v>30</v>
      </c>
      <c r="AX417" s="15" t="s">
        <v>80</v>
      </c>
      <c r="AY417" s="210" t="s">
        <v>163</v>
      </c>
    </row>
    <row r="418" spans="1:65" s="2" customFormat="1" ht="16.5" customHeight="1">
      <c r="A418" s="38"/>
      <c r="B418" s="179"/>
      <c r="C418" s="180" t="s">
        <v>927</v>
      </c>
      <c r="D418" s="180" t="s">
        <v>165</v>
      </c>
      <c r="E418" s="181" t="s">
        <v>1401</v>
      </c>
      <c r="F418" s="182" t="s">
        <v>1402</v>
      </c>
      <c r="G418" s="183" t="s">
        <v>1227</v>
      </c>
      <c r="H418" s="184">
        <v>1</v>
      </c>
      <c r="I418" s="185"/>
      <c r="J418" s="186">
        <f>ROUND(I418*H418,2)</f>
        <v>0</v>
      </c>
      <c r="K418" s="182" t="s">
        <v>1</v>
      </c>
      <c r="L418" s="39"/>
      <c r="M418" s="187" t="s">
        <v>1</v>
      </c>
      <c r="N418" s="188" t="s">
        <v>38</v>
      </c>
      <c r="O418" s="77"/>
      <c r="P418" s="189">
        <f>O418*H418</f>
        <v>0</v>
      </c>
      <c r="Q418" s="189">
        <v>0</v>
      </c>
      <c r="R418" s="189">
        <f>Q418*H418</f>
        <v>0</v>
      </c>
      <c r="S418" s="189">
        <v>0</v>
      </c>
      <c r="T418" s="19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191" t="s">
        <v>170</v>
      </c>
      <c r="AT418" s="191" t="s">
        <v>165</v>
      </c>
      <c r="AU418" s="191" t="s">
        <v>82</v>
      </c>
      <c r="AY418" s="19" t="s">
        <v>163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19" t="s">
        <v>80</v>
      </c>
      <c r="BK418" s="192">
        <f>ROUND(I418*H418,2)</f>
        <v>0</v>
      </c>
      <c r="BL418" s="19" t="s">
        <v>170</v>
      </c>
      <c r="BM418" s="191" t="s">
        <v>921</v>
      </c>
    </row>
    <row r="419" spans="1:65" s="2" customFormat="1" ht="16.5" customHeight="1">
      <c r="A419" s="38"/>
      <c r="B419" s="179"/>
      <c r="C419" s="180" t="s">
        <v>572</v>
      </c>
      <c r="D419" s="180" t="s">
        <v>165</v>
      </c>
      <c r="E419" s="181" t="s">
        <v>1403</v>
      </c>
      <c r="F419" s="182" t="s">
        <v>1404</v>
      </c>
      <c r="G419" s="183" t="s">
        <v>1227</v>
      </c>
      <c r="H419" s="184">
        <v>1</v>
      </c>
      <c r="I419" s="185"/>
      <c r="J419" s="186">
        <f>ROUND(I419*H419,2)</f>
        <v>0</v>
      </c>
      <c r="K419" s="182" t="s">
        <v>1</v>
      </c>
      <c r="L419" s="39"/>
      <c r="M419" s="187" t="s">
        <v>1</v>
      </c>
      <c r="N419" s="188" t="s">
        <v>38</v>
      </c>
      <c r="O419" s="77"/>
      <c r="P419" s="189">
        <f>O419*H419</f>
        <v>0</v>
      </c>
      <c r="Q419" s="189">
        <v>0</v>
      </c>
      <c r="R419" s="189">
        <f>Q419*H419</f>
        <v>0</v>
      </c>
      <c r="S419" s="189">
        <v>0</v>
      </c>
      <c r="T419" s="19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191" t="s">
        <v>170</v>
      </c>
      <c r="AT419" s="191" t="s">
        <v>165</v>
      </c>
      <c r="AU419" s="191" t="s">
        <v>82</v>
      </c>
      <c r="AY419" s="19" t="s">
        <v>163</v>
      </c>
      <c r="BE419" s="192">
        <f>IF(N419="základní",J419,0)</f>
        <v>0</v>
      </c>
      <c r="BF419" s="192">
        <f>IF(N419="snížená",J419,0)</f>
        <v>0</v>
      </c>
      <c r="BG419" s="192">
        <f>IF(N419="zákl. přenesená",J419,0)</f>
        <v>0</v>
      </c>
      <c r="BH419" s="192">
        <f>IF(N419="sníž. přenesená",J419,0)</f>
        <v>0</v>
      </c>
      <c r="BI419" s="192">
        <f>IF(N419="nulová",J419,0)</f>
        <v>0</v>
      </c>
      <c r="BJ419" s="19" t="s">
        <v>80</v>
      </c>
      <c r="BK419" s="192">
        <f>ROUND(I419*H419,2)</f>
        <v>0</v>
      </c>
      <c r="BL419" s="19" t="s">
        <v>170</v>
      </c>
      <c r="BM419" s="191" t="s">
        <v>925</v>
      </c>
    </row>
    <row r="420" spans="1:65" s="2" customFormat="1" ht="16.5" customHeight="1">
      <c r="A420" s="38"/>
      <c r="B420" s="179"/>
      <c r="C420" s="180" t="s">
        <v>936</v>
      </c>
      <c r="D420" s="180" t="s">
        <v>165</v>
      </c>
      <c r="E420" s="181" t="s">
        <v>1405</v>
      </c>
      <c r="F420" s="182" t="s">
        <v>1406</v>
      </c>
      <c r="G420" s="183" t="s">
        <v>920</v>
      </c>
      <c r="H420" s="184">
        <v>2</v>
      </c>
      <c r="I420" s="185"/>
      <c r="J420" s="186">
        <f>ROUND(I420*H420,2)</f>
        <v>0</v>
      </c>
      <c r="K420" s="182" t="s">
        <v>1</v>
      </c>
      <c r="L420" s="39"/>
      <c r="M420" s="187" t="s">
        <v>1</v>
      </c>
      <c r="N420" s="188" t="s">
        <v>38</v>
      </c>
      <c r="O420" s="77"/>
      <c r="P420" s="189">
        <f>O420*H420</f>
        <v>0</v>
      </c>
      <c r="Q420" s="189">
        <v>0</v>
      </c>
      <c r="R420" s="189">
        <f>Q420*H420</f>
        <v>0</v>
      </c>
      <c r="S420" s="189">
        <v>0</v>
      </c>
      <c r="T420" s="190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191" t="s">
        <v>170</v>
      </c>
      <c r="AT420" s="191" t="s">
        <v>165</v>
      </c>
      <c r="AU420" s="191" t="s">
        <v>82</v>
      </c>
      <c r="AY420" s="19" t="s">
        <v>163</v>
      </c>
      <c r="BE420" s="192">
        <f>IF(N420="základní",J420,0)</f>
        <v>0</v>
      </c>
      <c r="BF420" s="192">
        <f>IF(N420="snížená",J420,0)</f>
        <v>0</v>
      </c>
      <c r="BG420" s="192">
        <f>IF(N420="zákl. přenesená",J420,0)</f>
        <v>0</v>
      </c>
      <c r="BH420" s="192">
        <f>IF(N420="sníž. přenesená",J420,0)</f>
        <v>0</v>
      </c>
      <c r="BI420" s="192">
        <f>IF(N420="nulová",J420,0)</f>
        <v>0</v>
      </c>
      <c r="BJ420" s="19" t="s">
        <v>80</v>
      </c>
      <c r="BK420" s="192">
        <f>ROUND(I420*H420,2)</f>
        <v>0</v>
      </c>
      <c r="BL420" s="19" t="s">
        <v>170</v>
      </c>
      <c r="BM420" s="191" t="s">
        <v>930</v>
      </c>
    </row>
    <row r="421" spans="1:65" s="2" customFormat="1" ht="16.5" customHeight="1">
      <c r="A421" s="38"/>
      <c r="B421" s="179"/>
      <c r="C421" s="180" t="s">
        <v>575</v>
      </c>
      <c r="D421" s="180" t="s">
        <v>165</v>
      </c>
      <c r="E421" s="181" t="s">
        <v>1407</v>
      </c>
      <c r="F421" s="182" t="s">
        <v>1408</v>
      </c>
      <c r="G421" s="183" t="s">
        <v>920</v>
      </c>
      <c r="H421" s="184">
        <v>2</v>
      </c>
      <c r="I421" s="185"/>
      <c r="J421" s="186">
        <f>ROUND(I421*H421,2)</f>
        <v>0</v>
      </c>
      <c r="K421" s="182" t="s">
        <v>1</v>
      </c>
      <c r="L421" s="39"/>
      <c r="M421" s="187" t="s">
        <v>1</v>
      </c>
      <c r="N421" s="188" t="s">
        <v>38</v>
      </c>
      <c r="O421" s="77"/>
      <c r="P421" s="189">
        <f>O421*H421</f>
        <v>0</v>
      </c>
      <c r="Q421" s="189">
        <v>0</v>
      </c>
      <c r="R421" s="189">
        <f>Q421*H421</f>
        <v>0</v>
      </c>
      <c r="S421" s="189">
        <v>0</v>
      </c>
      <c r="T421" s="19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191" t="s">
        <v>170</v>
      </c>
      <c r="AT421" s="191" t="s">
        <v>165</v>
      </c>
      <c r="AU421" s="191" t="s">
        <v>82</v>
      </c>
      <c r="AY421" s="19" t="s">
        <v>163</v>
      </c>
      <c r="BE421" s="192">
        <f>IF(N421="základní",J421,0)</f>
        <v>0</v>
      </c>
      <c r="BF421" s="192">
        <f>IF(N421="snížená",J421,0)</f>
        <v>0</v>
      </c>
      <c r="BG421" s="192">
        <f>IF(N421="zákl. přenesená",J421,0)</f>
        <v>0</v>
      </c>
      <c r="BH421" s="192">
        <f>IF(N421="sníž. přenesená",J421,0)</f>
        <v>0</v>
      </c>
      <c r="BI421" s="192">
        <f>IF(N421="nulová",J421,0)</f>
        <v>0</v>
      </c>
      <c r="BJ421" s="19" t="s">
        <v>80</v>
      </c>
      <c r="BK421" s="192">
        <f>ROUND(I421*H421,2)</f>
        <v>0</v>
      </c>
      <c r="BL421" s="19" t="s">
        <v>170</v>
      </c>
      <c r="BM421" s="191" t="s">
        <v>933</v>
      </c>
    </row>
    <row r="422" spans="1:65" s="2" customFormat="1" ht="16.5" customHeight="1">
      <c r="A422" s="38"/>
      <c r="B422" s="179"/>
      <c r="C422" s="180" t="s">
        <v>944</v>
      </c>
      <c r="D422" s="180" t="s">
        <v>165</v>
      </c>
      <c r="E422" s="181" t="s">
        <v>1230</v>
      </c>
      <c r="F422" s="182" t="s">
        <v>1231</v>
      </c>
      <c r="G422" s="183" t="s">
        <v>920</v>
      </c>
      <c r="H422" s="184">
        <v>3</v>
      </c>
      <c r="I422" s="185"/>
      <c r="J422" s="186">
        <f>ROUND(I422*H422,2)</f>
        <v>0</v>
      </c>
      <c r="K422" s="182" t="s">
        <v>1</v>
      </c>
      <c r="L422" s="39"/>
      <c r="M422" s="187" t="s">
        <v>1</v>
      </c>
      <c r="N422" s="188" t="s">
        <v>38</v>
      </c>
      <c r="O422" s="77"/>
      <c r="P422" s="189">
        <f>O422*H422</f>
        <v>0</v>
      </c>
      <c r="Q422" s="189">
        <v>0</v>
      </c>
      <c r="R422" s="189">
        <f>Q422*H422</f>
        <v>0</v>
      </c>
      <c r="S422" s="189">
        <v>0</v>
      </c>
      <c r="T422" s="19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191" t="s">
        <v>170</v>
      </c>
      <c r="AT422" s="191" t="s">
        <v>165</v>
      </c>
      <c r="AU422" s="191" t="s">
        <v>82</v>
      </c>
      <c r="AY422" s="19" t="s">
        <v>163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19" t="s">
        <v>80</v>
      </c>
      <c r="BK422" s="192">
        <f>ROUND(I422*H422,2)</f>
        <v>0</v>
      </c>
      <c r="BL422" s="19" t="s">
        <v>170</v>
      </c>
      <c r="BM422" s="191" t="s">
        <v>939</v>
      </c>
    </row>
    <row r="423" spans="1:65" s="2" customFormat="1" ht="24.15" customHeight="1">
      <c r="A423" s="38"/>
      <c r="B423" s="179"/>
      <c r="C423" s="180" t="s">
        <v>581</v>
      </c>
      <c r="D423" s="180" t="s">
        <v>165</v>
      </c>
      <c r="E423" s="181" t="s">
        <v>1409</v>
      </c>
      <c r="F423" s="182" t="s">
        <v>1233</v>
      </c>
      <c r="G423" s="183" t="s">
        <v>196</v>
      </c>
      <c r="H423" s="184">
        <v>195</v>
      </c>
      <c r="I423" s="185"/>
      <c r="J423" s="186">
        <f>ROUND(I423*H423,2)</f>
        <v>0</v>
      </c>
      <c r="K423" s="182" t="s">
        <v>1</v>
      </c>
      <c r="L423" s="39"/>
      <c r="M423" s="187" t="s">
        <v>1</v>
      </c>
      <c r="N423" s="188" t="s">
        <v>38</v>
      </c>
      <c r="O423" s="77"/>
      <c r="P423" s="189">
        <f>O423*H423</f>
        <v>0</v>
      </c>
      <c r="Q423" s="189">
        <v>0</v>
      </c>
      <c r="R423" s="189">
        <f>Q423*H423</f>
        <v>0</v>
      </c>
      <c r="S423" s="189">
        <v>0</v>
      </c>
      <c r="T423" s="19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191" t="s">
        <v>170</v>
      </c>
      <c r="AT423" s="191" t="s">
        <v>165</v>
      </c>
      <c r="AU423" s="191" t="s">
        <v>82</v>
      </c>
      <c r="AY423" s="19" t="s">
        <v>163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19" t="s">
        <v>80</v>
      </c>
      <c r="BK423" s="192">
        <f>ROUND(I423*H423,2)</f>
        <v>0</v>
      </c>
      <c r="BL423" s="19" t="s">
        <v>170</v>
      </c>
      <c r="BM423" s="191" t="s">
        <v>943</v>
      </c>
    </row>
    <row r="424" spans="1:51" s="14" customFormat="1" ht="12">
      <c r="A424" s="14"/>
      <c r="B424" s="201"/>
      <c r="C424" s="14"/>
      <c r="D424" s="194" t="s">
        <v>180</v>
      </c>
      <c r="E424" s="202" t="s">
        <v>1</v>
      </c>
      <c r="F424" s="203" t="s">
        <v>1380</v>
      </c>
      <c r="G424" s="14"/>
      <c r="H424" s="204">
        <v>195</v>
      </c>
      <c r="I424" s="205"/>
      <c r="J424" s="14"/>
      <c r="K424" s="14"/>
      <c r="L424" s="201"/>
      <c r="M424" s="206"/>
      <c r="N424" s="207"/>
      <c r="O424" s="207"/>
      <c r="P424" s="207"/>
      <c r="Q424" s="207"/>
      <c r="R424" s="207"/>
      <c r="S424" s="207"/>
      <c r="T424" s="20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02" t="s">
        <v>180</v>
      </c>
      <c r="AU424" s="202" t="s">
        <v>82</v>
      </c>
      <c r="AV424" s="14" t="s">
        <v>82</v>
      </c>
      <c r="AW424" s="14" t="s">
        <v>30</v>
      </c>
      <c r="AX424" s="14" t="s">
        <v>73</v>
      </c>
      <c r="AY424" s="202" t="s">
        <v>163</v>
      </c>
    </row>
    <row r="425" spans="1:51" s="15" customFormat="1" ht="12">
      <c r="A425" s="15"/>
      <c r="B425" s="209"/>
      <c r="C425" s="15"/>
      <c r="D425" s="194" t="s">
        <v>180</v>
      </c>
      <c r="E425" s="210" t="s">
        <v>1</v>
      </c>
      <c r="F425" s="211" t="s">
        <v>218</v>
      </c>
      <c r="G425" s="15"/>
      <c r="H425" s="212">
        <v>195</v>
      </c>
      <c r="I425" s="213"/>
      <c r="J425" s="15"/>
      <c r="K425" s="15"/>
      <c r="L425" s="209"/>
      <c r="M425" s="214"/>
      <c r="N425" s="215"/>
      <c r="O425" s="215"/>
      <c r="P425" s="215"/>
      <c r="Q425" s="215"/>
      <c r="R425" s="215"/>
      <c r="S425" s="215"/>
      <c r="T425" s="216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10" t="s">
        <v>180</v>
      </c>
      <c r="AU425" s="210" t="s">
        <v>82</v>
      </c>
      <c r="AV425" s="15" t="s">
        <v>170</v>
      </c>
      <c r="AW425" s="15" t="s">
        <v>30</v>
      </c>
      <c r="AX425" s="15" t="s">
        <v>80</v>
      </c>
      <c r="AY425" s="210" t="s">
        <v>163</v>
      </c>
    </row>
    <row r="426" spans="1:65" s="2" customFormat="1" ht="16.5" customHeight="1">
      <c r="A426" s="38"/>
      <c r="B426" s="179"/>
      <c r="C426" s="180" t="s">
        <v>955</v>
      </c>
      <c r="D426" s="180" t="s">
        <v>165</v>
      </c>
      <c r="E426" s="181" t="s">
        <v>1410</v>
      </c>
      <c r="F426" s="182" t="s">
        <v>1411</v>
      </c>
      <c r="G426" s="183" t="s">
        <v>920</v>
      </c>
      <c r="H426" s="184">
        <v>159.6</v>
      </c>
      <c r="I426" s="185"/>
      <c r="J426" s="186">
        <f>ROUND(I426*H426,2)</f>
        <v>0</v>
      </c>
      <c r="K426" s="182" t="s">
        <v>1</v>
      </c>
      <c r="L426" s="39"/>
      <c r="M426" s="187" t="s">
        <v>1</v>
      </c>
      <c r="N426" s="188" t="s">
        <v>38</v>
      </c>
      <c r="O426" s="77"/>
      <c r="P426" s="189">
        <f>O426*H426</f>
        <v>0</v>
      </c>
      <c r="Q426" s="189">
        <v>0</v>
      </c>
      <c r="R426" s="189">
        <f>Q426*H426</f>
        <v>0</v>
      </c>
      <c r="S426" s="189">
        <v>0</v>
      </c>
      <c r="T426" s="190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191" t="s">
        <v>170</v>
      </c>
      <c r="AT426" s="191" t="s">
        <v>165</v>
      </c>
      <c r="AU426" s="191" t="s">
        <v>82</v>
      </c>
      <c r="AY426" s="19" t="s">
        <v>163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19" t="s">
        <v>80</v>
      </c>
      <c r="BK426" s="192">
        <f>ROUND(I426*H426,2)</f>
        <v>0</v>
      </c>
      <c r="BL426" s="19" t="s">
        <v>170</v>
      </c>
      <c r="BM426" s="191" t="s">
        <v>947</v>
      </c>
    </row>
    <row r="427" spans="1:51" s="14" customFormat="1" ht="12">
      <c r="A427" s="14"/>
      <c r="B427" s="201"/>
      <c r="C427" s="14"/>
      <c r="D427" s="194" t="s">
        <v>180</v>
      </c>
      <c r="E427" s="202" t="s">
        <v>1</v>
      </c>
      <c r="F427" s="203" t="s">
        <v>1412</v>
      </c>
      <c r="G427" s="14"/>
      <c r="H427" s="204">
        <v>159.6</v>
      </c>
      <c r="I427" s="205"/>
      <c r="J427" s="14"/>
      <c r="K427" s="14"/>
      <c r="L427" s="201"/>
      <c r="M427" s="206"/>
      <c r="N427" s="207"/>
      <c r="O427" s="207"/>
      <c r="P427" s="207"/>
      <c r="Q427" s="207"/>
      <c r="R427" s="207"/>
      <c r="S427" s="207"/>
      <c r="T427" s="20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02" t="s">
        <v>180</v>
      </c>
      <c r="AU427" s="202" t="s">
        <v>82</v>
      </c>
      <c r="AV427" s="14" t="s">
        <v>82</v>
      </c>
      <c r="AW427" s="14" t="s">
        <v>30</v>
      </c>
      <c r="AX427" s="14" t="s">
        <v>73</v>
      </c>
      <c r="AY427" s="202" t="s">
        <v>163</v>
      </c>
    </row>
    <row r="428" spans="1:51" s="15" customFormat="1" ht="12">
      <c r="A428" s="15"/>
      <c r="B428" s="209"/>
      <c r="C428" s="15"/>
      <c r="D428" s="194" t="s">
        <v>180</v>
      </c>
      <c r="E428" s="210" t="s">
        <v>1</v>
      </c>
      <c r="F428" s="211" t="s">
        <v>218</v>
      </c>
      <c r="G428" s="15"/>
      <c r="H428" s="212">
        <v>159.6</v>
      </c>
      <c r="I428" s="213"/>
      <c r="J428" s="15"/>
      <c r="K428" s="15"/>
      <c r="L428" s="209"/>
      <c r="M428" s="214"/>
      <c r="N428" s="215"/>
      <c r="O428" s="215"/>
      <c r="P428" s="215"/>
      <c r="Q428" s="215"/>
      <c r="R428" s="215"/>
      <c r="S428" s="215"/>
      <c r="T428" s="21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10" t="s">
        <v>180</v>
      </c>
      <c r="AU428" s="210" t="s">
        <v>82</v>
      </c>
      <c r="AV428" s="15" t="s">
        <v>170</v>
      </c>
      <c r="AW428" s="15" t="s">
        <v>30</v>
      </c>
      <c r="AX428" s="15" t="s">
        <v>80</v>
      </c>
      <c r="AY428" s="210" t="s">
        <v>163</v>
      </c>
    </row>
    <row r="429" spans="1:65" s="2" customFormat="1" ht="16.5" customHeight="1">
      <c r="A429" s="38"/>
      <c r="B429" s="179"/>
      <c r="C429" s="180" t="s">
        <v>585</v>
      </c>
      <c r="D429" s="180" t="s">
        <v>165</v>
      </c>
      <c r="E429" s="181" t="s">
        <v>1413</v>
      </c>
      <c r="F429" s="182" t="s">
        <v>1414</v>
      </c>
      <c r="G429" s="183" t="s">
        <v>313</v>
      </c>
      <c r="H429" s="184">
        <v>14</v>
      </c>
      <c r="I429" s="185"/>
      <c r="J429" s="186">
        <f>ROUND(I429*H429,2)</f>
        <v>0</v>
      </c>
      <c r="K429" s="182" t="s">
        <v>1</v>
      </c>
      <c r="L429" s="39"/>
      <c r="M429" s="187" t="s">
        <v>1</v>
      </c>
      <c r="N429" s="188" t="s">
        <v>38</v>
      </c>
      <c r="O429" s="77"/>
      <c r="P429" s="189">
        <f>O429*H429</f>
        <v>0</v>
      </c>
      <c r="Q429" s="189">
        <v>0</v>
      </c>
      <c r="R429" s="189">
        <f>Q429*H429</f>
        <v>0</v>
      </c>
      <c r="S429" s="189">
        <v>0</v>
      </c>
      <c r="T429" s="190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191" t="s">
        <v>170</v>
      </c>
      <c r="AT429" s="191" t="s">
        <v>165</v>
      </c>
      <c r="AU429" s="191" t="s">
        <v>82</v>
      </c>
      <c r="AY429" s="19" t="s">
        <v>163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19" t="s">
        <v>80</v>
      </c>
      <c r="BK429" s="192">
        <f>ROUND(I429*H429,2)</f>
        <v>0</v>
      </c>
      <c r="BL429" s="19" t="s">
        <v>170</v>
      </c>
      <c r="BM429" s="191" t="s">
        <v>951</v>
      </c>
    </row>
    <row r="430" spans="1:65" s="2" customFormat="1" ht="16.5" customHeight="1">
      <c r="A430" s="38"/>
      <c r="B430" s="179"/>
      <c r="C430" s="180" t="s">
        <v>1415</v>
      </c>
      <c r="D430" s="180" t="s">
        <v>165</v>
      </c>
      <c r="E430" s="181" t="s">
        <v>1416</v>
      </c>
      <c r="F430" s="182" t="s">
        <v>1417</v>
      </c>
      <c r="G430" s="183" t="s">
        <v>313</v>
      </c>
      <c r="H430" s="184">
        <v>144</v>
      </c>
      <c r="I430" s="185"/>
      <c r="J430" s="186">
        <f>ROUND(I430*H430,2)</f>
        <v>0</v>
      </c>
      <c r="K430" s="182" t="s">
        <v>1</v>
      </c>
      <c r="L430" s="39"/>
      <c r="M430" s="187" t="s">
        <v>1</v>
      </c>
      <c r="N430" s="188" t="s">
        <v>38</v>
      </c>
      <c r="O430" s="77"/>
      <c r="P430" s="189">
        <f>O430*H430</f>
        <v>0</v>
      </c>
      <c r="Q430" s="189">
        <v>0</v>
      </c>
      <c r="R430" s="189">
        <f>Q430*H430</f>
        <v>0</v>
      </c>
      <c r="S430" s="189">
        <v>0</v>
      </c>
      <c r="T430" s="190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191" t="s">
        <v>170</v>
      </c>
      <c r="AT430" s="191" t="s">
        <v>165</v>
      </c>
      <c r="AU430" s="191" t="s">
        <v>82</v>
      </c>
      <c r="AY430" s="19" t="s">
        <v>163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19" t="s">
        <v>80</v>
      </c>
      <c r="BK430" s="192">
        <f>ROUND(I430*H430,2)</f>
        <v>0</v>
      </c>
      <c r="BL430" s="19" t="s">
        <v>170</v>
      </c>
      <c r="BM430" s="191" t="s">
        <v>958</v>
      </c>
    </row>
    <row r="431" spans="1:51" s="14" customFormat="1" ht="12">
      <c r="A431" s="14"/>
      <c r="B431" s="201"/>
      <c r="C431" s="14"/>
      <c r="D431" s="194" t="s">
        <v>180</v>
      </c>
      <c r="E431" s="202" t="s">
        <v>1</v>
      </c>
      <c r="F431" s="203" t="s">
        <v>1418</v>
      </c>
      <c r="G431" s="14"/>
      <c r="H431" s="204">
        <v>144</v>
      </c>
      <c r="I431" s="205"/>
      <c r="J431" s="14"/>
      <c r="K431" s="14"/>
      <c r="L431" s="201"/>
      <c r="M431" s="206"/>
      <c r="N431" s="207"/>
      <c r="O431" s="207"/>
      <c r="P431" s="207"/>
      <c r="Q431" s="207"/>
      <c r="R431" s="207"/>
      <c r="S431" s="207"/>
      <c r="T431" s="20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02" t="s">
        <v>180</v>
      </c>
      <c r="AU431" s="202" t="s">
        <v>82</v>
      </c>
      <c r="AV431" s="14" t="s">
        <v>82</v>
      </c>
      <c r="AW431" s="14" t="s">
        <v>30</v>
      </c>
      <c r="AX431" s="14" t="s">
        <v>73</v>
      </c>
      <c r="AY431" s="202" t="s">
        <v>163</v>
      </c>
    </row>
    <row r="432" spans="1:51" s="15" customFormat="1" ht="12">
      <c r="A432" s="15"/>
      <c r="B432" s="209"/>
      <c r="C432" s="15"/>
      <c r="D432" s="194" t="s">
        <v>180</v>
      </c>
      <c r="E432" s="210" t="s">
        <v>1</v>
      </c>
      <c r="F432" s="211" t="s">
        <v>218</v>
      </c>
      <c r="G432" s="15"/>
      <c r="H432" s="212">
        <v>144</v>
      </c>
      <c r="I432" s="213"/>
      <c r="J432" s="15"/>
      <c r="K432" s="15"/>
      <c r="L432" s="209"/>
      <c r="M432" s="214"/>
      <c r="N432" s="215"/>
      <c r="O432" s="215"/>
      <c r="P432" s="215"/>
      <c r="Q432" s="215"/>
      <c r="R432" s="215"/>
      <c r="S432" s="215"/>
      <c r="T432" s="216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10" t="s">
        <v>180</v>
      </c>
      <c r="AU432" s="210" t="s">
        <v>82</v>
      </c>
      <c r="AV432" s="15" t="s">
        <v>170</v>
      </c>
      <c r="AW432" s="15" t="s">
        <v>30</v>
      </c>
      <c r="AX432" s="15" t="s">
        <v>80</v>
      </c>
      <c r="AY432" s="210" t="s">
        <v>163</v>
      </c>
    </row>
    <row r="433" spans="1:65" s="2" customFormat="1" ht="16.5" customHeight="1">
      <c r="A433" s="38"/>
      <c r="B433" s="179"/>
      <c r="C433" s="180" t="s">
        <v>590</v>
      </c>
      <c r="D433" s="180" t="s">
        <v>165</v>
      </c>
      <c r="E433" s="181" t="s">
        <v>1419</v>
      </c>
      <c r="F433" s="182" t="s">
        <v>1420</v>
      </c>
      <c r="G433" s="183" t="s">
        <v>313</v>
      </c>
      <c r="H433" s="184">
        <v>24</v>
      </c>
      <c r="I433" s="185"/>
      <c r="J433" s="186">
        <f>ROUND(I433*H433,2)</f>
        <v>0</v>
      </c>
      <c r="K433" s="182" t="s">
        <v>1</v>
      </c>
      <c r="L433" s="39"/>
      <c r="M433" s="187" t="s">
        <v>1</v>
      </c>
      <c r="N433" s="188" t="s">
        <v>38</v>
      </c>
      <c r="O433" s="77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191" t="s">
        <v>170</v>
      </c>
      <c r="AT433" s="191" t="s">
        <v>165</v>
      </c>
      <c r="AU433" s="191" t="s">
        <v>82</v>
      </c>
      <c r="AY433" s="19" t="s">
        <v>163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80</v>
      </c>
      <c r="BK433" s="192">
        <f>ROUND(I433*H433,2)</f>
        <v>0</v>
      </c>
      <c r="BL433" s="19" t="s">
        <v>170</v>
      </c>
      <c r="BM433" s="191" t="s">
        <v>1421</v>
      </c>
    </row>
    <row r="434" spans="1:51" s="14" customFormat="1" ht="12">
      <c r="A434" s="14"/>
      <c r="B434" s="201"/>
      <c r="C434" s="14"/>
      <c r="D434" s="194" t="s">
        <v>180</v>
      </c>
      <c r="E434" s="202" t="s">
        <v>1</v>
      </c>
      <c r="F434" s="203" t="s">
        <v>1422</v>
      </c>
      <c r="G434" s="14"/>
      <c r="H434" s="204">
        <v>24</v>
      </c>
      <c r="I434" s="205"/>
      <c r="J434" s="14"/>
      <c r="K434" s="14"/>
      <c r="L434" s="201"/>
      <c r="M434" s="206"/>
      <c r="N434" s="207"/>
      <c r="O434" s="207"/>
      <c r="P434" s="207"/>
      <c r="Q434" s="207"/>
      <c r="R434" s="207"/>
      <c r="S434" s="207"/>
      <c r="T434" s="20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02" t="s">
        <v>180</v>
      </c>
      <c r="AU434" s="202" t="s">
        <v>82</v>
      </c>
      <c r="AV434" s="14" t="s">
        <v>82</v>
      </c>
      <c r="AW434" s="14" t="s">
        <v>30</v>
      </c>
      <c r="AX434" s="14" t="s">
        <v>73</v>
      </c>
      <c r="AY434" s="202" t="s">
        <v>163</v>
      </c>
    </row>
    <row r="435" spans="1:51" s="15" customFormat="1" ht="12">
      <c r="A435" s="15"/>
      <c r="B435" s="209"/>
      <c r="C435" s="15"/>
      <c r="D435" s="194" t="s">
        <v>180</v>
      </c>
      <c r="E435" s="210" t="s">
        <v>1</v>
      </c>
      <c r="F435" s="211" t="s">
        <v>218</v>
      </c>
      <c r="G435" s="15"/>
      <c r="H435" s="212">
        <v>24</v>
      </c>
      <c r="I435" s="213"/>
      <c r="J435" s="15"/>
      <c r="K435" s="15"/>
      <c r="L435" s="209"/>
      <c r="M435" s="214"/>
      <c r="N435" s="215"/>
      <c r="O435" s="215"/>
      <c r="P435" s="215"/>
      <c r="Q435" s="215"/>
      <c r="R435" s="215"/>
      <c r="S435" s="215"/>
      <c r="T435" s="216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10" t="s">
        <v>180</v>
      </c>
      <c r="AU435" s="210" t="s">
        <v>82</v>
      </c>
      <c r="AV435" s="15" t="s">
        <v>170</v>
      </c>
      <c r="AW435" s="15" t="s">
        <v>30</v>
      </c>
      <c r="AX435" s="15" t="s">
        <v>80</v>
      </c>
      <c r="AY435" s="210" t="s">
        <v>163</v>
      </c>
    </row>
    <row r="436" spans="1:65" s="2" customFormat="1" ht="16.5" customHeight="1">
      <c r="A436" s="38"/>
      <c r="B436" s="179"/>
      <c r="C436" s="180" t="s">
        <v>1423</v>
      </c>
      <c r="D436" s="180" t="s">
        <v>165</v>
      </c>
      <c r="E436" s="181" t="s">
        <v>1424</v>
      </c>
      <c r="F436" s="182" t="s">
        <v>1425</v>
      </c>
      <c r="G436" s="183" t="s">
        <v>313</v>
      </c>
      <c r="H436" s="184">
        <v>4</v>
      </c>
      <c r="I436" s="185"/>
      <c r="J436" s="186">
        <f>ROUND(I436*H436,2)</f>
        <v>0</v>
      </c>
      <c r="K436" s="182" t="s">
        <v>1</v>
      </c>
      <c r="L436" s="39"/>
      <c r="M436" s="187" t="s">
        <v>1</v>
      </c>
      <c r="N436" s="188" t="s">
        <v>38</v>
      </c>
      <c r="O436" s="77"/>
      <c r="P436" s="189">
        <f>O436*H436</f>
        <v>0</v>
      </c>
      <c r="Q436" s="189">
        <v>0</v>
      </c>
      <c r="R436" s="189">
        <f>Q436*H436</f>
        <v>0</v>
      </c>
      <c r="S436" s="189">
        <v>0</v>
      </c>
      <c r="T436" s="190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191" t="s">
        <v>170</v>
      </c>
      <c r="AT436" s="191" t="s">
        <v>165</v>
      </c>
      <c r="AU436" s="191" t="s">
        <v>82</v>
      </c>
      <c r="AY436" s="19" t="s">
        <v>163</v>
      </c>
      <c r="BE436" s="192">
        <f>IF(N436="základní",J436,0)</f>
        <v>0</v>
      </c>
      <c r="BF436" s="192">
        <f>IF(N436="snížená",J436,0)</f>
        <v>0</v>
      </c>
      <c r="BG436" s="192">
        <f>IF(N436="zákl. přenesená",J436,0)</f>
        <v>0</v>
      </c>
      <c r="BH436" s="192">
        <f>IF(N436="sníž. přenesená",J436,0)</f>
        <v>0</v>
      </c>
      <c r="BI436" s="192">
        <f>IF(N436="nulová",J436,0)</f>
        <v>0</v>
      </c>
      <c r="BJ436" s="19" t="s">
        <v>80</v>
      </c>
      <c r="BK436" s="192">
        <f>ROUND(I436*H436,2)</f>
        <v>0</v>
      </c>
      <c r="BL436" s="19" t="s">
        <v>170</v>
      </c>
      <c r="BM436" s="191" t="s">
        <v>1426</v>
      </c>
    </row>
    <row r="437" spans="1:65" s="2" customFormat="1" ht="16.5" customHeight="1">
      <c r="A437" s="38"/>
      <c r="B437" s="179"/>
      <c r="C437" s="180" t="s">
        <v>593</v>
      </c>
      <c r="D437" s="180" t="s">
        <v>165</v>
      </c>
      <c r="E437" s="181" t="s">
        <v>1427</v>
      </c>
      <c r="F437" s="182" t="s">
        <v>1428</v>
      </c>
      <c r="G437" s="183" t="s">
        <v>313</v>
      </c>
      <c r="H437" s="184">
        <v>1</v>
      </c>
      <c r="I437" s="185"/>
      <c r="J437" s="186">
        <f>ROUND(I437*H437,2)</f>
        <v>0</v>
      </c>
      <c r="K437" s="182" t="s">
        <v>1</v>
      </c>
      <c r="L437" s="39"/>
      <c r="M437" s="187" t="s">
        <v>1</v>
      </c>
      <c r="N437" s="188" t="s">
        <v>38</v>
      </c>
      <c r="O437" s="77"/>
      <c r="P437" s="189">
        <f>O437*H437</f>
        <v>0</v>
      </c>
      <c r="Q437" s="189">
        <v>0</v>
      </c>
      <c r="R437" s="189">
        <f>Q437*H437</f>
        <v>0</v>
      </c>
      <c r="S437" s="189">
        <v>0</v>
      </c>
      <c r="T437" s="190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191" t="s">
        <v>170</v>
      </c>
      <c r="AT437" s="191" t="s">
        <v>165</v>
      </c>
      <c r="AU437" s="191" t="s">
        <v>82</v>
      </c>
      <c r="AY437" s="19" t="s">
        <v>163</v>
      </c>
      <c r="BE437" s="192">
        <f>IF(N437="základní",J437,0)</f>
        <v>0</v>
      </c>
      <c r="BF437" s="192">
        <f>IF(N437="snížená",J437,0)</f>
        <v>0</v>
      </c>
      <c r="BG437" s="192">
        <f>IF(N437="zákl. přenesená",J437,0)</f>
        <v>0</v>
      </c>
      <c r="BH437" s="192">
        <f>IF(N437="sníž. přenesená",J437,0)</f>
        <v>0</v>
      </c>
      <c r="BI437" s="192">
        <f>IF(N437="nulová",J437,0)</f>
        <v>0</v>
      </c>
      <c r="BJ437" s="19" t="s">
        <v>80</v>
      </c>
      <c r="BK437" s="192">
        <f>ROUND(I437*H437,2)</f>
        <v>0</v>
      </c>
      <c r="BL437" s="19" t="s">
        <v>170</v>
      </c>
      <c r="BM437" s="191" t="s">
        <v>1429</v>
      </c>
    </row>
    <row r="438" spans="1:65" s="2" customFormat="1" ht="16.5" customHeight="1">
      <c r="A438" s="38"/>
      <c r="B438" s="179"/>
      <c r="C438" s="180" t="s">
        <v>1430</v>
      </c>
      <c r="D438" s="180" t="s">
        <v>165</v>
      </c>
      <c r="E438" s="181" t="s">
        <v>1431</v>
      </c>
      <c r="F438" s="182" t="s">
        <v>1432</v>
      </c>
      <c r="G438" s="183" t="s">
        <v>313</v>
      </c>
      <c r="H438" s="184">
        <v>24</v>
      </c>
      <c r="I438" s="185"/>
      <c r="J438" s="186">
        <f>ROUND(I438*H438,2)</f>
        <v>0</v>
      </c>
      <c r="K438" s="182" t="s">
        <v>1</v>
      </c>
      <c r="L438" s="39"/>
      <c r="M438" s="187" t="s">
        <v>1</v>
      </c>
      <c r="N438" s="188" t="s">
        <v>38</v>
      </c>
      <c r="O438" s="77"/>
      <c r="P438" s="189">
        <f>O438*H438</f>
        <v>0</v>
      </c>
      <c r="Q438" s="189">
        <v>0</v>
      </c>
      <c r="R438" s="189">
        <f>Q438*H438</f>
        <v>0</v>
      </c>
      <c r="S438" s="189">
        <v>0</v>
      </c>
      <c r="T438" s="19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191" t="s">
        <v>170</v>
      </c>
      <c r="AT438" s="191" t="s">
        <v>165</v>
      </c>
      <c r="AU438" s="191" t="s">
        <v>82</v>
      </c>
      <c r="AY438" s="19" t="s">
        <v>163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19" t="s">
        <v>80</v>
      </c>
      <c r="BK438" s="192">
        <f>ROUND(I438*H438,2)</f>
        <v>0</v>
      </c>
      <c r="BL438" s="19" t="s">
        <v>170</v>
      </c>
      <c r="BM438" s="191" t="s">
        <v>1433</v>
      </c>
    </row>
    <row r="439" spans="1:51" s="14" customFormat="1" ht="12">
      <c r="A439" s="14"/>
      <c r="B439" s="201"/>
      <c r="C439" s="14"/>
      <c r="D439" s="194" t="s">
        <v>180</v>
      </c>
      <c r="E439" s="202" t="s">
        <v>1</v>
      </c>
      <c r="F439" s="203" t="s">
        <v>1434</v>
      </c>
      <c r="G439" s="14"/>
      <c r="H439" s="204">
        <v>24</v>
      </c>
      <c r="I439" s="205"/>
      <c r="J439" s="14"/>
      <c r="K439" s="14"/>
      <c r="L439" s="201"/>
      <c r="M439" s="206"/>
      <c r="N439" s="207"/>
      <c r="O439" s="207"/>
      <c r="P439" s="207"/>
      <c r="Q439" s="207"/>
      <c r="R439" s="207"/>
      <c r="S439" s="207"/>
      <c r="T439" s="20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02" t="s">
        <v>180</v>
      </c>
      <c r="AU439" s="202" t="s">
        <v>82</v>
      </c>
      <c r="AV439" s="14" t="s">
        <v>82</v>
      </c>
      <c r="AW439" s="14" t="s">
        <v>30</v>
      </c>
      <c r="AX439" s="14" t="s">
        <v>73</v>
      </c>
      <c r="AY439" s="202" t="s">
        <v>163</v>
      </c>
    </row>
    <row r="440" spans="1:51" s="15" customFormat="1" ht="12">
      <c r="A440" s="15"/>
      <c r="B440" s="209"/>
      <c r="C440" s="15"/>
      <c r="D440" s="194" t="s">
        <v>180</v>
      </c>
      <c r="E440" s="210" t="s">
        <v>1</v>
      </c>
      <c r="F440" s="211" t="s">
        <v>218</v>
      </c>
      <c r="G440" s="15"/>
      <c r="H440" s="212">
        <v>24</v>
      </c>
      <c r="I440" s="213"/>
      <c r="J440" s="15"/>
      <c r="K440" s="15"/>
      <c r="L440" s="209"/>
      <c r="M440" s="214"/>
      <c r="N440" s="215"/>
      <c r="O440" s="215"/>
      <c r="P440" s="215"/>
      <c r="Q440" s="215"/>
      <c r="R440" s="215"/>
      <c r="S440" s="215"/>
      <c r="T440" s="216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10" t="s">
        <v>180</v>
      </c>
      <c r="AU440" s="210" t="s">
        <v>82</v>
      </c>
      <c r="AV440" s="15" t="s">
        <v>170</v>
      </c>
      <c r="AW440" s="15" t="s">
        <v>30</v>
      </c>
      <c r="AX440" s="15" t="s">
        <v>80</v>
      </c>
      <c r="AY440" s="210" t="s">
        <v>163</v>
      </c>
    </row>
    <row r="441" spans="1:65" s="2" customFormat="1" ht="16.5" customHeight="1">
      <c r="A441" s="38"/>
      <c r="B441" s="179"/>
      <c r="C441" s="180" t="s">
        <v>598</v>
      </c>
      <c r="D441" s="180" t="s">
        <v>165</v>
      </c>
      <c r="E441" s="181" t="s">
        <v>1435</v>
      </c>
      <c r="F441" s="182" t="s">
        <v>1436</v>
      </c>
      <c r="G441" s="183" t="s">
        <v>313</v>
      </c>
      <c r="H441" s="184">
        <v>88</v>
      </c>
      <c r="I441" s="185"/>
      <c r="J441" s="186">
        <f>ROUND(I441*H441,2)</f>
        <v>0</v>
      </c>
      <c r="K441" s="182" t="s">
        <v>1</v>
      </c>
      <c r="L441" s="39"/>
      <c r="M441" s="187" t="s">
        <v>1</v>
      </c>
      <c r="N441" s="188" t="s">
        <v>38</v>
      </c>
      <c r="O441" s="77"/>
      <c r="P441" s="189">
        <f>O441*H441</f>
        <v>0</v>
      </c>
      <c r="Q441" s="189">
        <v>0</v>
      </c>
      <c r="R441" s="189">
        <f>Q441*H441</f>
        <v>0</v>
      </c>
      <c r="S441" s="189">
        <v>0</v>
      </c>
      <c r="T441" s="190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191" t="s">
        <v>170</v>
      </c>
      <c r="AT441" s="191" t="s">
        <v>165</v>
      </c>
      <c r="AU441" s="191" t="s">
        <v>82</v>
      </c>
      <c r="AY441" s="19" t="s">
        <v>163</v>
      </c>
      <c r="BE441" s="192">
        <f>IF(N441="základní",J441,0)</f>
        <v>0</v>
      </c>
      <c r="BF441" s="192">
        <f>IF(N441="snížená",J441,0)</f>
        <v>0</v>
      </c>
      <c r="BG441" s="192">
        <f>IF(N441="zákl. přenesená",J441,0)</f>
        <v>0</v>
      </c>
      <c r="BH441" s="192">
        <f>IF(N441="sníž. přenesená",J441,0)</f>
        <v>0</v>
      </c>
      <c r="BI441" s="192">
        <f>IF(N441="nulová",J441,0)</f>
        <v>0</v>
      </c>
      <c r="BJ441" s="19" t="s">
        <v>80</v>
      </c>
      <c r="BK441" s="192">
        <f>ROUND(I441*H441,2)</f>
        <v>0</v>
      </c>
      <c r="BL441" s="19" t="s">
        <v>170</v>
      </c>
      <c r="BM441" s="191" t="s">
        <v>1437</v>
      </c>
    </row>
    <row r="442" spans="1:51" s="14" customFormat="1" ht="12">
      <c r="A442" s="14"/>
      <c r="B442" s="201"/>
      <c r="C442" s="14"/>
      <c r="D442" s="194" t="s">
        <v>180</v>
      </c>
      <c r="E442" s="202" t="s">
        <v>1</v>
      </c>
      <c r="F442" s="203" t="s">
        <v>1438</v>
      </c>
      <c r="G442" s="14"/>
      <c r="H442" s="204">
        <v>88</v>
      </c>
      <c r="I442" s="205"/>
      <c r="J442" s="14"/>
      <c r="K442" s="14"/>
      <c r="L442" s="201"/>
      <c r="M442" s="206"/>
      <c r="N442" s="207"/>
      <c r="O442" s="207"/>
      <c r="P442" s="207"/>
      <c r="Q442" s="207"/>
      <c r="R442" s="207"/>
      <c r="S442" s="207"/>
      <c r="T442" s="20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02" t="s">
        <v>180</v>
      </c>
      <c r="AU442" s="202" t="s">
        <v>82</v>
      </c>
      <c r="AV442" s="14" t="s">
        <v>82</v>
      </c>
      <c r="AW442" s="14" t="s">
        <v>30</v>
      </c>
      <c r="AX442" s="14" t="s">
        <v>73</v>
      </c>
      <c r="AY442" s="202" t="s">
        <v>163</v>
      </c>
    </row>
    <row r="443" spans="1:51" s="15" customFormat="1" ht="12">
      <c r="A443" s="15"/>
      <c r="B443" s="209"/>
      <c r="C443" s="15"/>
      <c r="D443" s="194" t="s">
        <v>180</v>
      </c>
      <c r="E443" s="210" t="s">
        <v>1</v>
      </c>
      <c r="F443" s="211" t="s">
        <v>218</v>
      </c>
      <c r="G443" s="15"/>
      <c r="H443" s="212">
        <v>88</v>
      </c>
      <c r="I443" s="213"/>
      <c r="J443" s="15"/>
      <c r="K443" s="15"/>
      <c r="L443" s="209"/>
      <c r="M443" s="214"/>
      <c r="N443" s="215"/>
      <c r="O443" s="215"/>
      <c r="P443" s="215"/>
      <c r="Q443" s="215"/>
      <c r="R443" s="215"/>
      <c r="S443" s="215"/>
      <c r="T443" s="21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10" t="s">
        <v>180</v>
      </c>
      <c r="AU443" s="210" t="s">
        <v>82</v>
      </c>
      <c r="AV443" s="15" t="s">
        <v>170</v>
      </c>
      <c r="AW443" s="15" t="s">
        <v>30</v>
      </c>
      <c r="AX443" s="15" t="s">
        <v>80</v>
      </c>
      <c r="AY443" s="210" t="s">
        <v>163</v>
      </c>
    </row>
    <row r="444" spans="1:65" s="2" customFormat="1" ht="16.5" customHeight="1">
      <c r="A444" s="38"/>
      <c r="B444" s="179"/>
      <c r="C444" s="180" t="s">
        <v>1439</v>
      </c>
      <c r="D444" s="180" t="s">
        <v>165</v>
      </c>
      <c r="E444" s="181" t="s">
        <v>1440</v>
      </c>
      <c r="F444" s="182" t="s">
        <v>1441</v>
      </c>
      <c r="G444" s="183" t="s">
        <v>313</v>
      </c>
      <c r="H444" s="184">
        <v>8</v>
      </c>
      <c r="I444" s="185"/>
      <c r="J444" s="186">
        <f>ROUND(I444*H444,2)</f>
        <v>0</v>
      </c>
      <c r="K444" s="182" t="s">
        <v>1</v>
      </c>
      <c r="L444" s="39"/>
      <c r="M444" s="187" t="s">
        <v>1</v>
      </c>
      <c r="N444" s="188" t="s">
        <v>38</v>
      </c>
      <c r="O444" s="77"/>
      <c r="P444" s="189">
        <f>O444*H444</f>
        <v>0</v>
      </c>
      <c r="Q444" s="189">
        <v>0</v>
      </c>
      <c r="R444" s="189">
        <f>Q444*H444</f>
        <v>0</v>
      </c>
      <c r="S444" s="189">
        <v>0</v>
      </c>
      <c r="T444" s="190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191" t="s">
        <v>170</v>
      </c>
      <c r="AT444" s="191" t="s">
        <v>165</v>
      </c>
      <c r="AU444" s="191" t="s">
        <v>82</v>
      </c>
      <c r="AY444" s="19" t="s">
        <v>163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19" t="s">
        <v>80</v>
      </c>
      <c r="BK444" s="192">
        <f>ROUND(I444*H444,2)</f>
        <v>0</v>
      </c>
      <c r="BL444" s="19" t="s">
        <v>170</v>
      </c>
      <c r="BM444" s="191" t="s">
        <v>1442</v>
      </c>
    </row>
    <row r="445" spans="1:65" s="2" customFormat="1" ht="16.5" customHeight="1">
      <c r="A445" s="38"/>
      <c r="B445" s="179"/>
      <c r="C445" s="180" t="s">
        <v>602</v>
      </c>
      <c r="D445" s="180" t="s">
        <v>165</v>
      </c>
      <c r="E445" s="181" t="s">
        <v>1256</v>
      </c>
      <c r="F445" s="182" t="s">
        <v>1257</v>
      </c>
      <c r="G445" s="183" t="s">
        <v>196</v>
      </c>
      <c r="H445" s="184">
        <v>2</v>
      </c>
      <c r="I445" s="185"/>
      <c r="J445" s="186">
        <f>ROUND(I445*H445,2)</f>
        <v>0</v>
      </c>
      <c r="K445" s="182" t="s">
        <v>1</v>
      </c>
      <c r="L445" s="39"/>
      <c r="M445" s="187" t="s">
        <v>1</v>
      </c>
      <c r="N445" s="188" t="s">
        <v>38</v>
      </c>
      <c r="O445" s="77"/>
      <c r="P445" s="189">
        <f>O445*H445</f>
        <v>0</v>
      </c>
      <c r="Q445" s="189">
        <v>0</v>
      </c>
      <c r="R445" s="189">
        <f>Q445*H445</f>
        <v>0</v>
      </c>
      <c r="S445" s="189">
        <v>0</v>
      </c>
      <c r="T445" s="19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191" t="s">
        <v>170</v>
      </c>
      <c r="AT445" s="191" t="s">
        <v>165</v>
      </c>
      <c r="AU445" s="191" t="s">
        <v>82</v>
      </c>
      <c r="AY445" s="19" t="s">
        <v>163</v>
      </c>
      <c r="BE445" s="192">
        <f>IF(N445="základní",J445,0)</f>
        <v>0</v>
      </c>
      <c r="BF445" s="192">
        <f>IF(N445="snížená",J445,0)</f>
        <v>0</v>
      </c>
      <c r="BG445" s="192">
        <f>IF(N445="zákl. přenesená",J445,0)</f>
        <v>0</v>
      </c>
      <c r="BH445" s="192">
        <f>IF(N445="sníž. přenesená",J445,0)</f>
        <v>0</v>
      </c>
      <c r="BI445" s="192">
        <f>IF(N445="nulová",J445,0)</f>
        <v>0</v>
      </c>
      <c r="BJ445" s="19" t="s">
        <v>80</v>
      </c>
      <c r="BK445" s="192">
        <f>ROUND(I445*H445,2)</f>
        <v>0</v>
      </c>
      <c r="BL445" s="19" t="s">
        <v>170</v>
      </c>
      <c r="BM445" s="191" t="s">
        <v>1443</v>
      </c>
    </row>
    <row r="446" spans="1:65" s="2" customFormat="1" ht="24.15" customHeight="1">
      <c r="A446" s="38"/>
      <c r="B446" s="179"/>
      <c r="C446" s="180" t="s">
        <v>1444</v>
      </c>
      <c r="D446" s="180" t="s">
        <v>165</v>
      </c>
      <c r="E446" s="181" t="s">
        <v>1445</v>
      </c>
      <c r="F446" s="182" t="s">
        <v>1446</v>
      </c>
      <c r="G446" s="183" t="s">
        <v>313</v>
      </c>
      <c r="H446" s="184">
        <v>7</v>
      </c>
      <c r="I446" s="185"/>
      <c r="J446" s="186">
        <f>ROUND(I446*H446,2)</f>
        <v>0</v>
      </c>
      <c r="K446" s="182" t="s">
        <v>1</v>
      </c>
      <c r="L446" s="39"/>
      <c r="M446" s="187" t="s">
        <v>1</v>
      </c>
      <c r="N446" s="188" t="s">
        <v>38</v>
      </c>
      <c r="O446" s="77"/>
      <c r="P446" s="189">
        <f>O446*H446</f>
        <v>0</v>
      </c>
      <c r="Q446" s="189">
        <v>0</v>
      </c>
      <c r="R446" s="189">
        <f>Q446*H446</f>
        <v>0</v>
      </c>
      <c r="S446" s="189">
        <v>0</v>
      </c>
      <c r="T446" s="190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191" t="s">
        <v>170</v>
      </c>
      <c r="AT446" s="191" t="s">
        <v>165</v>
      </c>
      <c r="AU446" s="191" t="s">
        <v>82</v>
      </c>
      <c r="AY446" s="19" t="s">
        <v>163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19" t="s">
        <v>80</v>
      </c>
      <c r="BK446" s="192">
        <f>ROUND(I446*H446,2)</f>
        <v>0</v>
      </c>
      <c r="BL446" s="19" t="s">
        <v>170</v>
      </c>
      <c r="BM446" s="191" t="s">
        <v>1447</v>
      </c>
    </row>
    <row r="447" spans="1:51" s="14" customFormat="1" ht="12">
      <c r="A447" s="14"/>
      <c r="B447" s="201"/>
      <c r="C447" s="14"/>
      <c r="D447" s="194" t="s">
        <v>180</v>
      </c>
      <c r="E447" s="202" t="s">
        <v>1</v>
      </c>
      <c r="F447" s="203" t="s">
        <v>1448</v>
      </c>
      <c r="G447" s="14"/>
      <c r="H447" s="204">
        <v>7</v>
      </c>
      <c r="I447" s="205"/>
      <c r="J447" s="14"/>
      <c r="K447" s="14"/>
      <c r="L447" s="201"/>
      <c r="M447" s="206"/>
      <c r="N447" s="207"/>
      <c r="O447" s="207"/>
      <c r="P447" s="207"/>
      <c r="Q447" s="207"/>
      <c r="R447" s="207"/>
      <c r="S447" s="207"/>
      <c r="T447" s="20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02" t="s">
        <v>180</v>
      </c>
      <c r="AU447" s="202" t="s">
        <v>82</v>
      </c>
      <c r="AV447" s="14" t="s">
        <v>82</v>
      </c>
      <c r="AW447" s="14" t="s">
        <v>30</v>
      </c>
      <c r="AX447" s="14" t="s">
        <v>73</v>
      </c>
      <c r="AY447" s="202" t="s">
        <v>163</v>
      </c>
    </row>
    <row r="448" spans="1:51" s="15" customFormat="1" ht="12">
      <c r="A448" s="15"/>
      <c r="B448" s="209"/>
      <c r="C448" s="15"/>
      <c r="D448" s="194" t="s">
        <v>180</v>
      </c>
      <c r="E448" s="210" t="s">
        <v>1</v>
      </c>
      <c r="F448" s="211" t="s">
        <v>218</v>
      </c>
      <c r="G448" s="15"/>
      <c r="H448" s="212">
        <v>7</v>
      </c>
      <c r="I448" s="213"/>
      <c r="J448" s="15"/>
      <c r="K448" s="15"/>
      <c r="L448" s="209"/>
      <c r="M448" s="214"/>
      <c r="N448" s="215"/>
      <c r="O448" s="215"/>
      <c r="P448" s="215"/>
      <c r="Q448" s="215"/>
      <c r="R448" s="215"/>
      <c r="S448" s="215"/>
      <c r="T448" s="216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10" t="s">
        <v>180</v>
      </c>
      <c r="AU448" s="210" t="s">
        <v>82</v>
      </c>
      <c r="AV448" s="15" t="s">
        <v>170</v>
      </c>
      <c r="AW448" s="15" t="s">
        <v>30</v>
      </c>
      <c r="AX448" s="15" t="s">
        <v>80</v>
      </c>
      <c r="AY448" s="210" t="s">
        <v>163</v>
      </c>
    </row>
    <row r="449" spans="1:65" s="2" customFormat="1" ht="16.5" customHeight="1">
      <c r="A449" s="38"/>
      <c r="B449" s="179"/>
      <c r="C449" s="180" t="s">
        <v>607</v>
      </c>
      <c r="D449" s="180" t="s">
        <v>165</v>
      </c>
      <c r="E449" s="181" t="s">
        <v>1449</v>
      </c>
      <c r="F449" s="182" t="s">
        <v>1450</v>
      </c>
      <c r="G449" s="183" t="s">
        <v>313</v>
      </c>
      <c r="H449" s="184">
        <v>120</v>
      </c>
      <c r="I449" s="185"/>
      <c r="J449" s="186">
        <f>ROUND(I449*H449,2)</f>
        <v>0</v>
      </c>
      <c r="K449" s="182" t="s">
        <v>1</v>
      </c>
      <c r="L449" s="39"/>
      <c r="M449" s="187" t="s">
        <v>1</v>
      </c>
      <c r="N449" s="188" t="s">
        <v>38</v>
      </c>
      <c r="O449" s="77"/>
      <c r="P449" s="189">
        <f>O449*H449</f>
        <v>0</v>
      </c>
      <c r="Q449" s="189">
        <v>0</v>
      </c>
      <c r="R449" s="189">
        <f>Q449*H449</f>
        <v>0</v>
      </c>
      <c r="S449" s="189">
        <v>0</v>
      </c>
      <c r="T449" s="190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191" t="s">
        <v>170</v>
      </c>
      <c r="AT449" s="191" t="s">
        <v>165</v>
      </c>
      <c r="AU449" s="191" t="s">
        <v>82</v>
      </c>
      <c r="AY449" s="19" t="s">
        <v>163</v>
      </c>
      <c r="BE449" s="192">
        <f>IF(N449="základní",J449,0)</f>
        <v>0</v>
      </c>
      <c r="BF449" s="192">
        <f>IF(N449="snížená",J449,0)</f>
        <v>0</v>
      </c>
      <c r="BG449" s="192">
        <f>IF(N449="zákl. přenesená",J449,0)</f>
        <v>0</v>
      </c>
      <c r="BH449" s="192">
        <f>IF(N449="sníž. přenesená",J449,0)</f>
        <v>0</v>
      </c>
      <c r="BI449" s="192">
        <f>IF(N449="nulová",J449,0)</f>
        <v>0</v>
      </c>
      <c r="BJ449" s="19" t="s">
        <v>80</v>
      </c>
      <c r="BK449" s="192">
        <f>ROUND(I449*H449,2)</f>
        <v>0</v>
      </c>
      <c r="BL449" s="19" t="s">
        <v>170</v>
      </c>
      <c r="BM449" s="191" t="s">
        <v>1451</v>
      </c>
    </row>
    <row r="450" spans="1:65" s="2" customFormat="1" ht="16.5" customHeight="1">
      <c r="A450" s="38"/>
      <c r="B450" s="179"/>
      <c r="C450" s="180" t="s">
        <v>1452</v>
      </c>
      <c r="D450" s="180" t="s">
        <v>165</v>
      </c>
      <c r="E450" s="181" t="s">
        <v>1453</v>
      </c>
      <c r="F450" s="182" t="s">
        <v>1454</v>
      </c>
      <c r="G450" s="183" t="s">
        <v>313</v>
      </c>
      <c r="H450" s="184">
        <v>42</v>
      </c>
      <c r="I450" s="185"/>
      <c r="J450" s="186">
        <f>ROUND(I450*H450,2)</f>
        <v>0</v>
      </c>
      <c r="K450" s="182" t="s">
        <v>1</v>
      </c>
      <c r="L450" s="39"/>
      <c r="M450" s="187" t="s">
        <v>1</v>
      </c>
      <c r="N450" s="188" t="s">
        <v>38</v>
      </c>
      <c r="O450" s="77"/>
      <c r="P450" s="189">
        <f>O450*H450</f>
        <v>0</v>
      </c>
      <c r="Q450" s="189">
        <v>0</v>
      </c>
      <c r="R450" s="189">
        <f>Q450*H450</f>
        <v>0</v>
      </c>
      <c r="S450" s="189">
        <v>0</v>
      </c>
      <c r="T450" s="190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191" t="s">
        <v>170</v>
      </c>
      <c r="AT450" s="191" t="s">
        <v>165</v>
      </c>
      <c r="AU450" s="191" t="s">
        <v>82</v>
      </c>
      <c r="AY450" s="19" t="s">
        <v>163</v>
      </c>
      <c r="BE450" s="192">
        <f>IF(N450="základní",J450,0)</f>
        <v>0</v>
      </c>
      <c r="BF450" s="192">
        <f>IF(N450="snížená",J450,0)</f>
        <v>0</v>
      </c>
      <c r="BG450" s="192">
        <f>IF(N450="zákl. přenesená",J450,0)</f>
        <v>0</v>
      </c>
      <c r="BH450" s="192">
        <f>IF(N450="sníž. přenesená",J450,0)</f>
        <v>0</v>
      </c>
      <c r="BI450" s="192">
        <f>IF(N450="nulová",J450,0)</f>
        <v>0</v>
      </c>
      <c r="BJ450" s="19" t="s">
        <v>80</v>
      </c>
      <c r="BK450" s="192">
        <f>ROUND(I450*H450,2)</f>
        <v>0</v>
      </c>
      <c r="BL450" s="19" t="s">
        <v>170</v>
      </c>
      <c r="BM450" s="191" t="s">
        <v>1455</v>
      </c>
    </row>
    <row r="451" spans="1:51" s="14" customFormat="1" ht="12">
      <c r="A451" s="14"/>
      <c r="B451" s="201"/>
      <c r="C451" s="14"/>
      <c r="D451" s="194" t="s">
        <v>180</v>
      </c>
      <c r="E451" s="202" t="s">
        <v>1</v>
      </c>
      <c r="F451" s="203" t="s">
        <v>1456</v>
      </c>
      <c r="G451" s="14"/>
      <c r="H451" s="204">
        <v>42</v>
      </c>
      <c r="I451" s="205"/>
      <c r="J451" s="14"/>
      <c r="K451" s="14"/>
      <c r="L451" s="201"/>
      <c r="M451" s="206"/>
      <c r="N451" s="207"/>
      <c r="O451" s="207"/>
      <c r="P451" s="207"/>
      <c r="Q451" s="207"/>
      <c r="R451" s="207"/>
      <c r="S451" s="207"/>
      <c r="T451" s="20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02" t="s">
        <v>180</v>
      </c>
      <c r="AU451" s="202" t="s">
        <v>82</v>
      </c>
      <c r="AV451" s="14" t="s">
        <v>82</v>
      </c>
      <c r="AW451" s="14" t="s">
        <v>30</v>
      </c>
      <c r="AX451" s="14" t="s">
        <v>73</v>
      </c>
      <c r="AY451" s="202" t="s">
        <v>163</v>
      </c>
    </row>
    <row r="452" spans="1:51" s="15" customFormat="1" ht="12">
      <c r="A452" s="15"/>
      <c r="B452" s="209"/>
      <c r="C452" s="15"/>
      <c r="D452" s="194" t="s">
        <v>180</v>
      </c>
      <c r="E452" s="210" t="s">
        <v>1</v>
      </c>
      <c r="F452" s="211" t="s">
        <v>218</v>
      </c>
      <c r="G452" s="15"/>
      <c r="H452" s="212">
        <v>42</v>
      </c>
      <c r="I452" s="213"/>
      <c r="J452" s="15"/>
      <c r="K452" s="15"/>
      <c r="L452" s="209"/>
      <c r="M452" s="214"/>
      <c r="N452" s="215"/>
      <c r="O452" s="215"/>
      <c r="P452" s="215"/>
      <c r="Q452" s="215"/>
      <c r="R452" s="215"/>
      <c r="S452" s="215"/>
      <c r="T452" s="216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10" t="s">
        <v>180</v>
      </c>
      <c r="AU452" s="210" t="s">
        <v>82</v>
      </c>
      <c r="AV452" s="15" t="s">
        <v>170</v>
      </c>
      <c r="AW452" s="15" t="s">
        <v>30</v>
      </c>
      <c r="AX452" s="15" t="s">
        <v>80</v>
      </c>
      <c r="AY452" s="210" t="s">
        <v>163</v>
      </c>
    </row>
    <row r="453" spans="1:65" s="2" customFormat="1" ht="16.5" customHeight="1">
      <c r="A453" s="38"/>
      <c r="B453" s="179"/>
      <c r="C453" s="180" t="s">
        <v>612</v>
      </c>
      <c r="D453" s="180" t="s">
        <v>165</v>
      </c>
      <c r="E453" s="181" t="s">
        <v>1457</v>
      </c>
      <c r="F453" s="182" t="s">
        <v>1458</v>
      </c>
      <c r="G453" s="183" t="s">
        <v>313</v>
      </c>
      <c r="H453" s="184">
        <v>23</v>
      </c>
      <c r="I453" s="185"/>
      <c r="J453" s="186">
        <f>ROUND(I453*H453,2)</f>
        <v>0</v>
      </c>
      <c r="K453" s="182" t="s">
        <v>1</v>
      </c>
      <c r="L453" s="39"/>
      <c r="M453" s="187" t="s">
        <v>1</v>
      </c>
      <c r="N453" s="188" t="s">
        <v>38</v>
      </c>
      <c r="O453" s="77"/>
      <c r="P453" s="189">
        <f>O453*H453</f>
        <v>0</v>
      </c>
      <c r="Q453" s="189">
        <v>0</v>
      </c>
      <c r="R453" s="189">
        <f>Q453*H453</f>
        <v>0</v>
      </c>
      <c r="S453" s="189">
        <v>0</v>
      </c>
      <c r="T453" s="190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191" t="s">
        <v>170</v>
      </c>
      <c r="AT453" s="191" t="s">
        <v>165</v>
      </c>
      <c r="AU453" s="191" t="s">
        <v>82</v>
      </c>
      <c r="AY453" s="19" t="s">
        <v>163</v>
      </c>
      <c r="BE453" s="192">
        <f>IF(N453="základní",J453,0)</f>
        <v>0</v>
      </c>
      <c r="BF453" s="192">
        <f>IF(N453="snížená",J453,0)</f>
        <v>0</v>
      </c>
      <c r="BG453" s="192">
        <f>IF(N453="zákl. přenesená",J453,0)</f>
        <v>0</v>
      </c>
      <c r="BH453" s="192">
        <f>IF(N453="sníž. přenesená",J453,0)</f>
        <v>0</v>
      </c>
      <c r="BI453" s="192">
        <f>IF(N453="nulová",J453,0)</f>
        <v>0</v>
      </c>
      <c r="BJ453" s="19" t="s">
        <v>80</v>
      </c>
      <c r="BK453" s="192">
        <f>ROUND(I453*H453,2)</f>
        <v>0</v>
      </c>
      <c r="BL453" s="19" t="s">
        <v>170</v>
      </c>
      <c r="BM453" s="191" t="s">
        <v>1459</v>
      </c>
    </row>
    <row r="454" spans="1:65" s="2" customFormat="1" ht="16.5" customHeight="1">
      <c r="A454" s="38"/>
      <c r="B454" s="179"/>
      <c r="C454" s="180" t="s">
        <v>1460</v>
      </c>
      <c r="D454" s="180" t="s">
        <v>165</v>
      </c>
      <c r="E454" s="181" t="s">
        <v>1461</v>
      </c>
      <c r="F454" s="182" t="s">
        <v>1462</v>
      </c>
      <c r="G454" s="183" t="s">
        <v>313</v>
      </c>
      <c r="H454" s="184">
        <v>12</v>
      </c>
      <c r="I454" s="185"/>
      <c r="J454" s="186">
        <f>ROUND(I454*H454,2)</f>
        <v>0</v>
      </c>
      <c r="K454" s="182" t="s">
        <v>1</v>
      </c>
      <c r="L454" s="39"/>
      <c r="M454" s="187" t="s">
        <v>1</v>
      </c>
      <c r="N454" s="188" t="s">
        <v>38</v>
      </c>
      <c r="O454" s="77"/>
      <c r="P454" s="189">
        <f>O454*H454</f>
        <v>0</v>
      </c>
      <c r="Q454" s="189">
        <v>0</v>
      </c>
      <c r="R454" s="189">
        <f>Q454*H454</f>
        <v>0</v>
      </c>
      <c r="S454" s="189">
        <v>0</v>
      </c>
      <c r="T454" s="190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191" t="s">
        <v>170</v>
      </c>
      <c r="AT454" s="191" t="s">
        <v>165</v>
      </c>
      <c r="AU454" s="191" t="s">
        <v>82</v>
      </c>
      <c r="AY454" s="19" t="s">
        <v>163</v>
      </c>
      <c r="BE454" s="192">
        <f>IF(N454="základní",J454,0)</f>
        <v>0</v>
      </c>
      <c r="BF454" s="192">
        <f>IF(N454="snížená",J454,0)</f>
        <v>0</v>
      </c>
      <c r="BG454" s="192">
        <f>IF(N454="zákl. přenesená",J454,0)</f>
        <v>0</v>
      </c>
      <c r="BH454" s="192">
        <f>IF(N454="sníž. přenesená",J454,0)</f>
        <v>0</v>
      </c>
      <c r="BI454" s="192">
        <f>IF(N454="nulová",J454,0)</f>
        <v>0</v>
      </c>
      <c r="BJ454" s="19" t="s">
        <v>80</v>
      </c>
      <c r="BK454" s="192">
        <f>ROUND(I454*H454,2)</f>
        <v>0</v>
      </c>
      <c r="BL454" s="19" t="s">
        <v>170</v>
      </c>
      <c r="BM454" s="191" t="s">
        <v>1463</v>
      </c>
    </row>
    <row r="455" spans="1:65" s="2" customFormat="1" ht="24.15" customHeight="1">
      <c r="A455" s="38"/>
      <c r="B455" s="179"/>
      <c r="C455" s="180" t="s">
        <v>616</v>
      </c>
      <c r="D455" s="180" t="s">
        <v>165</v>
      </c>
      <c r="E455" s="181" t="s">
        <v>1464</v>
      </c>
      <c r="F455" s="182" t="s">
        <v>1465</v>
      </c>
      <c r="G455" s="183" t="s">
        <v>313</v>
      </c>
      <c r="H455" s="184">
        <v>6</v>
      </c>
      <c r="I455" s="185"/>
      <c r="J455" s="186">
        <f>ROUND(I455*H455,2)</f>
        <v>0</v>
      </c>
      <c r="K455" s="182" t="s">
        <v>1</v>
      </c>
      <c r="L455" s="39"/>
      <c r="M455" s="187" t="s">
        <v>1</v>
      </c>
      <c r="N455" s="188" t="s">
        <v>38</v>
      </c>
      <c r="O455" s="77"/>
      <c r="P455" s="189">
        <f>O455*H455</f>
        <v>0</v>
      </c>
      <c r="Q455" s="189">
        <v>0</v>
      </c>
      <c r="R455" s="189">
        <f>Q455*H455</f>
        <v>0</v>
      </c>
      <c r="S455" s="189">
        <v>0</v>
      </c>
      <c r="T455" s="190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191" t="s">
        <v>170</v>
      </c>
      <c r="AT455" s="191" t="s">
        <v>165</v>
      </c>
      <c r="AU455" s="191" t="s">
        <v>82</v>
      </c>
      <c r="AY455" s="19" t="s">
        <v>163</v>
      </c>
      <c r="BE455" s="192">
        <f>IF(N455="základní",J455,0)</f>
        <v>0</v>
      </c>
      <c r="BF455" s="192">
        <f>IF(N455="snížená",J455,0)</f>
        <v>0</v>
      </c>
      <c r="BG455" s="192">
        <f>IF(N455="zákl. přenesená",J455,0)</f>
        <v>0</v>
      </c>
      <c r="BH455" s="192">
        <f>IF(N455="sníž. přenesená",J455,0)</f>
        <v>0</v>
      </c>
      <c r="BI455" s="192">
        <f>IF(N455="nulová",J455,0)</f>
        <v>0</v>
      </c>
      <c r="BJ455" s="19" t="s">
        <v>80</v>
      </c>
      <c r="BK455" s="192">
        <f>ROUND(I455*H455,2)</f>
        <v>0</v>
      </c>
      <c r="BL455" s="19" t="s">
        <v>170</v>
      </c>
      <c r="BM455" s="191" t="s">
        <v>1466</v>
      </c>
    </row>
    <row r="456" spans="1:65" s="2" customFormat="1" ht="21.75" customHeight="1">
      <c r="A456" s="38"/>
      <c r="B456" s="179"/>
      <c r="C456" s="180" t="s">
        <v>1467</v>
      </c>
      <c r="D456" s="180" t="s">
        <v>165</v>
      </c>
      <c r="E456" s="181" t="s">
        <v>1468</v>
      </c>
      <c r="F456" s="182" t="s">
        <v>1469</v>
      </c>
      <c r="G456" s="183" t="s">
        <v>313</v>
      </c>
      <c r="H456" s="184">
        <v>14.8</v>
      </c>
      <c r="I456" s="185"/>
      <c r="J456" s="186">
        <f>ROUND(I456*H456,2)</f>
        <v>0</v>
      </c>
      <c r="K456" s="182" t="s">
        <v>1</v>
      </c>
      <c r="L456" s="39"/>
      <c r="M456" s="187" t="s">
        <v>1</v>
      </c>
      <c r="N456" s="188" t="s">
        <v>38</v>
      </c>
      <c r="O456" s="77"/>
      <c r="P456" s="189">
        <f>O456*H456</f>
        <v>0</v>
      </c>
      <c r="Q456" s="189">
        <v>0</v>
      </c>
      <c r="R456" s="189">
        <f>Q456*H456</f>
        <v>0</v>
      </c>
      <c r="S456" s="189">
        <v>0</v>
      </c>
      <c r="T456" s="190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191" t="s">
        <v>170</v>
      </c>
      <c r="AT456" s="191" t="s">
        <v>165</v>
      </c>
      <c r="AU456" s="191" t="s">
        <v>82</v>
      </c>
      <c r="AY456" s="19" t="s">
        <v>163</v>
      </c>
      <c r="BE456" s="192">
        <f>IF(N456="základní",J456,0)</f>
        <v>0</v>
      </c>
      <c r="BF456" s="192">
        <f>IF(N456="snížená",J456,0)</f>
        <v>0</v>
      </c>
      <c r="BG456" s="192">
        <f>IF(N456="zákl. přenesená",J456,0)</f>
        <v>0</v>
      </c>
      <c r="BH456" s="192">
        <f>IF(N456="sníž. přenesená",J456,0)</f>
        <v>0</v>
      </c>
      <c r="BI456" s="192">
        <f>IF(N456="nulová",J456,0)</f>
        <v>0</v>
      </c>
      <c r="BJ456" s="19" t="s">
        <v>80</v>
      </c>
      <c r="BK456" s="192">
        <f>ROUND(I456*H456,2)</f>
        <v>0</v>
      </c>
      <c r="BL456" s="19" t="s">
        <v>170</v>
      </c>
      <c r="BM456" s="191" t="s">
        <v>1470</v>
      </c>
    </row>
    <row r="457" spans="1:51" s="14" customFormat="1" ht="12">
      <c r="A457" s="14"/>
      <c r="B457" s="201"/>
      <c r="C457" s="14"/>
      <c r="D457" s="194" t="s">
        <v>180</v>
      </c>
      <c r="E457" s="202" t="s">
        <v>1</v>
      </c>
      <c r="F457" s="203" t="s">
        <v>1471</v>
      </c>
      <c r="G457" s="14"/>
      <c r="H457" s="204">
        <v>14.8</v>
      </c>
      <c r="I457" s="205"/>
      <c r="J457" s="14"/>
      <c r="K457" s="14"/>
      <c r="L457" s="201"/>
      <c r="M457" s="206"/>
      <c r="N457" s="207"/>
      <c r="O457" s="207"/>
      <c r="P457" s="207"/>
      <c r="Q457" s="207"/>
      <c r="R457" s="207"/>
      <c r="S457" s="207"/>
      <c r="T457" s="20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02" t="s">
        <v>180</v>
      </c>
      <c r="AU457" s="202" t="s">
        <v>82</v>
      </c>
      <c r="AV457" s="14" t="s">
        <v>82</v>
      </c>
      <c r="AW457" s="14" t="s">
        <v>30</v>
      </c>
      <c r="AX457" s="14" t="s">
        <v>73</v>
      </c>
      <c r="AY457" s="202" t="s">
        <v>163</v>
      </c>
    </row>
    <row r="458" spans="1:51" s="15" customFormat="1" ht="12">
      <c r="A458" s="15"/>
      <c r="B458" s="209"/>
      <c r="C458" s="15"/>
      <c r="D458" s="194" t="s">
        <v>180</v>
      </c>
      <c r="E458" s="210" t="s">
        <v>1</v>
      </c>
      <c r="F458" s="211" t="s">
        <v>218</v>
      </c>
      <c r="G458" s="15"/>
      <c r="H458" s="212">
        <v>14.8</v>
      </c>
      <c r="I458" s="213"/>
      <c r="J458" s="15"/>
      <c r="K458" s="15"/>
      <c r="L458" s="209"/>
      <c r="M458" s="214"/>
      <c r="N458" s="215"/>
      <c r="O458" s="215"/>
      <c r="P458" s="215"/>
      <c r="Q458" s="215"/>
      <c r="R458" s="215"/>
      <c r="S458" s="215"/>
      <c r="T458" s="216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10" t="s">
        <v>180</v>
      </c>
      <c r="AU458" s="210" t="s">
        <v>82</v>
      </c>
      <c r="AV458" s="15" t="s">
        <v>170</v>
      </c>
      <c r="AW458" s="15" t="s">
        <v>30</v>
      </c>
      <c r="AX458" s="15" t="s">
        <v>80</v>
      </c>
      <c r="AY458" s="210" t="s">
        <v>163</v>
      </c>
    </row>
    <row r="459" spans="1:65" s="2" customFormat="1" ht="24.15" customHeight="1">
      <c r="A459" s="38"/>
      <c r="B459" s="179"/>
      <c r="C459" s="180" t="s">
        <v>619</v>
      </c>
      <c r="D459" s="180" t="s">
        <v>165</v>
      </c>
      <c r="E459" s="181" t="s">
        <v>1320</v>
      </c>
      <c r="F459" s="182" t="s">
        <v>1321</v>
      </c>
      <c r="G459" s="183" t="s">
        <v>313</v>
      </c>
      <c r="H459" s="184">
        <v>1</v>
      </c>
      <c r="I459" s="185"/>
      <c r="J459" s="186">
        <f>ROUND(I459*H459,2)</f>
        <v>0</v>
      </c>
      <c r="K459" s="182" t="s">
        <v>1</v>
      </c>
      <c r="L459" s="39"/>
      <c r="M459" s="187" t="s">
        <v>1</v>
      </c>
      <c r="N459" s="188" t="s">
        <v>38</v>
      </c>
      <c r="O459" s="77"/>
      <c r="P459" s="189">
        <f>O459*H459</f>
        <v>0</v>
      </c>
      <c r="Q459" s="189">
        <v>0</v>
      </c>
      <c r="R459" s="189">
        <f>Q459*H459</f>
        <v>0</v>
      </c>
      <c r="S459" s="189">
        <v>0</v>
      </c>
      <c r="T459" s="190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191" t="s">
        <v>170</v>
      </c>
      <c r="AT459" s="191" t="s">
        <v>165</v>
      </c>
      <c r="AU459" s="191" t="s">
        <v>82</v>
      </c>
      <c r="AY459" s="19" t="s">
        <v>163</v>
      </c>
      <c r="BE459" s="192">
        <f>IF(N459="základní",J459,0)</f>
        <v>0</v>
      </c>
      <c r="BF459" s="192">
        <f>IF(N459="snížená",J459,0)</f>
        <v>0</v>
      </c>
      <c r="BG459" s="192">
        <f>IF(N459="zákl. přenesená",J459,0)</f>
        <v>0</v>
      </c>
      <c r="BH459" s="192">
        <f>IF(N459="sníž. přenesená",J459,0)</f>
        <v>0</v>
      </c>
      <c r="BI459" s="192">
        <f>IF(N459="nulová",J459,0)</f>
        <v>0</v>
      </c>
      <c r="BJ459" s="19" t="s">
        <v>80</v>
      </c>
      <c r="BK459" s="192">
        <f>ROUND(I459*H459,2)</f>
        <v>0</v>
      </c>
      <c r="BL459" s="19" t="s">
        <v>170</v>
      </c>
      <c r="BM459" s="191" t="s">
        <v>1472</v>
      </c>
    </row>
    <row r="460" spans="1:65" s="2" customFormat="1" ht="16.5" customHeight="1">
      <c r="A460" s="38"/>
      <c r="B460" s="179"/>
      <c r="C460" s="180" t="s">
        <v>1473</v>
      </c>
      <c r="D460" s="180" t="s">
        <v>165</v>
      </c>
      <c r="E460" s="181" t="s">
        <v>1322</v>
      </c>
      <c r="F460" s="182" t="s">
        <v>1323</v>
      </c>
      <c r="G460" s="183" t="s">
        <v>313</v>
      </c>
      <c r="H460" s="184">
        <v>1</v>
      </c>
      <c r="I460" s="185"/>
      <c r="J460" s="186">
        <f>ROUND(I460*H460,2)</f>
        <v>0</v>
      </c>
      <c r="K460" s="182" t="s">
        <v>1</v>
      </c>
      <c r="L460" s="39"/>
      <c r="M460" s="187" t="s">
        <v>1</v>
      </c>
      <c r="N460" s="188" t="s">
        <v>38</v>
      </c>
      <c r="O460" s="77"/>
      <c r="P460" s="189">
        <f>O460*H460</f>
        <v>0</v>
      </c>
      <c r="Q460" s="189">
        <v>0</v>
      </c>
      <c r="R460" s="189">
        <f>Q460*H460</f>
        <v>0</v>
      </c>
      <c r="S460" s="189">
        <v>0</v>
      </c>
      <c r="T460" s="19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191" t="s">
        <v>170</v>
      </c>
      <c r="AT460" s="191" t="s">
        <v>165</v>
      </c>
      <c r="AU460" s="191" t="s">
        <v>82</v>
      </c>
      <c r="AY460" s="19" t="s">
        <v>163</v>
      </c>
      <c r="BE460" s="192">
        <f>IF(N460="základní",J460,0)</f>
        <v>0</v>
      </c>
      <c r="BF460" s="192">
        <f>IF(N460="snížená",J460,0)</f>
        <v>0</v>
      </c>
      <c r="BG460" s="192">
        <f>IF(N460="zákl. přenesená",J460,0)</f>
        <v>0</v>
      </c>
      <c r="BH460" s="192">
        <f>IF(N460="sníž. přenesená",J460,0)</f>
        <v>0</v>
      </c>
      <c r="BI460" s="192">
        <f>IF(N460="nulová",J460,0)</f>
        <v>0</v>
      </c>
      <c r="BJ460" s="19" t="s">
        <v>80</v>
      </c>
      <c r="BK460" s="192">
        <f>ROUND(I460*H460,2)</f>
        <v>0</v>
      </c>
      <c r="BL460" s="19" t="s">
        <v>170</v>
      </c>
      <c r="BM460" s="191" t="s">
        <v>1474</v>
      </c>
    </row>
    <row r="461" spans="1:63" s="12" customFormat="1" ht="22.8" customHeight="1">
      <c r="A461" s="12"/>
      <c r="B461" s="166"/>
      <c r="C461" s="12"/>
      <c r="D461" s="167" t="s">
        <v>72</v>
      </c>
      <c r="E461" s="177" t="s">
        <v>1475</v>
      </c>
      <c r="F461" s="177" t="s">
        <v>1476</v>
      </c>
      <c r="G461" s="12"/>
      <c r="H461" s="12"/>
      <c r="I461" s="169"/>
      <c r="J461" s="178">
        <f>BK461</f>
        <v>0</v>
      </c>
      <c r="K461" s="12"/>
      <c r="L461" s="166"/>
      <c r="M461" s="171"/>
      <c r="N461" s="172"/>
      <c r="O461" s="172"/>
      <c r="P461" s="173">
        <f>SUM(P462:P509)</f>
        <v>0</v>
      </c>
      <c r="Q461" s="172"/>
      <c r="R461" s="173">
        <f>SUM(R462:R509)</f>
        <v>0</v>
      </c>
      <c r="S461" s="172"/>
      <c r="T461" s="174">
        <f>SUM(T462:T509)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167" t="s">
        <v>80</v>
      </c>
      <c r="AT461" s="175" t="s">
        <v>72</v>
      </c>
      <c r="AU461" s="175" t="s">
        <v>80</v>
      </c>
      <c r="AY461" s="167" t="s">
        <v>163</v>
      </c>
      <c r="BK461" s="176">
        <f>SUM(BK462:BK509)</f>
        <v>0</v>
      </c>
    </row>
    <row r="462" spans="1:65" s="2" customFormat="1" ht="24.15" customHeight="1">
      <c r="A462" s="38"/>
      <c r="B462" s="179"/>
      <c r="C462" s="180" t="s">
        <v>624</v>
      </c>
      <c r="D462" s="180" t="s">
        <v>165</v>
      </c>
      <c r="E462" s="181" t="s">
        <v>1082</v>
      </c>
      <c r="F462" s="182" t="s">
        <v>1083</v>
      </c>
      <c r="G462" s="183" t="s">
        <v>313</v>
      </c>
      <c r="H462" s="184">
        <v>1</v>
      </c>
      <c r="I462" s="185"/>
      <c r="J462" s="186">
        <f>ROUND(I462*H462,2)</f>
        <v>0</v>
      </c>
      <c r="K462" s="182" t="s">
        <v>1</v>
      </c>
      <c r="L462" s="39"/>
      <c r="M462" s="187" t="s">
        <v>1</v>
      </c>
      <c r="N462" s="188" t="s">
        <v>38</v>
      </c>
      <c r="O462" s="77"/>
      <c r="P462" s="189">
        <f>O462*H462</f>
        <v>0</v>
      </c>
      <c r="Q462" s="189">
        <v>0</v>
      </c>
      <c r="R462" s="189">
        <f>Q462*H462</f>
        <v>0</v>
      </c>
      <c r="S462" s="189">
        <v>0</v>
      </c>
      <c r="T462" s="190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191" t="s">
        <v>170</v>
      </c>
      <c r="AT462" s="191" t="s">
        <v>165</v>
      </c>
      <c r="AU462" s="191" t="s">
        <v>82</v>
      </c>
      <c r="AY462" s="19" t="s">
        <v>163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9" t="s">
        <v>80</v>
      </c>
      <c r="BK462" s="192">
        <f>ROUND(I462*H462,2)</f>
        <v>0</v>
      </c>
      <c r="BL462" s="19" t="s">
        <v>170</v>
      </c>
      <c r="BM462" s="191" t="s">
        <v>1477</v>
      </c>
    </row>
    <row r="463" spans="1:65" s="2" customFormat="1" ht="16.5" customHeight="1">
      <c r="A463" s="38"/>
      <c r="B463" s="179"/>
      <c r="C463" s="180" t="s">
        <v>1478</v>
      </c>
      <c r="D463" s="180" t="s">
        <v>165</v>
      </c>
      <c r="E463" s="181" t="s">
        <v>1479</v>
      </c>
      <c r="F463" s="182" t="s">
        <v>1480</v>
      </c>
      <c r="G463" s="183" t="s">
        <v>313</v>
      </c>
      <c r="H463" s="184">
        <v>1</v>
      </c>
      <c r="I463" s="185"/>
      <c r="J463" s="186">
        <f>ROUND(I463*H463,2)</f>
        <v>0</v>
      </c>
      <c r="K463" s="182" t="s">
        <v>1</v>
      </c>
      <c r="L463" s="39"/>
      <c r="M463" s="187" t="s">
        <v>1</v>
      </c>
      <c r="N463" s="188" t="s">
        <v>38</v>
      </c>
      <c r="O463" s="77"/>
      <c r="P463" s="189">
        <f>O463*H463</f>
        <v>0</v>
      </c>
      <c r="Q463" s="189">
        <v>0</v>
      </c>
      <c r="R463" s="189">
        <f>Q463*H463</f>
        <v>0</v>
      </c>
      <c r="S463" s="189">
        <v>0</v>
      </c>
      <c r="T463" s="190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191" t="s">
        <v>170</v>
      </c>
      <c r="AT463" s="191" t="s">
        <v>165</v>
      </c>
      <c r="AU463" s="191" t="s">
        <v>82</v>
      </c>
      <c r="AY463" s="19" t="s">
        <v>163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19" t="s">
        <v>80</v>
      </c>
      <c r="BK463" s="192">
        <f>ROUND(I463*H463,2)</f>
        <v>0</v>
      </c>
      <c r="BL463" s="19" t="s">
        <v>170</v>
      </c>
      <c r="BM463" s="191" t="s">
        <v>1481</v>
      </c>
    </row>
    <row r="464" spans="1:65" s="2" customFormat="1" ht="33" customHeight="1">
      <c r="A464" s="38"/>
      <c r="B464" s="179"/>
      <c r="C464" s="180" t="s">
        <v>628</v>
      </c>
      <c r="D464" s="180" t="s">
        <v>165</v>
      </c>
      <c r="E464" s="181" t="s">
        <v>1482</v>
      </c>
      <c r="F464" s="182" t="s">
        <v>1483</v>
      </c>
      <c r="G464" s="183" t="s">
        <v>313</v>
      </c>
      <c r="H464" s="184">
        <v>20</v>
      </c>
      <c r="I464" s="185"/>
      <c r="J464" s="186">
        <f>ROUND(I464*H464,2)</f>
        <v>0</v>
      </c>
      <c r="K464" s="182" t="s">
        <v>1</v>
      </c>
      <c r="L464" s="39"/>
      <c r="M464" s="187" t="s">
        <v>1</v>
      </c>
      <c r="N464" s="188" t="s">
        <v>38</v>
      </c>
      <c r="O464" s="77"/>
      <c r="P464" s="189">
        <f>O464*H464</f>
        <v>0</v>
      </c>
      <c r="Q464" s="189">
        <v>0</v>
      </c>
      <c r="R464" s="189">
        <f>Q464*H464</f>
        <v>0</v>
      </c>
      <c r="S464" s="189">
        <v>0</v>
      </c>
      <c r="T464" s="190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191" t="s">
        <v>170</v>
      </c>
      <c r="AT464" s="191" t="s">
        <v>165</v>
      </c>
      <c r="AU464" s="191" t="s">
        <v>82</v>
      </c>
      <c r="AY464" s="19" t="s">
        <v>163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19" t="s">
        <v>80</v>
      </c>
      <c r="BK464" s="192">
        <f>ROUND(I464*H464,2)</f>
        <v>0</v>
      </c>
      <c r="BL464" s="19" t="s">
        <v>170</v>
      </c>
      <c r="BM464" s="191" t="s">
        <v>1484</v>
      </c>
    </row>
    <row r="465" spans="1:51" s="14" customFormat="1" ht="12">
      <c r="A465" s="14"/>
      <c r="B465" s="201"/>
      <c r="C465" s="14"/>
      <c r="D465" s="194" t="s">
        <v>180</v>
      </c>
      <c r="E465" s="202" t="s">
        <v>1</v>
      </c>
      <c r="F465" s="203" t="s">
        <v>1485</v>
      </c>
      <c r="G465" s="14"/>
      <c r="H465" s="204">
        <v>20</v>
      </c>
      <c r="I465" s="205"/>
      <c r="J465" s="14"/>
      <c r="K465" s="14"/>
      <c r="L465" s="201"/>
      <c r="M465" s="206"/>
      <c r="N465" s="207"/>
      <c r="O465" s="207"/>
      <c r="P465" s="207"/>
      <c r="Q465" s="207"/>
      <c r="R465" s="207"/>
      <c r="S465" s="207"/>
      <c r="T465" s="208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02" t="s">
        <v>180</v>
      </c>
      <c r="AU465" s="202" t="s">
        <v>82</v>
      </c>
      <c r="AV465" s="14" t="s">
        <v>82</v>
      </c>
      <c r="AW465" s="14" t="s">
        <v>30</v>
      </c>
      <c r="AX465" s="14" t="s">
        <v>73</v>
      </c>
      <c r="AY465" s="202" t="s">
        <v>163</v>
      </c>
    </row>
    <row r="466" spans="1:51" s="15" customFormat="1" ht="12">
      <c r="A466" s="15"/>
      <c r="B466" s="209"/>
      <c r="C466" s="15"/>
      <c r="D466" s="194" t="s">
        <v>180</v>
      </c>
      <c r="E466" s="210" t="s">
        <v>1</v>
      </c>
      <c r="F466" s="211" t="s">
        <v>218</v>
      </c>
      <c r="G466" s="15"/>
      <c r="H466" s="212">
        <v>20</v>
      </c>
      <c r="I466" s="213"/>
      <c r="J466" s="15"/>
      <c r="K466" s="15"/>
      <c r="L466" s="209"/>
      <c r="M466" s="214"/>
      <c r="N466" s="215"/>
      <c r="O466" s="215"/>
      <c r="P466" s="215"/>
      <c r="Q466" s="215"/>
      <c r="R466" s="215"/>
      <c r="S466" s="215"/>
      <c r="T466" s="216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10" t="s">
        <v>180</v>
      </c>
      <c r="AU466" s="210" t="s">
        <v>82</v>
      </c>
      <c r="AV466" s="15" t="s">
        <v>170</v>
      </c>
      <c r="AW466" s="15" t="s">
        <v>30</v>
      </c>
      <c r="AX466" s="15" t="s">
        <v>80</v>
      </c>
      <c r="AY466" s="210" t="s">
        <v>163</v>
      </c>
    </row>
    <row r="467" spans="1:65" s="2" customFormat="1" ht="21.75" customHeight="1">
      <c r="A467" s="38"/>
      <c r="B467" s="179"/>
      <c r="C467" s="180" t="s">
        <v>1486</v>
      </c>
      <c r="D467" s="180" t="s">
        <v>165</v>
      </c>
      <c r="E467" s="181" t="s">
        <v>1487</v>
      </c>
      <c r="F467" s="182" t="s">
        <v>1488</v>
      </c>
      <c r="G467" s="183" t="s">
        <v>313</v>
      </c>
      <c r="H467" s="184">
        <v>1</v>
      </c>
      <c r="I467" s="185"/>
      <c r="J467" s="186">
        <f>ROUND(I467*H467,2)</f>
        <v>0</v>
      </c>
      <c r="K467" s="182" t="s">
        <v>1</v>
      </c>
      <c r="L467" s="39"/>
      <c r="M467" s="187" t="s">
        <v>1</v>
      </c>
      <c r="N467" s="188" t="s">
        <v>38</v>
      </c>
      <c r="O467" s="77"/>
      <c r="P467" s="189">
        <f>O467*H467</f>
        <v>0</v>
      </c>
      <c r="Q467" s="189">
        <v>0</v>
      </c>
      <c r="R467" s="189">
        <f>Q467*H467</f>
        <v>0</v>
      </c>
      <c r="S467" s="189">
        <v>0</v>
      </c>
      <c r="T467" s="190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191" t="s">
        <v>170</v>
      </c>
      <c r="AT467" s="191" t="s">
        <v>165</v>
      </c>
      <c r="AU467" s="191" t="s">
        <v>82</v>
      </c>
      <c r="AY467" s="19" t="s">
        <v>163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9" t="s">
        <v>80</v>
      </c>
      <c r="BK467" s="192">
        <f>ROUND(I467*H467,2)</f>
        <v>0</v>
      </c>
      <c r="BL467" s="19" t="s">
        <v>170</v>
      </c>
      <c r="BM467" s="191" t="s">
        <v>1489</v>
      </c>
    </row>
    <row r="468" spans="1:65" s="2" customFormat="1" ht="16.5" customHeight="1">
      <c r="A468" s="38"/>
      <c r="B468" s="179"/>
      <c r="C468" s="180" t="s">
        <v>634</v>
      </c>
      <c r="D468" s="180" t="s">
        <v>165</v>
      </c>
      <c r="E468" s="181" t="s">
        <v>1490</v>
      </c>
      <c r="F468" s="182" t="s">
        <v>1491</v>
      </c>
      <c r="G468" s="183" t="s">
        <v>313</v>
      </c>
      <c r="H468" s="184">
        <v>1</v>
      </c>
      <c r="I468" s="185"/>
      <c r="J468" s="186">
        <f>ROUND(I468*H468,2)</f>
        <v>0</v>
      </c>
      <c r="K468" s="182" t="s">
        <v>1</v>
      </c>
      <c r="L468" s="39"/>
      <c r="M468" s="187" t="s">
        <v>1</v>
      </c>
      <c r="N468" s="188" t="s">
        <v>38</v>
      </c>
      <c r="O468" s="77"/>
      <c r="P468" s="189">
        <f>O468*H468</f>
        <v>0</v>
      </c>
      <c r="Q468" s="189">
        <v>0</v>
      </c>
      <c r="R468" s="189">
        <f>Q468*H468</f>
        <v>0</v>
      </c>
      <c r="S468" s="189">
        <v>0</v>
      </c>
      <c r="T468" s="190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191" t="s">
        <v>170</v>
      </c>
      <c r="AT468" s="191" t="s">
        <v>165</v>
      </c>
      <c r="AU468" s="191" t="s">
        <v>82</v>
      </c>
      <c r="AY468" s="19" t="s">
        <v>163</v>
      </c>
      <c r="BE468" s="192">
        <f>IF(N468="základní",J468,0)</f>
        <v>0</v>
      </c>
      <c r="BF468" s="192">
        <f>IF(N468="snížená",J468,0)</f>
        <v>0</v>
      </c>
      <c r="BG468" s="192">
        <f>IF(N468="zákl. přenesená",J468,0)</f>
        <v>0</v>
      </c>
      <c r="BH468" s="192">
        <f>IF(N468="sníž. přenesená",J468,0)</f>
        <v>0</v>
      </c>
      <c r="BI468" s="192">
        <f>IF(N468="nulová",J468,0)</f>
        <v>0</v>
      </c>
      <c r="BJ468" s="19" t="s">
        <v>80</v>
      </c>
      <c r="BK468" s="192">
        <f>ROUND(I468*H468,2)</f>
        <v>0</v>
      </c>
      <c r="BL468" s="19" t="s">
        <v>170</v>
      </c>
      <c r="BM468" s="191" t="s">
        <v>1492</v>
      </c>
    </row>
    <row r="469" spans="1:65" s="2" customFormat="1" ht="16.5" customHeight="1">
      <c r="A469" s="38"/>
      <c r="B469" s="179"/>
      <c r="C469" s="180" t="s">
        <v>1493</v>
      </c>
      <c r="D469" s="180" t="s">
        <v>165</v>
      </c>
      <c r="E469" s="181" t="s">
        <v>1494</v>
      </c>
      <c r="F469" s="182" t="s">
        <v>1495</v>
      </c>
      <c r="G469" s="183" t="s">
        <v>313</v>
      </c>
      <c r="H469" s="184">
        <v>10</v>
      </c>
      <c r="I469" s="185"/>
      <c r="J469" s="186">
        <f>ROUND(I469*H469,2)</f>
        <v>0</v>
      </c>
      <c r="K469" s="182" t="s">
        <v>1</v>
      </c>
      <c r="L469" s="39"/>
      <c r="M469" s="187" t="s">
        <v>1</v>
      </c>
      <c r="N469" s="188" t="s">
        <v>38</v>
      </c>
      <c r="O469" s="77"/>
      <c r="P469" s="189">
        <f>O469*H469</f>
        <v>0</v>
      </c>
      <c r="Q469" s="189">
        <v>0</v>
      </c>
      <c r="R469" s="189">
        <f>Q469*H469</f>
        <v>0</v>
      </c>
      <c r="S469" s="189">
        <v>0</v>
      </c>
      <c r="T469" s="190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191" t="s">
        <v>170</v>
      </c>
      <c r="AT469" s="191" t="s">
        <v>165</v>
      </c>
      <c r="AU469" s="191" t="s">
        <v>82</v>
      </c>
      <c r="AY469" s="19" t="s">
        <v>163</v>
      </c>
      <c r="BE469" s="192">
        <f>IF(N469="základní",J469,0)</f>
        <v>0</v>
      </c>
      <c r="BF469" s="192">
        <f>IF(N469="snížená",J469,0)</f>
        <v>0</v>
      </c>
      <c r="BG469" s="192">
        <f>IF(N469="zákl. přenesená",J469,0)</f>
        <v>0</v>
      </c>
      <c r="BH469" s="192">
        <f>IF(N469="sníž. přenesená",J469,0)</f>
        <v>0</v>
      </c>
      <c r="BI469" s="192">
        <f>IF(N469="nulová",J469,0)</f>
        <v>0</v>
      </c>
      <c r="BJ469" s="19" t="s">
        <v>80</v>
      </c>
      <c r="BK469" s="192">
        <f>ROUND(I469*H469,2)</f>
        <v>0</v>
      </c>
      <c r="BL469" s="19" t="s">
        <v>170</v>
      </c>
      <c r="BM469" s="191" t="s">
        <v>1496</v>
      </c>
    </row>
    <row r="470" spans="1:65" s="2" customFormat="1" ht="16.5" customHeight="1">
      <c r="A470" s="38"/>
      <c r="B470" s="179"/>
      <c r="C470" s="180" t="s">
        <v>643</v>
      </c>
      <c r="D470" s="180" t="s">
        <v>165</v>
      </c>
      <c r="E470" s="181" t="s">
        <v>1497</v>
      </c>
      <c r="F470" s="182" t="s">
        <v>1498</v>
      </c>
      <c r="G470" s="183" t="s">
        <v>313</v>
      </c>
      <c r="H470" s="184">
        <v>2</v>
      </c>
      <c r="I470" s="185"/>
      <c r="J470" s="186">
        <f>ROUND(I470*H470,2)</f>
        <v>0</v>
      </c>
      <c r="K470" s="182" t="s">
        <v>1</v>
      </c>
      <c r="L470" s="39"/>
      <c r="M470" s="187" t="s">
        <v>1</v>
      </c>
      <c r="N470" s="188" t="s">
        <v>38</v>
      </c>
      <c r="O470" s="77"/>
      <c r="P470" s="189">
        <f>O470*H470</f>
        <v>0</v>
      </c>
      <c r="Q470" s="189">
        <v>0</v>
      </c>
      <c r="R470" s="189">
        <f>Q470*H470</f>
        <v>0</v>
      </c>
      <c r="S470" s="189">
        <v>0</v>
      </c>
      <c r="T470" s="190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191" t="s">
        <v>170</v>
      </c>
      <c r="AT470" s="191" t="s">
        <v>165</v>
      </c>
      <c r="AU470" s="191" t="s">
        <v>82</v>
      </c>
      <c r="AY470" s="19" t="s">
        <v>163</v>
      </c>
      <c r="BE470" s="192">
        <f>IF(N470="základní",J470,0)</f>
        <v>0</v>
      </c>
      <c r="BF470" s="192">
        <f>IF(N470="snížená",J470,0)</f>
        <v>0</v>
      </c>
      <c r="BG470" s="192">
        <f>IF(N470="zákl. přenesená",J470,0)</f>
        <v>0</v>
      </c>
      <c r="BH470" s="192">
        <f>IF(N470="sníž. přenesená",J470,0)</f>
        <v>0</v>
      </c>
      <c r="BI470" s="192">
        <f>IF(N470="nulová",J470,0)</f>
        <v>0</v>
      </c>
      <c r="BJ470" s="19" t="s">
        <v>80</v>
      </c>
      <c r="BK470" s="192">
        <f>ROUND(I470*H470,2)</f>
        <v>0</v>
      </c>
      <c r="BL470" s="19" t="s">
        <v>170</v>
      </c>
      <c r="BM470" s="191" t="s">
        <v>1499</v>
      </c>
    </row>
    <row r="471" spans="1:65" s="2" customFormat="1" ht="16.5" customHeight="1">
      <c r="A471" s="38"/>
      <c r="B471" s="179"/>
      <c r="C471" s="180" t="s">
        <v>1500</v>
      </c>
      <c r="D471" s="180" t="s">
        <v>165</v>
      </c>
      <c r="E471" s="181" t="s">
        <v>1501</v>
      </c>
      <c r="F471" s="182" t="s">
        <v>1502</v>
      </c>
      <c r="G471" s="183" t="s">
        <v>1503</v>
      </c>
      <c r="H471" s="184">
        <v>10</v>
      </c>
      <c r="I471" s="185"/>
      <c r="J471" s="186">
        <f>ROUND(I471*H471,2)</f>
        <v>0</v>
      </c>
      <c r="K471" s="182" t="s">
        <v>1</v>
      </c>
      <c r="L471" s="39"/>
      <c r="M471" s="187" t="s">
        <v>1</v>
      </c>
      <c r="N471" s="188" t="s">
        <v>38</v>
      </c>
      <c r="O471" s="77"/>
      <c r="P471" s="189">
        <f>O471*H471</f>
        <v>0</v>
      </c>
      <c r="Q471" s="189">
        <v>0</v>
      </c>
      <c r="R471" s="189">
        <f>Q471*H471</f>
        <v>0</v>
      </c>
      <c r="S471" s="189">
        <v>0</v>
      </c>
      <c r="T471" s="190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191" t="s">
        <v>170</v>
      </c>
      <c r="AT471" s="191" t="s">
        <v>165</v>
      </c>
      <c r="AU471" s="191" t="s">
        <v>82</v>
      </c>
      <c r="AY471" s="19" t="s">
        <v>163</v>
      </c>
      <c r="BE471" s="192">
        <f>IF(N471="základní",J471,0)</f>
        <v>0</v>
      </c>
      <c r="BF471" s="192">
        <f>IF(N471="snížená",J471,0)</f>
        <v>0</v>
      </c>
      <c r="BG471" s="192">
        <f>IF(N471="zákl. přenesená",J471,0)</f>
        <v>0</v>
      </c>
      <c r="BH471" s="192">
        <f>IF(N471="sníž. přenesená",J471,0)</f>
        <v>0</v>
      </c>
      <c r="BI471" s="192">
        <f>IF(N471="nulová",J471,0)</f>
        <v>0</v>
      </c>
      <c r="BJ471" s="19" t="s">
        <v>80</v>
      </c>
      <c r="BK471" s="192">
        <f>ROUND(I471*H471,2)</f>
        <v>0</v>
      </c>
      <c r="BL471" s="19" t="s">
        <v>170</v>
      </c>
      <c r="BM471" s="191" t="s">
        <v>1504</v>
      </c>
    </row>
    <row r="472" spans="1:51" s="14" customFormat="1" ht="12">
      <c r="A472" s="14"/>
      <c r="B472" s="201"/>
      <c r="C472" s="14"/>
      <c r="D472" s="194" t="s">
        <v>180</v>
      </c>
      <c r="E472" s="202" t="s">
        <v>1</v>
      </c>
      <c r="F472" s="203" t="s">
        <v>1505</v>
      </c>
      <c r="G472" s="14"/>
      <c r="H472" s="204">
        <v>10</v>
      </c>
      <c r="I472" s="205"/>
      <c r="J472" s="14"/>
      <c r="K472" s="14"/>
      <c r="L472" s="201"/>
      <c r="M472" s="206"/>
      <c r="N472" s="207"/>
      <c r="O472" s="207"/>
      <c r="P472" s="207"/>
      <c r="Q472" s="207"/>
      <c r="R472" s="207"/>
      <c r="S472" s="207"/>
      <c r="T472" s="208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02" t="s">
        <v>180</v>
      </c>
      <c r="AU472" s="202" t="s">
        <v>82</v>
      </c>
      <c r="AV472" s="14" t="s">
        <v>82</v>
      </c>
      <c r="AW472" s="14" t="s">
        <v>30</v>
      </c>
      <c r="AX472" s="14" t="s">
        <v>73</v>
      </c>
      <c r="AY472" s="202" t="s">
        <v>163</v>
      </c>
    </row>
    <row r="473" spans="1:51" s="15" customFormat="1" ht="12">
      <c r="A473" s="15"/>
      <c r="B473" s="209"/>
      <c r="C473" s="15"/>
      <c r="D473" s="194" t="s">
        <v>180</v>
      </c>
      <c r="E473" s="210" t="s">
        <v>1</v>
      </c>
      <c r="F473" s="211" t="s">
        <v>218</v>
      </c>
      <c r="G473" s="15"/>
      <c r="H473" s="212">
        <v>10</v>
      </c>
      <c r="I473" s="213"/>
      <c r="J473" s="15"/>
      <c r="K473" s="15"/>
      <c r="L473" s="209"/>
      <c r="M473" s="214"/>
      <c r="N473" s="215"/>
      <c r="O473" s="215"/>
      <c r="P473" s="215"/>
      <c r="Q473" s="215"/>
      <c r="R473" s="215"/>
      <c r="S473" s="215"/>
      <c r="T473" s="216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10" t="s">
        <v>180</v>
      </c>
      <c r="AU473" s="210" t="s">
        <v>82</v>
      </c>
      <c r="AV473" s="15" t="s">
        <v>170</v>
      </c>
      <c r="AW473" s="15" t="s">
        <v>30</v>
      </c>
      <c r="AX473" s="15" t="s">
        <v>80</v>
      </c>
      <c r="AY473" s="210" t="s">
        <v>163</v>
      </c>
    </row>
    <row r="474" spans="1:65" s="2" customFormat="1" ht="16.5" customHeight="1">
      <c r="A474" s="38"/>
      <c r="B474" s="179"/>
      <c r="C474" s="180" t="s">
        <v>1263</v>
      </c>
      <c r="D474" s="180" t="s">
        <v>165</v>
      </c>
      <c r="E474" s="181" t="s">
        <v>1506</v>
      </c>
      <c r="F474" s="182" t="s">
        <v>1507</v>
      </c>
      <c r="G474" s="183" t="s">
        <v>1503</v>
      </c>
      <c r="H474" s="184">
        <v>10</v>
      </c>
      <c r="I474" s="185"/>
      <c r="J474" s="186">
        <f>ROUND(I474*H474,2)</f>
        <v>0</v>
      </c>
      <c r="K474" s="182" t="s">
        <v>1</v>
      </c>
      <c r="L474" s="39"/>
      <c r="M474" s="187" t="s">
        <v>1</v>
      </c>
      <c r="N474" s="188" t="s">
        <v>38</v>
      </c>
      <c r="O474" s="77"/>
      <c r="P474" s="189">
        <f>O474*H474</f>
        <v>0</v>
      </c>
      <c r="Q474" s="189">
        <v>0</v>
      </c>
      <c r="R474" s="189">
        <f>Q474*H474</f>
        <v>0</v>
      </c>
      <c r="S474" s="189">
        <v>0</v>
      </c>
      <c r="T474" s="190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191" t="s">
        <v>170</v>
      </c>
      <c r="AT474" s="191" t="s">
        <v>165</v>
      </c>
      <c r="AU474" s="191" t="s">
        <v>82</v>
      </c>
      <c r="AY474" s="19" t="s">
        <v>163</v>
      </c>
      <c r="BE474" s="192">
        <f>IF(N474="základní",J474,0)</f>
        <v>0</v>
      </c>
      <c r="BF474" s="192">
        <f>IF(N474="snížená",J474,0)</f>
        <v>0</v>
      </c>
      <c r="BG474" s="192">
        <f>IF(N474="zákl. přenesená",J474,0)</f>
        <v>0</v>
      </c>
      <c r="BH474" s="192">
        <f>IF(N474="sníž. přenesená",J474,0)</f>
        <v>0</v>
      </c>
      <c r="BI474" s="192">
        <f>IF(N474="nulová",J474,0)</f>
        <v>0</v>
      </c>
      <c r="BJ474" s="19" t="s">
        <v>80</v>
      </c>
      <c r="BK474" s="192">
        <f>ROUND(I474*H474,2)</f>
        <v>0</v>
      </c>
      <c r="BL474" s="19" t="s">
        <v>170</v>
      </c>
      <c r="BM474" s="191" t="s">
        <v>1508</v>
      </c>
    </row>
    <row r="475" spans="1:51" s="14" customFormat="1" ht="12">
      <c r="A475" s="14"/>
      <c r="B475" s="201"/>
      <c r="C475" s="14"/>
      <c r="D475" s="194" t="s">
        <v>180</v>
      </c>
      <c r="E475" s="202" t="s">
        <v>1</v>
      </c>
      <c r="F475" s="203" t="s">
        <v>1505</v>
      </c>
      <c r="G475" s="14"/>
      <c r="H475" s="204">
        <v>10</v>
      </c>
      <c r="I475" s="205"/>
      <c r="J475" s="14"/>
      <c r="K475" s="14"/>
      <c r="L475" s="201"/>
      <c r="M475" s="206"/>
      <c r="N475" s="207"/>
      <c r="O475" s="207"/>
      <c r="P475" s="207"/>
      <c r="Q475" s="207"/>
      <c r="R475" s="207"/>
      <c r="S475" s="207"/>
      <c r="T475" s="20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02" t="s">
        <v>180</v>
      </c>
      <c r="AU475" s="202" t="s">
        <v>82</v>
      </c>
      <c r="AV475" s="14" t="s">
        <v>82</v>
      </c>
      <c r="AW475" s="14" t="s">
        <v>30</v>
      </c>
      <c r="AX475" s="14" t="s">
        <v>73</v>
      </c>
      <c r="AY475" s="202" t="s">
        <v>163</v>
      </c>
    </row>
    <row r="476" spans="1:51" s="15" customFormat="1" ht="12">
      <c r="A476" s="15"/>
      <c r="B476" s="209"/>
      <c r="C476" s="15"/>
      <c r="D476" s="194" t="s">
        <v>180</v>
      </c>
      <c r="E476" s="210" t="s">
        <v>1</v>
      </c>
      <c r="F476" s="211" t="s">
        <v>218</v>
      </c>
      <c r="G476" s="15"/>
      <c r="H476" s="212">
        <v>10</v>
      </c>
      <c r="I476" s="213"/>
      <c r="J476" s="15"/>
      <c r="K476" s="15"/>
      <c r="L476" s="209"/>
      <c r="M476" s="214"/>
      <c r="N476" s="215"/>
      <c r="O476" s="215"/>
      <c r="P476" s="215"/>
      <c r="Q476" s="215"/>
      <c r="R476" s="215"/>
      <c r="S476" s="215"/>
      <c r="T476" s="216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10" t="s">
        <v>180</v>
      </c>
      <c r="AU476" s="210" t="s">
        <v>82</v>
      </c>
      <c r="AV476" s="15" t="s">
        <v>170</v>
      </c>
      <c r="AW476" s="15" t="s">
        <v>30</v>
      </c>
      <c r="AX476" s="15" t="s">
        <v>80</v>
      </c>
      <c r="AY476" s="210" t="s">
        <v>163</v>
      </c>
    </row>
    <row r="477" spans="1:65" s="2" customFormat="1" ht="16.5" customHeight="1">
      <c r="A477" s="38"/>
      <c r="B477" s="179"/>
      <c r="C477" s="180" t="s">
        <v>1509</v>
      </c>
      <c r="D477" s="180" t="s">
        <v>165</v>
      </c>
      <c r="E477" s="181" t="s">
        <v>1510</v>
      </c>
      <c r="F477" s="182" t="s">
        <v>1511</v>
      </c>
      <c r="G477" s="183" t="s">
        <v>1503</v>
      </c>
      <c r="H477" s="184">
        <v>10</v>
      </c>
      <c r="I477" s="185"/>
      <c r="J477" s="186">
        <f>ROUND(I477*H477,2)</f>
        <v>0</v>
      </c>
      <c r="K477" s="182" t="s">
        <v>1</v>
      </c>
      <c r="L477" s="39"/>
      <c r="M477" s="187" t="s">
        <v>1</v>
      </c>
      <c r="N477" s="188" t="s">
        <v>38</v>
      </c>
      <c r="O477" s="77"/>
      <c r="P477" s="189">
        <f>O477*H477</f>
        <v>0</v>
      </c>
      <c r="Q477" s="189">
        <v>0</v>
      </c>
      <c r="R477" s="189">
        <f>Q477*H477</f>
        <v>0</v>
      </c>
      <c r="S477" s="189">
        <v>0</v>
      </c>
      <c r="T477" s="190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191" t="s">
        <v>170</v>
      </c>
      <c r="AT477" s="191" t="s">
        <v>165</v>
      </c>
      <c r="AU477" s="191" t="s">
        <v>82</v>
      </c>
      <c r="AY477" s="19" t="s">
        <v>163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19" t="s">
        <v>80</v>
      </c>
      <c r="BK477" s="192">
        <f>ROUND(I477*H477,2)</f>
        <v>0</v>
      </c>
      <c r="BL477" s="19" t="s">
        <v>170</v>
      </c>
      <c r="BM477" s="191" t="s">
        <v>1512</v>
      </c>
    </row>
    <row r="478" spans="1:51" s="14" customFormat="1" ht="12">
      <c r="A478" s="14"/>
      <c r="B478" s="201"/>
      <c r="C478" s="14"/>
      <c r="D478" s="194" t="s">
        <v>180</v>
      </c>
      <c r="E478" s="202" t="s">
        <v>1</v>
      </c>
      <c r="F478" s="203" t="s">
        <v>1505</v>
      </c>
      <c r="G478" s="14"/>
      <c r="H478" s="204">
        <v>10</v>
      </c>
      <c r="I478" s="205"/>
      <c r="J478" s="14"/>
      <c r="K478" s="14"/>
      <c r="L478" s="201"/>
      <c r="M478" s="206"/>
      <c r="N478" s="207"/>
      <c r="O478" s="207"/>
      <c r="P478" s="207"/>
      <c r="Q478" s="207"/>
      <c r="R478" s="207"/>
      <c r="S478" s="207"/>
      <c r="T478" s="20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02" t="s">
        <v>180</v>
      </c>
      <c r="AU478" s="202" t="s">
        <v>82</v>
      </c>
      <c r="AV478" s="14" t="s">
        <v>82</v>
      </c>
      <c r="AW478" s="14" t="s">
        <v>30</v>
      </c>
      <c r="AX478" s="14" t="s">
        <v>73</v>
      </c>
      <c r="AY478" s="202" t="s">
        <v>163</v>
      </c>
    </row>
    <row r="479" spans="1:51" s="15" customFormat="1" ht="12">
      <c r="A479" s="15"/>
      <c r="B479" s="209"/>
      <c r="C479" s="15"/>
      <c r="D479" s="194" t="s">
        <v>180</v>
      </c>
      <c r="E479" s="210" t="s">
        <v>1</v>
      </c>
      <c r="F479" s="211" t="s">
        <v>218</v>
      </c>
      <c r="G479" s="15"/>
      <c r="H479" s="212">
        <v>10</v>
      </c>
      <c r="I479" s="213"/>
      <c r="J479" s="15"/>
      <c r="K479" s="15"/>
      <c r="L479" s="209"/>
      <c r="M479" s="214"/>
      <c r="N479" s="215"/>
      <c r="O479" s="215"/>
      <c r="P479" s="215"/>
      <c r="Q479" s="215"/>
      <c r="R479" s="215"/>
      <c r="S479" s="215"/>
      <c r="T479" s="21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10" t="s">
        <v>180</v>
      </c>
      <c r="AU479" s="210" t="s">
        <v>82</v>
      </c>
      <c r="AV479" s="15" t="s">
        <v>170</v>
      </c>
      <c r="AW479" s="15" t="s">
        <v>30</v>
      </c>
      <c r="AX479" s="15" t="s">
        <v>80</v>
      </c>
      <c r="AY479" s="210" t="s">
        <v>163</v>
      </c>
    </row>
    <row r="480" spans="1:65" s="2" customFormat="1" ht="24.15" customHeight="1">
      <c r="A480" s="38"/>
      <c r="B480" s="179"/>
      <c r="C480" s="180" t="s">
        <v>651</v>
      </c>
      <c r="D480" s="180" t="s">
        <v>165</v>
      </c>
      <c r="E480" s="181" t="s">
        <v>1513</v>
      </c>
      <c r="F480" s="182" t="s">
        <v>1514</v>
      </c>
      <c r="G480" s="183" t="s">
        <v>313</v>
      </c>
      <c r="H480" s="184">
        <v>1</v>
      </c>
      <c r="I480" s="185"/>
      <c r="J480" s="186">
        <f>ROUND(I480*H480,2)</f>
        <v>0</v>
      </c>
      <c r="K480" s="182" t="s">
        <v>1</v>
      </c>
      <c r="L480" s="39"/>
      <c r="M480" s="187" t="s">
        <v>1</v>
      </c>
      <c r="N480" s="188" t="s">
        <v>38</v>
      </c>
      <c r="O480" s="77"/>
      <c r="P480" s="189">
        <f>O480*H480</f>
        <v>0</v>
      </c>
      <c r="Q480" s="189">
        <v>0</v>
      </c>
      <c r="R480" s="189">
        <f>Q480*H480</f>
        <v>0</v>
      </c>
      <c r="S480" s="189">
        <v>0</v>
      </c>
      <c r="T480" s="190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191" t="s">
        <v>170</v>
      </c>
      <c r="AT480" s="191" t="s">
        <v>165</v>
      </c>
      <c r="AU480" s="191" t="s">
        <v>82</v>
      </c>
      <c r="AY480" s="19" t="s">
        <v>163</v>
      </c>
      <c r="BE480" s="192">
        <f>IF(N480="základní",J480,0)</f>
        <v>0</v>
      </c>
      <c r="BF480" s="192">
        <f>IF(N480="snížená",J480,0)</f>
        <v>0</v>
      </c>
      <c r="BG480" s="192">
        <f>IF(N480="zákl. přenesená",J480,0)</f>
        <v>0</v>
      </c>
      <c r="BH480" s="192">
        <f>IF(N480="sníž. přenesená",J480,0)</f>
        <v>0</v>
      </c>
      <c r="BI480" s="192">
        <f>IF(N480="nulová",J480,0)</f>
        <v>0</v>
      </c>
      <c r="BJ480" s="19" t="s">
        <v>80</v>
      </c>
      <c r="BK480" s="192">
        <f>ROUND(I480*H480,2)</f>
        <v>0</v>
      </c>
      <c r="BL480" s="19" t="s">
        <v>170</v>
      </c>
      <c r="BM480" s="191" t="s">
        <v>1515</v>
      </c>
    </row>
    <row r="481" spans="1:65" s="2" customFormat="1" ht="21.75" customHeight="1">
      <c r="A481" s="38"/>
      <c r="B481" s="179"/>
      <c r="C481" s="180" t="s">
        <v>1516</v>
      </c>
      <c r="D481" s="180" t="s">
        <v>165</v>
      </c>
      <c r="E481" s="181" t="s">
        <v>1517</v>
      </c>
      <c r="F481" s="182" t="s">
        <v>1518</v>
      </c>
      <c r="G481" s="183" t="s">
        <v>313</v>
      </c>
      <c r="H481" s="184">
        <v>4</v>
      </c>
      <c r="I481" s="185"/>
      <c r="J481" s="186">
        <f>ROUND(I481*H481,2)</f>
        <v>0</v>
      </c>
      <c r="K481" s="182" t="s">
        <v>1</v>
      </c>
      <c r="L481" s="39"/>
      <c r="M481" s="187" t="s">
        <v>1</v>
      </c>
      <c r="N481" s="188" t="s">
        <v>38</v>
      </c>
      <c r="O481" s="77"/>
      <c r="P481" s="189">
        <f>O481*H481</f>
        <v>0</v>
      </c>
      <c r="Q481" s="189">
        <v>0</v>
      </c>
      <c r="R481" s="189">
        <f>Q481*H481</f>
        <v>0</v>
      </c>
      <c r="S481" s="189">
        <v>0</v>
      </c>
      <c r="T481" s="190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191" t="s">
        <v>170</v>
      </c>
      <c r="AT481" s="191" t="s">
        <v>165</v>
      </c>
      <c r="AU481" s="191" t="s">
        <v>82</v>
      </c>
      <c r="AY481" s="19" t="s">
        <v>163</v>
      </c>
      <c r="BE481" s="192">
        <f>IF(N481="základní",J481,0)</f>
        <v>0</v>
      </c>
      <c r="BF481" s="192">
        <f>IF(N481="snížená",J481,0)</f>
        <v>0</v>
      </c>
      <c r="BG481" s="192">
        <f>IF(N481="zákl. přenesená",J481,0)</f>
        <v>0</v>
      </c>
      <c r="BH481" s="192">
        <f>IF(N481="sníž. přenesená",J481,0)</f>
        <v>0</v>
      </c>
      <c r="BI481" s="192">
        <f>IF(N481="nulová",J481,0)</f>
        <v>0</v>
      </c>
      <c r="BJ481" s="19" t="s">
        <v>80</v>
      </c>
      <c r="BK481" s="192">
        <f>ROUND(I481*H481,2)</f>
        <v>0</v>
      </c>
      <c r="BL481" s="19" t="s">
        <v>170</v>
      </c>
      <c r="BM481" s="191" t="s">
        <v>1519</v>
      </c>
    </row>
    <row r="482" spans="1:65" s="2" customFormat="1" ht="24.15" customHeight="1">
      <c r="A482" s="38"/>
      <c r="B482" s="179"/>
      <c r="C482" s="180" t="s">
        <v>655</v>
      </c>
      <c r="D482" s="180" t="s">
        <v>165</v>
      </c>
      <c r="E482" s="181" t="s">
        <v>1520</v>
      </c>
      <c r="F482" s="182" t="s">
        <v>1521</v>
      </c>
      <c r="G482" s="183" t="s">
        <v>313</v>
      </c>
      <c r="H482" s="184">
        <v>9</v>
      </c>
      <c r="I482" s="185"/>
      <c r="J482" s="186">
        <f>ROUND(I482*H482,2)</f>
        <v>0</v>
      </c>
      <c r="K482" s="182" t="s">
        <v>1</v>
      </c>
      <c r="L482" s="39"/>
      <c r="M482" s="187" t="s">
        <v>1</v>
      </c>
      <c r="N482" s="188" t="s">
        <v>38</v>
      </c>
      <c r="O482" s="77"/>
      <c r="P482" s="189">
        <f>O482*H482</f>
        <v>0</v>
      </c>
      <c r="Q482" s="189">
        <v>0</v>
      </c>
      <c r="R482" s="189">
        <f>Q482*H482</f>
        <v>0</v>
      </c>
      <c r="S482" s="189">
        <v>0</v>
      </c>
      <c r="T482" s="190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191" t="s">
        <v>170</v>
      </c>
      <c r="AT482" s="191" t="s">
        <v>165</v>
      </c>
      <c r="AU482" s="191" t="s">
        <v>82</v>
      </c>
      <c r="AY482" s="19" t="s">
        <v>163</v>
      </c>
      <c r="BE482" s="192">
        <f>IF(N482="základní",J482,0)</f>
        <v>0</v>
      </c>
      <c r="BF482" s="192">
        <f>IF(N482="snížená",J482,0)</f>
        <v>0</v>
      </c>
      <c r="BG482" s="192">
        <f>IF(N482="zákl. přenesená",J482,0)</f>
        <v>0</v>
      </c>
      <c r="BH482" s="192">
        <f>IF(N482="sníž. přenesená",J482,0)</f>
        <v>0</v>
      </c>
      <c r="BI482" s="192">
        <f>IF(N482="nulová",J482,0)</f>
        <v>0</v>
      </c>
      <c r="BJ482" s="19" t="s">
        <v>80</v>
      </c>
      <c r="BK482" s="192">
        <f>ROUND(I482*H482,2)</f>
        <v>0</v>
      </c>
      <c r="BL482" s="19" t="s">
        <v>170</v>
      </c>
      <c r="BM482" s="191" t="s">
        <v>1522</v>
      </c>
    </row>
    <row r="483" spans="1:65" s="2" customFormat="1" ht="16.5" customHeight="1">
      <c r="A483" s="38"/>
      <c r="B483" s="179"/>
      <c r="C483" s="180" t="s">
        <v>1523</v>
      </c>
      <c r="D483" s="180" t="s">
        <v>165</v>
      </c>
      <c r="E483" s="181" t="s">
        <v>1524</v>
      </c>
      <c r="F483" s="182" t="s">
        <v>1525</v>
      </c>
      <c r="G483" s="183" t="s">
        <v>313</v>
      </c>
      <c r="H483" s="184">
        <v>1</v>
      </c>
      <c r="I483" s="185"/>
      <c r="J483" s="186">
        <f>ROUND(I483*H483,2)</f>
        <v>0</v>
      </c>
      <c r="K483" s="182" t="s">
        <v>1</v>
      </c>
      <c r="L483" s="39"/>
      <c r="M483" s="187" t="s">
        <v>1</v>
      </c>
      <c r="N483" s="188" t="s">
        <v>38</v>
      </c>
      <c r="O483" s="77"/>
      <c r="P483" s="189">
        <f>O483*H483</f>
        <v>0</v>
      </c>
      <c r="Q483" s="189">
        <v>0</v>
      </c>
      <c r="R483" s="189">
        <f>Q483*H483</f>
        <v>0</v>
      </c>
      <c r="S483" s="189">
        <v>0</v>
      </c>
      <c r="T483" s="190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191" t="s">
        <v>170</v>
      </c>
      <c r="AT483" s="191" t="s">
        <v>165</v>
      </c>
      <c r="AU483" s="191" t="s">
        <v>82</v>
      </c>
      <c r="AY483" s="19" t="s">
        <v>163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19" t="s">
        <v>80</v>
      </c>
      <c r="BK483" s="192">
        <f>ROUND(I483*H483,2)</f>
        <v>0</v>
      </c>
      <c r="BL483" s="19" t="s">
        <v>170</v>
      </c>
      <c r="BM483" s="191" t="s">
        <v>1526</v>
      </c>
    </row>
    <row r="484" spans="1:65" s="2" customFormat="1" ht="21.75" customHeight="1">
      <c r="A484" s="38"/>
      <c r="B484" s="179"/>
      <c r="C484" s="180" t="s">
        <v>1270</v>
      </c>
      <c r="D484" s="180" t="s">
        <v>165</v>
      </c>
      <c r="E484" s="181" t="s">
        <v>1527</v>
      </c>
      <c r="F484" s="182" t="s">
        <v>1528</v>
      </c>
      <c r="G484" s="183" t="s">
        <v>196</v>
      </c>
      <c r="H484" s="184">
        <v>45.15</v>
      </c>
      <c r="I484" s="185"/>
      <c r="J484" s="186">
        <f>ROUND(I484*H484,2)</f>
        <v>0</v>
      </c>
      <c r="K484" s="182" t="s">
        <v>1</v>
      </c>
      <c r="L484" s="39"/>
      <c r="M484" s="187" t="s">
        <v>1</v>
      </c>
      <c r="N484" s="188" t="s">
        <v>38</v>
      </c>
      <c r="O484" s="77"/>
      <c r="P484" s="189">
        <f>O484*H484</f>
        <v>0</v>
      </c>
      <c r="Q484" s="189">
        <v>0</v>
      </c>
      <c r="R484" s="189">
        <f>Q484*H484</f>
        <v>0</v>
      </c>
      <c r="S484" s="189">
        <v>0</v>
      </c>
      <c r="T484" s="190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191" t="s">
        <v>170</v>
      </c>
      <c r="AT484" s="191" t="s">
        <v>165</v>
      </c>
      <c r="AU484" s="191" t="s">
        <v>82</v>
      </c>
      <c r="AY484" s="19" t="s">
        <v>163</v>
      </c>
      <c r="BE484" s="192">
        <f>IF(N484="základní",J484,0)</f>
        <v>0</v>
      </c>
      <c r="BF484" s="192">
        <f>IF(N484="snížená",J484,0)</f>
        <v>0</v>
      </c>
      <c r="BG484" s="192">
        <f>IF(N484="zákl. přenesená",J484,0)</f>
        <v>0</v>
      </c>
      <c r="BH484" s="192">
        <f>IF(N484="sníž. přenesená",J484,0)</f>
        <v>0</v>
      </c>
      <c r="BI484" s="192">
        <f>IF(N484="nulová",J484,0)</f>
        <v>0</v>
      </c>
      <c r="BJ484" s="19" t="s">
        <v>80</v>
      </c>
      <c r="BK484" s="192">
        <f>ROUND(I484*H484,2)</f>
        <v>0</v>
      </c>
      <c r="BL484" s="19" t="s">
        <v>170</v>
      </c>
      <c r="BM484" s="191" t="s">
        <v>1529</v>
      </c>
    </row>
    <row r="485" spans="1:51" s="14" customFormat="1" ht="12">
      <c r="A485" s="14"/>
      <c r="B485" s="201"/>
      <c r="C485" s="14"/>
      <c r="D485" s="194" t="s">
        <v>180</v>
      </c>
      <c r="E485" s="202" t="s">
        <v>1</v>
      </c>
      <c r="F485" s="203" t="s">
        <v>1530</v>
      </c>
      <c r="G485" s="14"/>
      <c r="H485" s="204">
        <v>45.15</v>
      </c>
      <c r="I485" s="205"/>
      <c r="J485" s="14"/>
      <c r="K485" s="14"/>
      <c r="L485" s="201"/>
      <c r="M485" s="206"/>
      <c r="N485" s="207"/>
      <c r="O485" s="207"/>
      <c r="P485" s="207"/>
      <c r="Q485" s="207"/>
      <c r="R485" s="207"/>
      <c r="S485" s="207"/>
      <c r="T485" s="20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02" t="s">
        <v>180</v>
      </c>
      <c r="AU485" s="202" t="s">
        <v>82</v>
      </c>
      <c r="AV485" s="14" t="s">
        <v>82</v>
      </c>
      <c r="AW485" s="14" t="s">
        <v>30</v>
      </c>
      <c r="AX485" s="14" t="s">
        <v>73</v>
      </c>
      <c r="AY485" s="202" t="s">
        <v>163</v>
      </c>
    </row>
    <row r="486" spans="1:51" s="15" customFormat="1" ht="12">
      <c r="A486" s="15"/>
      <c r="B486" s="209"/>
      <c r="C486" s="15"/>
      <c r="D486" s="194" t="s">
        <v>180</v>
      </c>
      <c r="E486" s="210" t="s">
        <v>1</v>
      </c>
      <c r="F486" s="211" t="s">
        <v>218</v>
      </c>
      <c r="G486" s="15"/>
      <c r="H486" s="212">
        <v>45.15</v>
      </c>
      <c r="I486" s="213"/>
      <c r="J486" s="15"/>
      <c r="K486" s="15"/>
      <c r="L486" s="209"/>
      <c r="M486" s="214"/>
      <c r="N486" s="215"/>
      <c r="O486" s="215"/>
      <c r="P486" s="215"/>
      <c r="Q486" s="215"/>
      <c r="R486" s="215"/>
      <c r="S486" s="215"/>
      <c r="T486" s="21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10" t="s">
        <v>180</v>
      </c>
      <c r="AU486" s="210" t="s">
        <v>82</v>
      </c>
      <c r="AV486" s="15" t="s">
        <v>170</v>
      </c>
      <c r="AW486" s="15" t="s">
        <v>30</v>
      </c>
      <c r="AX486" s="15" t="s">
        <v>80</v>
      </c>
      <c r="AY486" s="210" t="s">
        <v>163</v>
      </c>
    </row>
    <row r="487" spans="1:65" s="2" customFormat="1" ht="24.15" customHeight="1">
      <c r="A487" s="38"/>
      <c r="B487" s="179"/>
      <c r="C487" s="180" t="s">
        <v>1531</v>
      </c>
      <c r="D487" s="180" t="s">
        <v>165</v>
      </c>
      <c r="E487" s="181" t="s">
        <v>1532</v>
      </c>
      <c r="F487" s="182" t="s">
        <v>1533</v>
      </c>
      <c r="G487" s="183" t="s">
        <v>196</v>
      </c>
      <c r="H487" s="184">
        <v>170</v>
      </c>
      <c r="I487" s="185"/>
      <c r="J487" s="186">
        <f>ROUND(I487*H487,2)</f>
        <v>0</v>
      </c>
      <c r="K487" s="182" t="s">
        <v>1</v>
      </c>
      <c r="L487" s="39"/>
      <c r="M487" s="187" t="s">
        <v>1</v>
      </c>
      <c r="N487" s="188" t="s">
        <v>38</v>
      </c>
      <c r="O487" s="77"/>
      <c r="P487" s="189">
        <f>O487*H487</f>
        <v>0</v>
      </c>
      <c r="Q487" s="189">
        <v>0</v>
      </c>
      <c r="R487" s="189">
        <f>Q487*H487</f>
        <v>0</v>
      </c>
      <c r="S487" s="189">
        <v>0</v>
      </c>
      <c r="T487" s="190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191" t="s">
        <v>170</v>
      </c>
      <c r="AT487" s="191" t="s">
        <v>165</v>
      </c>
      <c r="AU487" s="191" t="s">
        <v>82</v>
      </c>
      <c r="AY487" s="19" t="s">
        <v>163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9" t="s">
        <v>80</v>
      </c>
      <c r="BK487" s="192">
        <f>ROUND(I487*H487,2)</f>
        <v>0</v>
      </c>
      <c r="BL487" s="19" t="s">
        <v>170</v>
      </c>
      <c r="BM487" s="191" t="s">
        <v>1534</v>
      </c>
    </row>
    <row r="488" spans="1:51" s="14" customFormat="1" ht="12">
      <c r="A488" s="14"/>
      <c r="B488" s="201"/>
      <c r="C488" s="14"/>
      <c r="D488" s="194" t="s">
        <v>180</v>
      </c>
      <c r="E488" s="202" t="s">
        <v>1</v>
      </c>
      <c r="F488" s="203" t="s">
        <v>1535</v>
      </c>
      <c r="G488" s="14"/>
      <c r="H488" s="204">
        <v>170</v>
      </c>
      <c r="I488" s="205"/>
      <c r="J488" s="14"/>
      <c r="K488" s="14"/>
      <c r="L488" s="201"/>
      <c r="M488" s="206"/>
      <c r="N488" s="207"/>
      <c r="O488" s="207"/>
      <c r="P488" s="207"/>
      <c r="Q488" s="207"/>
      <c r="R488" s="207"/>
      <c r="S488" s="207"/>
      <c r="T488" s="20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02" t="s">
        <v>180</v>
      </c>
      <c r="AU488" s="202" t="s">
        <v>82</v>
      </c>
      <c r="AV488" s="14" t="s">
        <v>82</v>
      </c>
      <c r="AW488" s="14" t="s">
        <v>30</v>
      </c>
      <c r="AX488" s="14" t="s">
        <v>73</v>
      </c>
      <c r="AY488" s="202" t="s">
        <v>163</v>
      </c>
    </row>
    <row r="489" spans="1:51" s="15" customFormat="1" ht="12">
      <c r="A489" s="15"/>
      <c r="B489" s="209"/>
      <c r="C489" s="15"/>
      <c r="D489" s="194" t="s">
        <v>180</v>
      </c>
      <c r="E489" s="210" t="s">
        <v>1</v>
      </c>
      <c r="F489" s="211" t="s">
        <v>218</v>
      </c>
      <c r="G489" s="15"/>
      <c r="H489" s="212">
        <v>170</v>
      </c>
      <c r="I489" s="213"/>
      <c r="J489" s="15"/>
      <c r="K489" s="15"/>
      <c r="L489" s="209"/>
      <c r="M489" s="214"/>
      <c r="N489" s="215"/>
      <c r="O489" s="215"/>
      <c r="P489" s="215"/>
      <c r="Q489" s="215"/>
      <c r="R489" s="215"/>
      <c r="S489" s="215"/>
      <c r="T489" s="216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10" t="s">
        <v>180</v>
      </c>
      <c r="AU489" s="210" t="s">
        <v>82</v>
      </c>
      <c r="AV489" s="15" t="s">
        <v>170</v>
      </c>
      <c r="AW489" s="15" t="s">
        <v>30</v>
      </c>
      <c r="AX489" s="15" t="s">
        <v>80</v>
      </c>
      <c r="AY489" s="210" t="s">
        <v>163</v>
      </c>
    </row>
    <row r="490" spans="1:65" s="2" customFormat="1" ht="16.5" customHeight="1">
      <c r="A490" s="38"/>
      <c r="B490" s="179"/>
      <c r="C490" s="180" t="s">
        <v>663</v>
      </c>
      <c r="D490" s="180" t="s">
        <v>165</v>
      </c>
      <c r="E490" s="181" t="s">
        <v>1536</v>
      </c>
      <c r="F490" s="182" t="s">
        <v>1537</v>
      </c>
      <c r="G490" s="183" t="s">
        <v>313</v>
      </c>
      <c r="H490" s="184">
        <v>680</v>
      </c>
      <c r="I490" s="185"/>
      <c r="J490" s="186">
        <f>ROUND(I490*H490,2)</f>
        <v>0</v>
      </c>
      <c r="K490" s="182" t="s">
        <v>1</v>
      </c>
      <c r="L490" s="39"/>
      <c r="M490" s="187" t="s">
        <v>1</v>
      </c>
      <c r="N490" s="188" t="s">
        <v>38</v>
      </c>
      <c r="O490" s="77"/>
      <c r="P490" s="189">
        <f>O490*H490</f>
        <v>0</v>
      </c>
      <c r="Q490" s="189">
        <v>0</v>
      </c>
      <c r="R490" s="189">
        <f>Q490*H490</f>
        <v>0</v>
      </c>
      <c r="S490" s="189">
        <v>0</v>
      </c>
      <c r="T490" s="190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191" t="s">
        <v>170</v>
      </c>
      <c r="AT490" s="191" t="s">
        <v>165</v>
      </c>
      <c r="AU490" s="191" t="s">
        <v>82</v>
      </c>
      <c r="AY490" s="19" t="s">
        <v>163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9" t="s">
        <v>80</v>
      </c>
      <c r="BK490" s="192">
        <f>ROUND(I490*H490,2)</f>
        <v>0</v>
      </c>
      <c r="BL490" s="19" t="s">
        <v>170</v>
      </c>
      <c r="BM490" s="191" t="s">
        <v>1538</v>
      </c>
    </row>
    <row r="491" spans="1:51" s="14" customFormat="1" ht="12">
      <c r="A491" s="14"/>
      <c r="B491" s="201"/>
      <c r="C491" s="14"/>
      <c r="D491" s="194" t="s">
        <v>180</v>
      </c>
      <c r="E491" s="202" t="s">
        <v>1</v>
      </c>
      <c r="F491" s="203" t="s">
        <v>1539</v>
      </c>
      <c r="G491" s="14"/>
      <c r="H491" s="204">
        <v>680</v>
      </c>
      <c r="I491" s="205"/>
      <c r="J491" s="14"/>
      <c r="K491" s="14"/>
      <c r="L491" s="201"/>
      <c r="M491" s="206"/>
      <c r="N491" s="207"/>
      <c r="O491" s="207"/>
      <c r="P491" s="207"/>
      <c r="Q491" s="207"/>
      <c r="R491" s="207"/>
      <c r="S491" s="207"/>
      <c r="T491" s="20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02" t="s">
        <v>180</v>
      </c>
      <c r="AU491" s="202" t="s">
        <v>82</v>
      </c>
      <c r="AV491" s="14" t="s">
        <v>82</v>
      </c>
      <c r="AW491" s="14" t="s">
        <v>30</v>
      </c>
      <c r="AX491" s="14" t="s">
        <v>73</v>
      </c>
      <c r="AY491" s="202" t="s">
        <v>163</v>
      </c>
    </row>
    <row r="492" spans="1:51" s="15" customFormat="1" ht="12">
      <c r="A492" s="15"/>
      <c r="B492" s="209"/>
      <c r="C492" s="15"/>
      <c r="D492" s="194" t="s">
        <v>180</v>
      </c>
      <c r="E492" s="210" t="s">
        <v>1</v>
      </c>
      <c r="F492" s="211" t="s">
        <v>218</v>
      </c>
      <c r="G492" s="15"/>
      <c r="H492" s="212">
        <v>680</v>
      </c>
      <c r="I492" s="213"/>
      <c r="J492" s="15"/>
      <c r="K492" s="15"/>
      <c r="L492" s="209"/>
      <c r="M492" s="214"/>
      <c r="N492" s="215"/>
      <c r="O492" s="215"/>
      <c r="P492" s="215"/>
      <c r="Q492" s="215"/>
      <c r="R492" s="215"/>
      <c r="S492" s="215"/>
      <c r="T492" s="216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10" t="s">
        <v>180</v>
      </c>
      <c r="AU492" s="210" t="s">
        <v>82</v>
      </c>
      <c r="AV492" s="15" t="s">
        <v>170</v>
      </c>
      <c r="AW492" s="15" t="s">
        <v>30</v>
      </c>
      <c r="AX492" s="15" t="s">
        <v>80</v>
      </c>
      <c r="AY492" s="210" t="s">
        <v>163</v>
      </c>
    </row>
    <row r="493" spans="1:65" s="2" customFormat="1" ht="16.5" customHeight="1">
      <c r="A493" s="38"/>
      <c r="B493" s="179"/>
      <c r="C493" s="180" t="s">
        <v>1540</v>
      </c>
      <c r="D493" s="180" t="s">
        <v>165</v>
      </c>
      <c r="E493" s="181" t="s">
        <v>1541</v>
      </c>
      <c r="F493" s="182" t="s">
        <v>1542</v>
      </c>
      <c r="G493" s="183" t="s">
        <v>313</v>
      </c>
      <c r="H493" s="184">
        <v>170</v>
      </c>
      <c r="I493" s="185"/>
      <c r="J493" s="186">
        <f>ROUND(I493*H493,2)</f>
        <v>0</v>
      </c>
      <c r="K493" s="182" t="s">
        <v>1</v>
      </c>
      <c r="L493" s="39"/>
      <c r="M493" s="187" t="s">
        <v>1</v>
      </c>
      <c r="N493" s="188" t="s">
        <v>38</v>
      </c>
      <c r="O493" s="77"/>
      <c r="P493" s="189">
        <f>O493*H493</f>
        <v>0</v>
      </c>
      <c r="Q493" s="189">
        <v>0</v>
      </c>
      <c r="R493" s="189">
        <f>Q493*H493</f>
        <v>0</v>
      </c>
      <c r="S493" s="189">
        <v>0</v>
      </c>
      <c r="T493" s="190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191" t="s">
        <v>170</v>
      </c>
      <c r="AT493" s="191" t="s">
        <v>165</v>
      </c>
      <c r="AU493" s="191" t="s">
        <v>82</v>
      </c>
      <c r="AY493" s="19" t="s">
        <v>163</v>
      </c>
      <c r="BE493" s="192">
        <f>IF(N493="základní",J493,0)</f>
        <v>0</v>
      </c>
      <c r="BF493" s="192">
        <f>IF(N493="snížená",J493,0)</f>
        <v>0</v>
      </c>
      <c r="BG493" s="192">
        <f>IF(N493="zákl. přenesená",J493,0)</f>
        <v>0</v>
      </c>
      <c r="BH493" s="192">
        <f>IF(N493="sníž. přenesená",J493,0)</f>
        <v>0</v>
      </c>
      <c r="BI493" s="192">
        <f>IF(N493="nulová",J493,0)</f>
        <v>0</v>
      </c>
      <c r="BJ493" s="19" t="s">
        <v>80</v>
      </c>
      <c r="BK493" s="192">
        <f>ROUND(I493*H493,2)</f>
        <v>0</v>
      </c>
      <c r="BL493" s="19" t="s">
        <v>170</v>
      </c>
      <c r="BM493" s="191" t="s">
        <v>1543</v>
      </c>
    </row>
    <row r="494" spans="1:65" s="2" customFormat="1" ht="16.5" customHeight="1">
      <c r="A494" s="38"/>
      <c r="B494" s="179"/>
      <c r="C494" s="180" t="s">
        <v>668</v>
      </c>
      <c r="D494" s="180" t="s">
        <v>165</v>
      </c>
      <c r="E494" s="181" t="s">
        <v>1544</v>
      </c>
      <c r="F494" s="182" t="s">
        <v>1545</v>
      </c>
      <c r="G494" s="183" t="s">
        <v>196</v>
      </c>
      <c r="H494" s="184">
        <v>170</v>
      </c>
      <c r="I494" s="185"/>
      <c r="J494" s="186">
        <f>ROUND(I494*H494,2)</f>
        <v>0</v>
      </c>
      <c r="K494" s="182" t="s">
        <v>1</v>
      </c>
      <c r="L494" s="39"/>
      <c r="M494" s="187" t="s">
        <v>1</v>
      </c>
      <c r="N494" s="188" t="s">
        <v>38</v>
      </c>
      <c r="O494" s="77"/>
      <c r="P494" s="189">
        <f>O494*H494</f>
        <v>0</v>
      </c>
      <c r="Q494" s="189">
        <v>0</v>
      </c>
      <c r="R494" s="189">
        <f>Q494*H494</f>
        <v>0</v>
      </c>
      <c r="S494" s="189">
        <v>0</v>
      </c>
      <c r="T494" s="190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191" t="s">
        <v>170</v>
      </c>
      <c r="AT494" s="191" t="s">
        <v>165</v>
      </c>
      <c r="AU494" s="191" t="s">
        <v>82</v>
      </c>
      <c r="AY494" s="19" t="s">
        <v>163</v>
      </c>
      <c r="BE494" s="192">
        <f>IF(N494="základní",J494,0)</f>
        <v>0</v>
      </c>
      <c r="BF494" s="192">
        <f>IF(N494="snížená",J494,0)</f>
        <v>0</v>
      </c>
      <c r="BG494" s="192">
        <f>IF(N494="zákl. přenesená",J494,0)</f>
        <v>0</v>
      </c>
      <c r="BH494" s="192">
        <f>IF(N494="sníž. přenesená",J494,0)</f>
        <v>0</v>
      </c>
      <c r="BI494" s="192">
        <f>IF(N494="nulová",J494,0)</f>
        <v>0</v>
      </c>
      <c r="BJ494" s="19" t="s">
        <v>80</v>
      </c>
      <c r="BK494" s="192">
        <f>ROUND(I494*H494,2)</f>
        <v>0</v>
      </c>
      <c r="BL494" s="19" t="s">
        <v>170</v>
      </c>
      <c r="BM494" s="191" t="s">
        <v>1546</v>
      </c>
    </row>
    <row r="495" spans="1:65" s="2" customFormat="1" ht="16.5" customHeight="1">
      <c r="A495" s="38"/>
      <c r="B495" s="179"/>
      <c r="C495" s="180" t="s">
        <v>1547</v>
      </c>
      <c r="D495" s="180" t="s">
        <v>165</v>
      </c>
      <c r="E495" s="181" t="s">
        <v>1548</v>
      </c>
      <c r="F495" s="182" t="s">
        <v>1549</v>
      </c>
      <c r="G495" s="183" t="s">
        <v>196</v>
      </c>
      <c r="H495" s="184">
        <v>282.45</v>
      </c>
      <c r="I495" s="185"/>
      <c r="J495" s="186">
        <f>ROUND(I495*H495,2)</f>
        <v>0</v>
      </c>
      <c r="K495" s="182" t="s">
        <v>1</v>
      </c>
      <c r="L495" s="39"/>
      <c r="M495" s="187" t="s">
        <v>1</v>
      </c>
      <c r="N495" s="188" t="s">
        <v>38</v>
      </c>
      <c r="O495" s="77"/>
      <c r="P495" s="189">
        <f>O495*H495</f>
        <v>0</v>
      </c>
      <c r="Q495" s="189">
        <v>0</v>
      </c>
      <c r="R495" s="189">
        <f>Q495*H495</f>
        <v>0</v>
      </c>
      <c r="S495" s="189">
        <v>0</v>
      </c>
      <c r="T495" s="190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191" t="s">
        <v>170</v>
      </c>
      <c r="AT495" s="191" t="s">
        <v>165</v>
      </c>
      <c r="AU495" s="191" t="s">
        <v>82</v>
      </c>
      <c r="AY495" s="19" t="s">
        <v>163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9" t="s">
        <v>80</v>
      </c>
      <c r="BK495" s="192">
        <f>ROUND(I495*H495,2)</f>
        <v>0</v>
      </c>
      <c r="BL495" s="19" t="s">
        <v>170</v>
      </c>
      <c r="BM495" s="191" t="s">
        <v>1550</v>
      </c>
    </row>
    <row r="496" spans="1:51" s="14" customFormat="1" ht="12">
      <c r="A496" s="14"/>
      <c r="B496" s="201"/>
      <c r="C496" s="14"/>
      <c r="D496" s="194" t="s">
        <v>180</v>
      </c>
      <c r="E496" s="202" t="s">
        <v>1</v>
      </c>
      <c r="F496" s="203" t="s">
        <v>1551</v>
      </c>
      <c r="G496" s="14"/>
      <c r="H496" s="204">
        <v>282.45</v>
      </c>
      <c r="I496" s="205"/>
      <c r="J496" s="14"/>
      <c r="K496" s="14"/>
      <c r="L496" s="201"/>
      <c r="M496" s="206"/>
      <c r="N496" s="207"/>
      <c r="O496" s="207"/>
      <c r="P496" s="207"/>
      <c r="Q496" s="207"/>
      <c r="R496" s="207"/>
      <c r="S496" s="207"/>
      <c r="T496" s="208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02" t="s">
        <v>180</v>
      </c>
      <c r="AU496" s="202" t="s">
        <v>82</v>
      </c>
      <c r="AV496" s="14" t="s">
        <v>82</v>
      </c>
      <c r="AW496" s="14" t="s">
        <v>30</v>
      </c>
      <c r="AX496" s="14" t="s">
        <v>73</v>
      </c>
      <c r="AY496" s="202" t="s">
        <v>163</v>
      </c>
    </row>
    <row r="497" spans="1:51" s="15" customFormat="1" ht="12">
      <c r="A497" s="15"/>
      <c r="B497" s="209"/>
      <c r="C497" s="15"/>
      <c r="D497" s="194" t="s">
        <v>180</v>
      </c>
      <c r="E497" s="210" t="s">
        <v>1</v>
      </c>
      <c r="F497" s="211" t="s">
        <v>218</v>
      </c>
      <c r="G497" s="15"/>
      <c r="H497" s="212">
        <v>282.45</v>
      </c>
      <c r="I497" s="213"/>
      <c r="J497" s="15"/>
      <c r="K497" s="15"/>
      <c r="L497" s="209"/>
      <c r="M497" s="214"/>
      <c r="N497" s="215"/>
      <c r="O497" s="215"/>
      <c r="P497" s="215"/>
      <c r="Q497" s="215"/>
      <c r="R497" s="215"/>
      <c r="S497" s="215"/>
      <c r="T497" s="216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10" t="s">
        <v>180</v>
      </c>
      <c r="AU497" s="210" t="s">
        <v>82</v>
      </c>
      <c r="AV497" s="15" t="s">
        <v>170</v>
      </c>
      <c r="AW497" s="15" t="s">
        <v>30</v>
      </c>
      <c r="AX497" s="15" t="s">
        <v>80</v>
      </c>
      <c r="AY497" s="210" t="s">
        <v>163</v>
      </c>
    </row>
    <row r="498" spans="1:65" s="2" customFormat="1" ht="16.5" customHeight="1">
      <c r="A498" s="38"/>
      <c r="B498" s="179"/>
      <c r="C498" s="180" t="s">
        <v>671</v>
      </c>
      <c r="D498" s="180" t="s">
        <v>165</v>
      </c>
      <c r="E498" s="181" t="s">
        <v>1552</v>
      </c>
      <c r="F498" s="182" t="s">
        <v>1553</v>
      </c>
      <c r="G498" s="183" t="s">
        <v>313</v>
      </c>
      <c r="H498" s="184">
        <v>70</v>
      </c>
      <c r="I498" s="185"/>
      <c r="J498" s="186">
        <f>ROUND(I498*H498,2)</f>
        <v>0</v>
      </c>
      <c r="K498" s="182" t="s">
        <v>1</v>
      </c>
      <c r="L498" s="39"/>
      <c r="M498" s="187" t="s">
        <v>1</v>
      </c>
      <c r="N498" s="188" t="s">
        <v>38</v>
      </c>
      <c r="O498" s="77"/>
      <c r="P498" s="189">
        <f>O498*H498</f>
        <v>0</v>
      </c>
      <c r="Q498" s="189">
        <v>0</v>
      </c>
      <c r="R498" s="189">
        <f>Q498*H498</f>
        <v>0</v>
      </c>
      <c r="S498" s="189">
        <v>0</v>
      </c>
      <c r="T498" s="190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191" t="s">
        <v>170</v>
      </c>
      <c r="AT498" s="191" t="s">
        <v>165</v>
      </c>
      <c r="AU498" s="191" t="s">
        <v>82</v>
      </c>
      <c r="AY498" s="19" t="s">
        <v>163</v>
      </c>
      <c r="BE498" s="192">
        <f>IF(N498="základní",J498,0)</f>
        <v>0</v>
      </c>
      <c r="BF498" s="192">
        <f>IF(N498="snížená",J498,0)</f>
        <v>0</v>
      </c>
      <c r="BG498" s="192">
        <f>IF(N498="zákl. přenesená",J498,0)</f>
        <v>0</v>
      </c>
      <c r="BH498" s="192">
        <f>IF(N498="sníž. přenesená",J498,0)</f>
        <v>0</v>
      </c>
      <c r="BI498" s="192">
        <f>IF(N498="nulová",J498,0)</f>
        <v>0</v>
      </c>
      <c r="BJ498" s="19" t="s">
        <v>80</v>
      </c>
      <c r="BK498" s="192">
        <f>ROUND(I498*H498,2)</f>
        <v>0</v>
      </c>
      <c r="BL498" s="19" t="s">
        <v>170</v>
      </c>
      <c r="BM498" s="191" t="s">
        <v>1554</v>
      </c>
    </row>
    <row r="499" spans="1:51" s="14" customFormat="1" ht="12">
      <c r="A499" s="14"/>
      <c r="B499" s="201"/>
      <c r="C499" s="14"/>
      <c r="D499" s="194" t="s">
        <v>180</v>
      </c>
      <c r="E499" s="202" t="s">
        <v>1</v>
      </c>
      <c r="F499" s="203" t="s">
        <v>1555</v>
      </c>
      <c r="G499" s="14"/>
      <c r="H499" s="204">
        <v>70</v>
      </c>
      <c r="I499" s="205"/>
      <c r="J499" s="14"/>
      <c r="K499" s="14"/>
      <c r="L499" s="201"/>
      <c r="M499" s="206"/>
      <c r="N499" s="207"/>
      <c r="O499" s="207"/>
      <c r="P499" s="207"/>
      <c r="Q499" s="207"/>
      <c r="R499" s="207"/>
      <c r="S499" s="207"/>
      <c r="T499" s="208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02" t="s">
        <v>180</v>
      </c>
      <c r="AU499" s="202" t="s">
        <v>82</v>
      </c>
      <c r="AV499" s="14" t="s">
        <v>82</v>
      </c>
      <c r="AW499" s="14" t="s">
        <v>30</v>
      </c>
      <c r="AX499" s="14" t="s">
        <v>73</v>
      </c>
      <c r="AY499" s="202" t="s">
        <v>163</v>
      </c>
    </row>
    <row r="500" spans="1:51" s="15" customFormat="1" ht="12">
      <c r="A500" s="15"/>
      <c r="B500" s="209"/>
      <c r="C500" s="15"/>
      <c r="D500" s="194" t="s">
        <v>180</v>
      </c>
      <c r="E500" s="210" t="s">
        <v>1</v>
      </c>
      <c r="F500" s="211" t="s">
        <v>218</v>
      </c>
      <c r="G500" s="15"/>
      <c r="H500" s="212">
        <v>70</v>
      </c>
      <c r="I500" s="213"/>
      <c r="J500" s="15"/>
      <c r="K500" s="15"/>
      <c r="L500" s="209"/>
      <c r="M500" s="214"/>
      <c r="N500" s="215"/>
      <c r="O500" s="215"/>
      <c r="P500" s="215"/>
      <c r="Q500" s="215"/>
      <c r="R500" s="215"/>
      <c r="S500" s="215"/>
      <c r="T500" s="216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10" t="s">
        <v>180</v>
      </c>
      <c r="AU500" s="210" t="s">
        <v>82</v>
      </c>
      <c r="AV500" s="15" t="s">
        <v>170</v>
      </c>
      <c r="AW500" s="15" t="s">
        <v>30</v>
      </c>
      <c r="AX500" s="15" t="s">
        <v>80</v>
      </c>
      <c r="AY500" s="210" t="s">
        <v>163</v>
      </c>
    </row>
    <row r="501" spans="1:65" s="2" customFormat="1" ht="21.75" customHeight="1">
      <c r="A501" s="38"/>
      <c r="B501" s="179"/>
      <c r="C501" s="180" t="s">
        <v>1556</v>
      </c>
      <c r="D501" s="180" t="s">
        <v>165</v>
      </c>
      <c r="E501" s="181" t="s">
        <v>1557</v>
      </c>
      <c r="F501" s="182" t="s">
        <v>1558</v>
      </c>
      <c r="G501" s="183" t="s">
        <v>313</v>
      </c>
      <c r="H501" s="184">
        <v>8</v>
      </c>
      <c r="I501" s="185"/>
      <c r="J501" s="186">
        <f>ROUND(I501*H501,2)</f>
        <v>0</v>
      </c>
      <c r="K501" s="182" t="s">
        <v>1</v>
      </c>
      <c r="L501" s="39"/>
      <c r="M501" s="187" t="s">
        <v>1</v>
      </c>
      <c r="N501" s="188" t="s">
        <v>38</v>
      </c>
      <c r="O501" s="77"/>
      <c r="P501" s="189">
        <f>O501*H501</f>
        <v>0</v>
      </c>
      <c r="Q501" s="189">
        <v>0</v>
      </c>
      <c r="R501" s="189">
        <f>Q501*H501</f>
        <v>0</v>
      </c>
      <c r="S501" s="189">
        <v>0</v>
      </c>
      <c r="T501" s="190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191" t="s">
        <v>170</v>
      </c>
      <c r="AT501" s="191" t="s">
        <v>165</v>
      </c>
      <c r="AU501" s="191" t="s">
        <v>82</v>
      </c>
      <c r="AY501" s="19" t="s">
        <v>163</v>
      </c>
      <c r="BE501" s="192">
        <f>IF(N501="základní",J501,0)</f>
        <v>0</v>
      </c>
      <c r="BF501" s="192">
        <f>IF(N501="snížená",J501,0)</f>
        <v>0</v>
      </c>
      <c r="BG501" s="192">
        <f>IF(N501="zákl. přenesená",J501,0)</f>
        <v>0</v>
      </c>
      <c r="BH501" s="192">
        <f>IF(N501="sníž. přenesená",J501,0)</f>
        <v>0</v>
      </c>
      <c r="BI501" s="192">
        <f>IF(N501="nulová",J501,0)</f>
        <v>0</v>
      </c>
      <c r="BJ501" s="19" t="s">
        <v>80</v>
      </c>
      <c r="BK501" s="192">
        <f>ROUND(I501*H501,2)</f>
        <v>0</v>
      </c>
      <c r="BL501" s="19" t="s">
        <v>170</v>
      </c>
      <c r="BM501" s="191" t="s">
        <v>1559</v>
      </c>
    </row>
    <row r="502" spans="1:65" s="2" customFormat="1" ht="16.5" customHeight="1">
      <c r="A502" s="38"/>
      <c r="B502" s="179"/>
      <c r="C502" s="180" t="s">
        <v>676</v>
      </c>
      <c r="D502" s="180" t="s">
        <v>165</v>
      </c>
      <c r="E502" s="181" t="s">
        <v>1560</v>
      </c>
      <c r="F502" s="182" t="s">
        <v>1561</v>
      </c>
      <c r="G502" s="183" t="s">
        <v>313</v>
      </c>
      <c r="H502" s="184">
        <v>1</v>
      </c>
      <c r="I502" s="185"/>
      <c r="J502" s="186">
        <f>ROUND(I502*H502,2)</f>
        <v>0</v>
      </c>
      <c r="K502" s="182" t="s">
        <v>1</v>
      </c>
      <c r="L502" s="39"/>
      <c r="M502" s="187" t="s">
        <v>1</v>
      </c>
      <c r="N502" s="188" t="s">
        <v>38</v>
      </c>
      <c r="O502" s="77"/>
      <c r="P502" s="189">
        <f>O502*H502</f>
        <v>0</v>
      </c>
      <c r="Q502" s="189">
        <v>0</v>
      </c>
      <c r="R502" s="189">
        <f>Q502*H502</f>
        <v>0</v>
      </c>
      <c r="S502" s="189">
        <v>0</v>
      </c>
      <c r="T502" s="190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191" t="s">
        <v>170</v>
      </c>
      <c r="AT502" s="191" t="s">
        <v>165</v>
      </c>
      <c r="AU502" s="191" t="s">
        <v>82</v>
      </c>
      <c r="AY502" s="19" t="s">
        <v>163</v>
      </c>
      <c r="BE502" s="192">
        <f>IF(N502="základní",J502,0)</f>
        <v>0</v>
      </c>
      <c r="BF502" s="192">
        <f>IF(N502="snížená",J502,0)</f>
        <v>0</v>
      </c>
      <c r="BG502" s="192">
        <f>IF(N502="zákl. přenesená",J502,0)</f>
        <v>0</v>
      </c>
      <c r="BH502" s="192">
        <f>IF(N502="sníž. přenesená",J502,0)</f>
        <v>0</v>
      </c>
      <c r="BI502" s="192">
        <f>IF(N502="nulová",J502,0)</f>
        <v>0</v>
      </c>
      <c r="BJ502" s="19" t="s">
        <v>80</v>
      </c>
      <c r="BK502" s="192">
        <f>ROUND(I502*H502,2)</f>
        <v>0</v>
      </c>
      <c r="BL502" s="19" t="s">
        <v>170</v>
      </c>
      <c r="BM502" s="191" t="s">
        <v>1562</v>
      </c>
    </row>
    <row r="503" spans="1:65" s="2" customFormat="1" ht="16.5" customHeight="1">
      <c r="A503" s="38"/>
      <c r="B503" s="179"/>
      <c r="C503" s="180" t="s">
        <v>1193</v>
      </c>
      <c r="D503" s="180" t="s">
        <v>165</v>
      </c>
      <c r="E503" s="181" t="s">
        <v>1563</v>
      </c>
      <c r="F503" s="182" t="s">
        <v>1564</v>
      </c>
      <c r="G503" s="183" t="s">
        <v>313</v>
      </c>
      <c r="H503" s="184">
        <v>8</v>
      </c>
      <c r="I503" s="185"/>
      <c r="J503" s="186">
        <f>ROUND(I503*H503,2)</f>
        <v>0</v>
      </c>
      <c r="K503" s="182" t="s">
        <v>1</v>
      </c>
      <c r="L503" s="39"/>
      <c r="M503" s="187" t="s">
        <v>1</v>
      </c>
      <c r="N503" s="188" t="s">
        <v>38</v>
      </c>
      <c r="O503" s="77"/>
      <c r="P503" s="189">
        <f>O503*H503</f>
        <v>0</v>
      </c>
      <c r="Q503" s="189">
        <v>0</v>
      </c>
      <c r="R503" s="189">
        <f>Q503*H503</f>
        <v>0</v>
      </c>
      <c r="S503" s="189">
        <v>0</v>
      </c>
      <c r="T503" s="190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191" t="s">
        <v>170</v>
      </c>
      <c r="AT503" s="191" t="s">
        <v>165</v>
      </c>
      <c r="AU503" s="191" t="s">
        <v>82</v>
      </c>
      <c r="AY503" s="19" t="s">
        <v>163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19" t="s">
        <v>80</v>
      </c>
      <c r="BK503" s="192">
        <f>ROUND(I503*H503,2)</f>
        <v>0</v>
      </c>
      <c r="BL503" s="19" t="s">
        <v>170</v>
      </c>
      <c r="BM503" s="191" t="s">
        <v>1565</v>
      </c>
    </row>
    <row r="504" spans="1:65" s="2" customFormat="1" ht="21.75" customHeight="1">
      <c r="A504" s="38"/>
      <c r="B504" s="179"/>
      <c r="C504" s="180" t="s">
        <v>680</v>
      </c>
      <c r="D504" s="180" t="s">
        <v>165</v>
      </c>
      <c r="E504" s="181" t="s">
        <v>1566</v>
      </c>
      <c r="F504" s="182" t="s">
        <v>1567</v>
      </c>
      <c r="G504" s="183" t="s">
        <v>313</v>
      </c>
      <c r="H504" s="184">
        <v>2</v>
      </c>
      <c r="I504" s="185"/>
      <c r="J504" s="186">
        <f>ROUND(I504*H504,2)</f>
        <v>0</v>
      </c>
      <c r="K504" s="182" t="s">
        <v>1</v>
      </c>
      <c r="L504" s="39"/>
      <c r="M504" s="187" t="s">
        <v>1</v>
      </c>
      <c r="N504" s="188" t="s">
        <v>38</v>
      </c>
      <c r="O504" s="77"/>
      <c r="P504" s="189">
        <f>O504*H504</f>
        <v>0</v>
      </c>
      <c r="Q504" s="189">
        <v>0</v>
      </c>
      <c r="R504" s="189">
        <f>Q504*H504</f>
        <v>0</v>
      </c>
      <c r="S504" s="189">
        <v>0</v>
      </c>
      <c r="T504" s="190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191" t="s">
        <v>170</v>
      </c>
      <c r="AT504" s="191" t="s">
        <v>165</v>
      </c>
      <c r="AU504" s="191" t="s">
        <v>82</v>
      </c>
      <c r="AY504" s="19" t="s">
        <v>163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9" t="s">
        <v>80</v>
      </c>
      <c r="BK504" s="192">
        <f>ROUND(I504*H504,2)</f>
        <v>0</v>
      </c>
      <c r="BL504" s="19" t="s">
        <v>170</v>
      </c>
      <c r="BM504" s="191" t="s">
        <v>1568</v>
      </c>
    </row>
    <row r="505" spans="1:65" s="2" customFormat="1" ht="24.15" customHeight="1">
      <c r="A505" s="38"/>
      <c r="B505" s="179"/>
      <c r="C505" s="180" t="s">
        <v>1569</v>
      </c>
      <c r="D505" s="180" t="s">
        <v>165</v>
      </c>
      <c r="E505" s="181" t="s">
        <v>1570</v>
      </c>
      <c r="F505" s="182" t="s">
        <v>1571</v>
      </c>
      <c r="G505" s="183" t="s">
        <v>313</v>
      </c>
      <c r="H505" s="184">
        <v>1</v>
      </c>
      <c r="I505" s="185"/>
      <c r="J505" s="186">
        <f>ROUND(I505*H505,2)</f>
        <v>0</v>
      </c>
      <c r="K505" s="182" t="s">
        <v>1</v>
      </c>
      <c r="L505" s="39"/>
      <c r="M505" s="187" t="s">
        <v>1</v>
      </c>
      <c r="N505" s="188" t="s">
        <v>38</v>
      </c>
      <c r="O505" s="77"/>
      <c r="P505" s="189">
        <f>O505*H505</f>
        <v>0</v>
      </c>
      <c r="Q505" s="189">
        <v>0</v>
      </c>
      <c r="R505" s="189">
        <f>Q505*H505</f>
        <v>0</v>
      </c>
      <c r="S505" s="189">
        <v>0</v>
      </c>
      <c r="T505" s="190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191" t="s">
        <v>170</v>
      </c>
      <c r="AT505" s="191" t="s">
        <v>165</v>
      </c>
      <c r="AU505" s="191" t="s">
        <v>82</v>
      </c>
      <c r="AY505" s="19" t="s">
        <v>163</v>
      </c>
      <c r="BE505" s="192">
        <f>IF(N505="základní",J505,0)</f>
        <v>0</v>
      </c>
      <c r="BF505" s="192">
        <f>IF(N505="snížená",J505,0)</f>
        <v>0</v>
      </c>
      <c r="BG505" s="192">
        <f>IF(N505="zákl. přenesená",J505,0)</f>
        <v>0</v>
      </c>
      <c r="BH505" s="192">
        <f>IF(N505="sníž. přenesená",J505,0)</f>
        <v>0</v>
      </c>
      <c r="BI505" s="192">
        <f>IF(N505="nulová",J505,0)</f>
        <v>0</v>
      </c>
      <c r="BJ505" s="19" t="s">
        <v>80</v>
      </c>
      <c r="BK505" s="192">
        <f>ROUND(I505*H505,2)</f>
        <v>0</v>
      </c>
      <c r="BL505" s="19" t="s">
        <v>170</v>
      </c>
      <c r="BM505" s="191" t="s">
        <v>1572</v>
      </c>
    </row>
    <row r="506" spans="1:65" s="2" customFormat="1" ht="24.15" customHeight="1">
      <c r="A506" s="38"/>
      <c r="B506" s="179"/>
      <c r="C506" s="180" t="s">
        <v>684</v>
      </c>
      <c r="D506" s="180" t="s">
        <v>165</v>
      </c>
      <c r="E506" s="181" t="s">
        <v>1573</v>
      </c>
      <c r="F506" s="182" t="s">
        <v>1574</v>
      </c>
      <c r="G506" s="183" t="s">
        <v>313</v>
      </c>
      <c r="H506" s="184">
        <v>2</v>
      </c>
      <c r="I506" s="185"/>
      <c r="J506" s="186">
        <f>ROUND(I506*H506,2)</f>
        <v>0</v>
      </c>
      <c r="K506" s="182" t="s">
        <v>1</v>
      </c>
      <c r="L506" s="39"/>
      <c r="M506" s="187" t="s">
        <v>1</v>
      </c>
      <c r="N506" s="188" t="s">
        <v>38</v>
      </c>
      <c r="O506" s="77"/>
      <c r="P506" s="189">
        <f>O506*H506</f>
        <v>0</v>
      </c>
      <c r="Q506" s="189">
        <v>0</v>
      </c>
      <c r="R506" s="189">
        <f>Q506*H506</f>
        <v>0</v>
      </c>
      <c r="S506" s="189">
        <v>0</v>
      </c>
      <c r="T506" s="190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191" t="s">
        <v>170</v>
      </c>
      <c r="AT506" s="191" t="s">
        <v>165</v>
      </c>
      <c r="AU506" s="191" t="s">
        <v>82</v>
      </c>
      <c r="AY506" s="19" t="s">
        <v>163</v>
      </c>
      <c r="BE506" s="192">
        <f>IF(N506="základní",J506,0)</f>
        <v>0</v>
      </c>
      <c r="BF506" s="192">
        <f>IF(N506="snížená",J506,0)</f>
        <v>0</v>
      </c>
      <c r="BG506" s="192">
        <f>IF(N506="zákl. přenesená",J506,0)</f>
        <v>0</v>
      </c>
      <c r="BH506" s="192">
        <f>IF(N506="sníž. přenesená",J506,0)</f>
        <v>0</v>
      </c>
      <c r="BI506" s="192">
        <f>IF(N506="nulová",J506,0)</f>
        <v>0</v>
      </c>
      <c r="BJ506" s="19" t="s">
        <v>80</v>
      </c>
      <c r="BK506" s="192">
        <f>ROUND(I506*H506,2)</f>
        <v>0</v>
      </c>
      <c r="BL506" s="19" t="s">
        <v>170</v>
      </c>
      <c r="BM506" s="191" t="s">
        <v>1575</v>
      </c>
    </row>
    <row r="507" spans="1:65" s="2" customFormat="1" ht="33" customHeight="1">
      <c r="A507" s="38"/>
      <c r="B507" s="179"/>
      <c r="C507" s="180" t="s">
        <v>1576</v>
      </c>
      <c r="D507" s="180" t="s">
        <v>165</v>
      </c>
      <c r="E507" s="181" t="s">
        <v>1577</v>
      </c>
      <c r="F507" s="182" t="s">
        <v>1578</v>
      </c>
      <c r="G507" s="183" t="s">
        <v>1579</v>
      </c>
      <c r="H507" s="184">
        <v>1</v>
      </c>
      <c r="I507" s="185"/>
      <c r="J507" s="186">
        <f>ROUND(I507*H507,2)</f>
        <v>0</v>
      </c>
      <c r="K507" s="182" t="s">
        <v>1</v>
      </c>
      <c r="L507" s="39"/>
      <c r="M507" s="187" t="s">
        <v>1</v>
      </c>
      <c r="N507" s="188" t="s">
        <v>38</v>
      </c>
      <c r="O507" s="77"/>
      <c r="P507" s="189">
        <f>O507*H507</f>
        <v>0</v>
      </c>
      <c r="Q507" s="189">
        <v>0</v>
      </c>
      <c r="R507" s="189">
        <f>Q507*H507</f>
        <v>0</v>
      </c>
      <c r="S507" s="189">
        <v>0</v>
      </c>
      <c r="T507" s="190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191" t="s">
        <v>170</v>
      </c>
      <c r="AT507" s="191" t="s">
        <v>165</v>
      </c>
      <c r="AU507" s="191" t="s">
        <v>82</v>
      </c>
      <c r="AY507" s="19" t="s">
        <v>163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19" t="s">
        <v>80</v>
      </c>
      <c r="BK507" s="192">
        <f>ROUND(I507*H507,2)</f>
        <v>0</v>
      </c>
      <c r="BL507" s="19" t="s">
        <v>170</v>
      </c>
      <c r="BM507" s="191" t="s">
        <v>1580</v>
      </c>
    </row>
    <row r="508" spans="1:65" s="2" customFormat="1" ht="24.15" customHeight="1">
      <c r="A508" s="38"/>
      <c r="B508" s="179"/>
      <c r="C508" s="180" t="s">
        <v>687</v>
      </c>
      <c r="D508" s="180" t="s">
        <v>165</v>
      </c>
      <c r="E508" s="181" t="s">
        <v>1581</v>
      </c>
      <c r="F508" s="182" t="s">
        <v>1582</v>
      </c>
      <c r="G508" s="183" t="s">
        <v>313</v>
      </c>
      <c r="H508" s="184">
        <v>2</v>
      </c>
      <c r="I508" s="185"/>
      <c r="J508" s="186">
        <f>ROUND(I508*H508,2)</f>
        <v>0</v>
      </c>
      <c r="K508" s="182" t="s">
        <v>1</v>
      </c>
      <c r="L508" s="39"/>
      <c r="M508" s="187" t="s">
        <v>1</v>
      </c>
      <c r="N508" s="188" t="s">
        <v>38</v>
      </c>
      <c r="O508" s="77"/>
      <c r="P508" s="189">
        <f>O508*H508</f>
        <v>0</v>
      </c>
      <c r="Q508" s="189">
        <v>0</v>
      </c>
      <c r="R508" s="189">
        <f>Q508*H508</f>
        <v>0</v>
      </c>
      <c r="S508" s="189">
        <v>0</v>
      </c>
      <c r="T508" s="190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191" t="s">
        <v>170</v>
      </c>
      <c r="AT508" s="191" t="s">
        <v>165</v>
      </c>
      <c r="AU508" s="191" t="s">
        <v>82</v>
      </c>
      <c r="AY508" s="19" t="s">
        <v>163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19" t="s">
        <v>80</v>
      </c>
      <c r="BK508" s="192">
        <f>ROUND(I508*H508,2)</f>
        <v>0</v>
      </c>
      <c r="BL508" s="19" t="s">
        <v>170</v>
      </c>
      <c r="BM508" s="191" t="s">
        <v>1583</v>
      </c>
    </row>
    <row r="509" spans="1:65" s="2" customFormat="1" ht="24.15" customHeight="1">
      <c r="A509" s="38"/>
      <c r="B509" s="179"/>
      <c r="C509" s="180" t="s">
        <v>1584</v>
      </c>
      <c r="D509" s="180" t="s">
        <v>165</v>
      </c>
      <c r="E509" s="181" t="s">
        <v>1191</v>
      </c>
      <c r="F509" s="182" t="s">
        <v>1192</v>
      </c>
      <c r="G509" s="183" t="s">
        <v>313</v>
      </c>
      <c r="H509" s="184">
        <v>1</v>
      </c>
      <c r="I509" s="185"/>
      <c r="J509" s="186">
        <f>ROUND(I509*H509,2)</f>
        <v>0</v>
      </c>
      <c r="K509" s="182" t="s">
        <v>1</v>
      </c>
      <c r="L509" s="39"/>
      <c r="M509" s="187" t="s">
        <v>1</v>
      </c>
      <c r="N509" s="188" t="s">
        <v>38</v>
      </c>
      <c r="O509" s="77"/>
      <c r="P509" s="189">
        <f>O509*H509</f>
        <v>0</v>
      </c>
      <c r="Q509" s="189">
        <v>0</v>
      </c>
      <c r="R509" s="189">
        <f>Q509*H509</f>
        <v>0</v>
      </c>
      <c r="S509" s="189">
        <v>0</v>
      </c>
      <c r="T509" s="190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191" t="s">
        <v>170</v>
      </c>
      <c r="AT509" s="191" t="s">
        <v>165</v>
      </c>
      <c r="AU509" s="191" t="s">
        <v>82</v>
      </c>
      <c r="AY509" s="19" t="s">
        <v>163</v>
      </c>
      <c r="BE509" s="192">
        <f>IF(N509="základní",J509,0)</f>
        <v>0</v>
      </c>
      <c r="BF509" s="192">
        <f>IF(N509="snížená",J509,0)</f>
        <v>0</v>
      </c>
      <c r="BG509" s="192">
        <f>IF(N509="zákl. přenesená",J509,0)</f>
        <v>0</v>
      </c>
      <c r="BH509" s="192">
        <f>IF(N509="sníž. přenesená",J509,0)</f>
        <v>0</v>
      </c>
      <c r="BI509" s="192">
        <f>IF(N509="nulová",J509,0)</f>
        <v>0</v>
      </c>
      <c r="BJ509" s="19" t="s">
        <v>80</v>
      </c>
      <c r="BK509" s="192">
        <f>ROUND(I509*H509,2)</f>
        <v>0</v>
      </c>
      <c r="BL509" s="19" t="s">
        <v>170</v>
      </c>
      <c r="BM509" s="191" t="s">
        <v>1585</v>
      </c>
    </row>
    <row r="510" spans="1:63" s="12" customFormat="1" ht="22.8" customHeight="1">
      <c r="A510" s="12"/>
      <c r="B510" s="166"/>
      <c r="C510" s="12"/>
      <c r="D510" s="167" t="s">
        <v>72</v>
      </c>
      <c r="E510" s="177" t="s">
        <v>1586</v>
      </c>
      <c r="F510" s="177" t="s">
        <v>1587</v>
      </c>
      <c r="G510" s="12"/>
      <c r="H510" s="12"/>
      <c r="I510" s="169"/>
      <c r="J510" s="178">
        <f>BK510</f>
        <v>0</v>
      </c>
      <c r="K510" s="12"/>
      <c r="L510" s="166"/>
      <c r="M510" s="171"/>
      <c r="N510" s="172"/>
      <c r="O510" s="172"/>
      <c r="P510" s="173">
        <f>SUM(P511:P557)</f>
        <v>0</v>
      </c>
      <c r="Q510" s="172"/>
      <c r="R510" s="173">
        <f>SUM(R511:R557)</f>
        <v>0</v>
      </c>
      <c r="S510" s="172"/>
      <c r="T510" s="174">
        <f>SUM(T511:T557)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167" t="s">
        <v>80</v>
      </c>
      <c r="AT510" s="175" t="s">
        <v>72</v>
      </c>
      <c r="AU510" s="175" t="s">
        <v>80</v>
      </c>
      <c r="AY510" s="167" t="s">
        <v>163</v>
      </c>
      <c r="BK510" s="176">
        <f>SUM(BK511:BK557)</f>
        <v>0</v>
      </c>
    </row>
    <row r="511" spans="1:65" s="2" customFormat="1" ht="16.5" customHeight="1">
      <c r="A511" s="38"/>
      <c r="B511" s="179"/>
      <c r="C511" s="180" t="s">
        <v>691</v>
      </c>
      <c r="D511" s="180" t="s">
        <v>165</v>
      </c>
      <c r="E511" s="181" t="s">
        <v>1221</v>
      </c>
      <c r="F511" s="182" t="s">
        <v>1222</v>
      </c>
      <c r="G511" s="183" t="s">
        <v>264</v>
      </c>
      <c r="H511" s="184">
        <v>0.03</v>
      </c>
      <c r="I511" s="185"/>
      <c r="J511" s="186">
        <f>ROUND(I511*H511,2)</f>
        <v>0</v>
      </c>
      <c r="K511" s="182" t="s">
        <v>1</v>
      </c>
      <c r="L511" s="39"/>
      <c r="M511" s="187" t="s">
        <v>1</v>
      </c>
      <c r="N511" s="188" t="s">
        <v>38</v>
      </c>
      <c r="O511" s="77"/>
      <c r="P511" s="189">
        <f>O511*H511</f>
        <v>0</v>
      </c>
      <c r="Q511" s="189">
        <v>0</v>
      </c>
      <c r="R511" s="189">
        <f>Q511*H511</f>
        <v>0</v>
      </c>
      <c r="S511" s="189">
        <v>0</v>
      </c>
      <c r="T511" s="190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191" t="s">
        <v>170</v>
      </c>
      <c r="AT511" s="191" t="s">
        <v>165</v>
      </c>
      <c r="AU511" s="191" t="s">
        <v>82</v>
      </c>
      <c r="AY511" s="19" t="s">
        <v>163</v>
      </c>
      <c r="BE511" s="192">
        <f>IF(N511="základní",J511,0)</f>
        <v>0</v>
      </c>
      <c r="BF511" s="192">
        <f>IF(N511="snížená",J511,0)</f>
        <v>0</v>
      </c>
      <c r="BG511" s="192">
        <f>IF(N511="zákl. přenesená",J511,0)</f>
        <v>0</v>
      </c>
      <c r="BH511" s="192">
        <f>IF(N511="sníž. přenesená",J511,0)</f>
        <v>0</v>
      </c>
      <c r="BI511" s="192">
        <f>IF(N511="nulová",J511,0)</f>
        <v>0</v>
      </c>
      <c r="BJ511" s="19" t="s">
        <v>80</v>
      </c>
      <c r="BK511" s="192">
        <f>ROUND(I511*H511,2)</f>
        <v>0</v>
      </c>
      <c r="BL511" s="19" t="s">
        <v>170</v>
      </c>
      <c r="BM511" s="191" t="s">
        <v>1588</v>
      </c>
    </row>
    <row r="512" spans="1:65" s="2" customFormat="1" ht="24.15" customHeight="1">
      <c r="A512" s="38"/>
      <c r="B512" s="179"/>
      <c r="C512" s="180" t="s">
        <v>1589</v>
      </c>
      <c r="D512" s="180" t="s">
        <v>165</v>
      </c>
      <c r="E512" s="181" t="s">
        <v>1590</v>
      </c>
      <c r="F512" s="182" t="s">
        <v>1591</v>
      </c>
      <c r="G512" s="183" t="s">
        <v>196</v>
      </c>
      <c r="H512" s="184">
        <v>165</v>
      </c>
      <c r="I512" s="185"/>
      <c r="J512" s="186">
        <f>ROUND(I512*H512,2)</f>
        <v>0</v>
      </c>
      <c r="K512" s="182" t="s">
        <v>1</v>
      </c>
      <c r="L512" s="39"/>
      <c r="M512" s="187" t="s">
        <v>1</v>
      </c>
      <c r="N512" s="188" t="s">
        <v>38</v>
      </c>
      <c r="O512" s="77"/>
      <c r="P512" s="189">
        <f>O512*H512</f>
        <v>0</v>
      </c>
      <c r="Q512" s="189">
        <v>0</v>
      </c>
      <c r="R512" s="189">
        <f>Q512*H512</f>
        <v>0</v>
      </c>
      <c r="S512" s="189">
        <v>0</v>
      </c>
      <c r="T512" s="190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191" t="s">
        <v>170</v>
      </c>
      <c r="AT512" s="191" t="s">
        <v>165</v>
      </c>
      <c r="AU512" s="191" t="s">
        <v>82</v>
      </c>
      <c r="AY512" s="19" t="s">
        <v>163</v>
      </c>
      <c r="BE512" s="192">
        <f>IF(N512="základní",J512,0)</f>
        <v>0</v>
      </c>
      <c r="BF512" s="192">
        <f>IF(N512="snížená",J512,0)</f>
        <v>0</v>
      </c>
      <c r="BG512" s="192">
        <f>IF(N512="zákl. přenesená",J512,0)</f>
        <v>0</v>
      </c>
      <c r="BH512" s="192">
        <f>IF(N512="sníž. přenesená",J512,0)</f>
        <v>0</v>
      </c>
      <c r="BI512" s="192">
        <f>IF(N512="nulová",J512,0)</f>
        <v>0</v>
      </c>
      <c r="BJ512" s="19" t="s">
        <v>80</v>
      </c>
      <c r="BK512" s="192">
        <f>ROUND(I512*H512,2)</f>
        <v>0</v>
      </c>
      <c r="BL512" s="19" t="s">
        <v>170</v>
      </c>
      <c r="BM512" s="191" t="s">
        <v>1592</v>
      </c>
    </row>
    <row r="513" spans="1:51" s="14" customFormat="1" ht="12">
      <c r="A513" s="14"/>
      <c r="B513" s="201"/>
      <c r="C513" s="14"/>
      <c r="D513" s="194" t="s">
        <v>180</v>
      </c>
      <c r="E513" s="202" t="s">
        <v>1</v>
      </c>
      <c r="F513" s="203" t="s">
        <v>1593</v>
      </c>
      <c r="G513" s="14"/>
      <c r="H513" s="204">
        <v>165</v>
      </c>
      <c r="I513" s="205"/>
      <c r="J513" s="14"/>
      <c r="K513" s="14"/>
      <c r="L513" s="201"/>
      <c r="M513" s="206"/>
      <c r="N513" s="207"/>
      <c r="O513" s="207"/>
      <c r="P513" s="207"/>
      <c r="Q513" s="207"/>
      <c r="R513" s="207"/>
      <c r="S513" s="207"/>
      <c r="T513" s="20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02" t="s">
        <v>180</v>
      </c>
      <c r="AU513" s="202" t="s">
        <v>82</v>
      </c>
      <c r="AV513" s="14" t="s">
        <v>82</v>
      </c>
      <c r="AW513" s="14" t="s">
        <v>30</v>
      </c>
      <c r="AX513" s="14" t="s">
        <v>73</v>
      </c>
      <c r="AY513" s="202" t="s">
        <v>163</v>
      </c>
    </row>
    <row r="514" spans="1:51" s="15" customFormat="1" ht="12">
      <c r="A514" s="15"/>
      <c r="B514" s="209"/>
      <c r="C514" s="15"/>
      <c r="D514" s="194" t="s">
        <v>180</v>
      </c>
      <c r="E514" s="210" t="s">
        <v>1</v>
      </c>
      <c r="F514" s="211" t="s">
        <v>218</v>
      </c>
      <c r="G514" s="15"/>
      <c r="H514" s="212">
        <v>165</v>
      </c>
      <c r="I514" s="213"/>
      <c r="J514" s="15"/>
      <c r="K514" s="15"/>
      <c r="L514" s="209"/>
      <c r="M514" s="214"/>
      <c r="N514" s="215"/>
      <c r="O514" s="215"/>
      <c r="P514" s="215"/>
      <c r="Q514" s="215"/>
      <c r="R514" s="215"/>
      <c r="S514" s="215"/>
      <c r="T514" s="216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10" t="s">
        <v>180</v>
      </c>
      <c r="AU514" s="210" t="s">
        <v>82</v>
      </c>
      <c r="AV514" s="15" t="s">
        <v>170</v>
      </c>
      <c r="AW514" s="15" t="s">
        <v>30</v>
      </c>
      <c r="AX514" s="15" t="s">
        <v>80</v>
      </c>
      <c r="AY514" s="210" t="s">
        <v>163</v>
      </c>
    </row>
    <row r="515" spans="1:65" s="2" customFormat="1" ht="16.5" customHeight="1">
      <c r="A515" s="38"/>
      <c r="B515" s="179"/>
      <c r="C515" s="180" t="s">
        <v>694</v>
      </c>
      <c r="D515" s="180" t="s">
        <v>165</v>
      </c>
      <c r="E515" s="181" t="s">
        <v>1594</v>
      </c>
      <c r="F515" s="182" t="s">
        <v>1595</v>
      </c>
      <c r="G515" s="183" t="s">
        <v>196</v>
      </c>
      <c r="H515" s="184">
        <v>165</v>
      </c>
      <c r="I515" s="185"/>
      <c r="J515" s="186">
        <f>ROUND(I515*H515,2)</f>
        <v>0</v>
      </c>
      <c r="K515" s="182" t="s">
        <v>1</v>
      </c>
      <c r="L515" s="39"/>
      <c r="M515" s="187" t="s">
        <v>1</v>
      </c>
      <c r="N515" s="188" t="s">
        <v>38</v>
      </c>
      <c r="O515" s="77"/>
      <c r="P515" s="189">
        <f>O515*H515</f>
        <v>0</v>
      </c>
      <c r="Q515" s="189">
        <v>0</v>
      </c>
      <c r="R515" s="189">
        <f>Q515*H515</f>
        <v>0</v>
      </c>
      <c r="S515" s="189">
        <v>0</v>
      </c>
      <c r="T515" s="190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191" t="s">
        <v>170</v>
      </c>
      <c r="AT515" s="191" t="s">
        <v>165</v>
      </c>
      <c r="AU515" s="191" t="s">
        <v>82</v>
      </c>
      <c r="AY515" s="19" t="s">
        <v>163</v>
      </c>
      <c r="BE515" s="192">
        <f>IF(N515="základní",J515,0)</f>
        <v>0</v>
      </c>
      <c r="BF515" s="192">
        <f>IF(N515="snížená",J515,0)</f>
        <v>0</v>
      </c>
      <c r="BG515" s="192">
        <f>IF(N515="zákl. přenesená",J515,0)</f>
        <v>0</v>
      </c>
      <c r="BH515" s="192">
        <f>IF(N515="sníž. přenesená",J515,0)</f>
        <v>0</v>
      </c>
      <c r="BI515" s="192">
        <f>IF(N515="nulová",J515,0)</f>
        <v>0</v>
      </c>
      <c r="BJ515" s="19" t="s">
        <v>80</v>
      </c>
      <c r="BK515" s="192">
        <f>ROUND(I515*H515,2)</f>
        <v>0</v>
      </c>
      <c r="BL515" s="19" t="s">
        <v>170</v>
      </c>
      <c r="BM515" s="191" t="s">
        <v>1596</v>
      </c>
    </row>
    <row r="516" spans="1:51" s="14" customFormat="1" ht="12">
      <c r="A516" s="14"/>
      <c r="B516" s="201"/>
      <c r="C516" s="14"/>
      <c r="D516" s="194" t="s">
        <v>180</v>
      </c>
      <c r="E516" s="202" t="s">
        <v>1</v>
      </c>
      <c r="F516" s="203" t="s">
        <v>1593</v>
      </c>
      <c r="G516" s="14"/>
      <c r="H516" s="204">
        <v>165</v>
      </c>
      <c r="I516" s="205"/>
      <c r="J516" s="14"/>
      <c r="K516" s="14"/>
      <c r="L516" s="201"/>
      <c r="M516" s="206"/>
      <c r="N516" s="207"/>
      <c r="O516" s="207"/>
      <c r="P516" s="207"/>
      <c r="Q516" s="207"/>
      <c r="R516" s="207"/>
      <c r="S516" s="207"/>
      <c r="T516" s="208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02" t="s">
        <v>180</v>
      </c>
      <c r="AU516" s="202" t="s">
        <v>82</v>
      </c>
      <c r="AV516" s="14" t="s">
        <v>82</v>
      </c>
      <c r="AW516" s="14" t="s">
        <v>30</v>
      </c>
      <c r="AX516" s="14" t="s">
        <v>73</v>
      </c>
      <c r="AY516" s="202" t="s">
        <v>163</v>
      </c>
    </row>
    <row r="517" spans="1:51" s="15" customFormat="1" ht="12">
      <c r="A517" s="15"/>
      <c r="B517" s="209"/>
      <c r="C517" s="15"/>
      <c r="D517" s="194" t="s">
        <v>180</v>
      </c>
      <c r="E517" s="210" t="s">
        <v>1</v>
      </c>
      <c r="F517" s="211" t="s">
        <v>218</v>
      </c>
      <c r="G517" s="15"/>
      <c r="H517" s="212">
        <v>165</v>
      </c>
      <c r="I517" s="213"/>
      <c r="J517" s="15"/>
      <c r="K517" s="15"/>
      <c r="L517" s="209"/>
      <c r="M517" s="214"/>
      <c r="N517" s="215"/>
      <c r="O517" s="215"/>
      <c r="P517" s="215"/>
      <c r="Q517" s="215"/>
      <c r="R517" s="215"/>
      <c r="S517" s="215"/>
      <c r="T517" s="216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10" t="s">
        <v>180</v>
      </c>
      <c r="AU517" s="210" t="s">
        <v>82</v>
      </c>
      <c r="AV517" s="15" t="s">
        <v>170</v>
      </c>
      <c r="AW517" s="15" t="s">
        <v>30</v>
      </c>
      <c r="AX517" s="15" t="s">
        <v>80</v>
      </c>
      <c r="AY517" s="210" t="s">
        <v>163</v>
      </c>
    </row>
    <row r="518" spans="1:65" s="2" customFormat="1" ht="21.75" customHeight="1">
      <c r="A518" s="38"/>
      <c r="B518" s="179"/>
      <c r="C518" s="180" t="s">
        <v>1597</v>
      </c>
      <c r="D518" s="180" t="s">
        <v>165</v>
      </c>
      <c r="E518" s="181" t="s">
        <v>1598</v>
      </c>
      <c r="F518" s="182" t="s">
        <v>1599</v>
      </c>
      <c r="G518" s="183" t="s">
        <v>313</v>
      </c>
      <c r="H518" s="184">
        <v>170</v>
      </c>
      <c r="I518" s="185"/>
      <c r="J518" s="186">
        <f>ROUND(I518*H518,2)</f>
        <v>0</v>
      </c>
      <c r="K518" s="182" t="s">
        <v>1</v>
      </c>
      <c r="L518" s="39"/>
      <c r="M518" s="187" t="s">
        <v>1</v>
      </c>
      <c r="N518" s="188" t="s">
        <v>38</v>
      </c>
      <c r="O518" s="77"/>
      <c r="P518" s="189">
        <f>O518*H518</f>
        <v>0</v>
      </c>
      <c r="Q518" s="189">
        <v>0</v>
      </c>
      <c r="R518" s="189">
        <f>Q518*H518</f>
        <v>0</v>
      </c>
      <c r="S518" s="189">
        <v>0</v>
      </c>
      <c r="T518" s="190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191" t="s">
        <v>170</v>
      </c>
      <c r="AT518" s="191" t="s">
        <v>165</v>
      </c>
      <c r="AU518" s="191" t="s">
        <v>82</v>
      </c>
      <c r="AY518" s="19" t="s">
        <v>163</v>
      </c>
      <c r="BE518" s="192">
        <f>IF(N518="základní",J518,0)</f>
        <v>0</v>
      </c>
      <c r="BF518" s="192">
        <f>IF(N518="snížená",J518,0)</f>
        <v>0</v>
      </c>
      <c r="BG518" s="192">
        <f>IF(N518="zákl. přenesená",J518,0)</f>
        <v>0</v>
      </c>
      <c r="BH518" s="192">
        <f>IF(N518="sníž. přenesená",J518,0)</f>
        <v>0</v>
      </c>
      <c r="BI518" s="192">
        <f>IF(N518="nulová",J518,0)</f>
        <v>0</v>
      </c>
      <c r="BJ518" s="19" t="s">
        <v>80</v>
      </c>
      <c r="BK518" s="192">
        <f>ROUND(I518*H518,2)</f>
        <v>0</v>
      </c>
      <c r="BL518" s="19" t="s">
        <v>170</v>
      </c>
      <c r="BM518" s="191" t="s">
        <v>1600</v>
      </c>
    </row>
    <row r="519" spans="1:65" s="2" customFormat="1" ht="16.5" customHeight="1">
      <c r="A519" s="38"/>
      <c r="B519" s="179"/>
      <c r="C519" s="180" t="s">
        <v>698</v>
      </c>
      <c r="D519" s="180" t="s">
        <v>165</v>
      </c>
      <c r="E519" s="181" t="s">
        <v>1601</v>
      </c>
      <c r="F519" s="182" t="s">
        <v>1602</v>
      </c>
      <c r="G519" s="183" t="s">
        <v>313</v>
      </c>
      <c r="H519" s="184">
        <v>668</v>
      </c>
      <c r="I519" s="185"/>
      <c r="J519" s="186">
        <f>ROUND(I519*H519,2)</f>
        <v>0</v>
      </c>
      <c r="K519" s="182" t="s">
        <v>1</v>
      </c>
      <c r="L519" s="39"/>
      <c r="M519" s="187" t="s">
        <v>1</v>
      </c>
      <c r="N519" s="188" t="s">
        <v>38</v>
      </c>
      <c r="O519" s="77"/>
      <c r="P519" s="189">
        <f>O519*H519</f>
        <v>0</v>
      </c>
      <c r="Q519" s="189">
        <v>0</v>
      </c>
      <c r="R519" s="189">
        <f>Q519*H519</f>
        <v>0</v>
      </c>
      <c r="S519" s="189">
        <v>0</v>
      </c>
      <c r="T519" s="190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191" t="s">
        <v>170</v>
      </c>
      <c r="AT519" s="191" t="s">
        <v>165</v>
      </c>
      <c r="AU519" s="191" t="s">
        <v>82</v>
      </c>
      <c r="AY519" s="19" t="s">
        <v>163</v>
      </c>
      <c r="BE519" s="192">
        <f>IF(N519="základní",J519,0)</f>
        <v>0</v>
      </c>
      <c r="BF519" s="192">
        <f>IF(N519="snížená",J519,0)</f>
        <v>0</v>
      </c>
      <c r="BG519" s="192">
        <f>IF(N519="zákl. přenesená",J519,0)</f>
        <v>0</v>
      </c>
      <c r="BH519" s="192">
        <f>IF(N519="sníž. přenesená",J519,0)</f>
        <v>0</v>
      </c>
      <c r="BI519" s="192">
        <f>IF(N519="nulová",J519,0)</f>
        <v>0</v>
      </c>
      <c r="BJ519" s="19" t="s">
        <v>80</v>
      </c>
      <c r="BK519" s="192">
        <f>ROUND(I519*H519,2)</f>
        <v>0</v>
      </c>
      <c r="BL519" s="19" t="s">
        <v>170</v>
      </c>
      <c r="BM519" s="191" t="s">
        <v>1603</v>
      </c>
    </row>
    <row r="520" spans="1:51" s="14" customFormat="1" ht="12">
      <c r="A520" s="14"/>
      <c r="B520" s="201"/>
      <c r="C520" s="14"/>
      <c r="D520" s="194" t="s">
        <v>180</v>
      </c>
      <c r="E520" s="202" t="s">
        <v>1</v>
      </c>
      <c r="F520" s="203" t="s">
        <v>1604</v>
      </c>
      <c r="G520" s="14"/>
      <c r="H520" s="204">
        <v>668</v>
      </c>
      <c r="I520" s="205"/>
      <c r="J520" s="14"/>
      <c r="K520" s="14"/>
      <c r="L520" s="201"/>
      <c r="M520" s="206"/>
      <c r="N520" s="207"/>
      <c r="O520" s="207"/>
      <c r="P520" s="207"/>
      <c r="Q520" s="207"/>
      <c r="R520" s="207"/>
      <c r="S520" s="207"/>
      <c r="T520" s="20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02" t="s">
        <v>180</v>
      </c>
      <c r="AU520" s="202" t="s">
        <v>82</v>
      </c>
      <c r="AV520" s="14" t="s">
        <v>82</v>
      </c>
      <c r="AW520" s="14" t="s">
        <v>30</v>
      </c>
      <c r="AX520" s="14" t="s">
        <v>73</v>
      </c>
      <c r="AY520" s="202" t="s">
        <v>163</v>
      </c>
    </row>
    <row r="521" spans="1:51" s="15" customFormat="1" ht="12">
      <c r="A521" s="15"/>
      <c r="B521" s="209"/>
      <c r="C521" s="15"/>
      <c r="D521" s="194" t="s">
        <v>180</v>
      </c>
      <c r="E521" s="210" t="s">
        <v>1</v>
      </c>
      <c r="F521" s="211" t="s">
        <v>218</v>
      </c>
      <c r="G521" s="15"/>
      <c r="H521" s="212">
        <v>668</v>
      </c>
      <c r="I521" s="213"/>
      <c r="J521" s="15"/>
      <c r="K521" s="15"/>
      <c r="L521" s="209"/>
      <c r="M521" s="214"/>
      <c r="N521" s="215"/>
      <c r="O521" s="215"/>
      <c r="P521" s="215"/>
      <c r="Q521" s="215"/>
      <c r="R521" s="215"/>
      <c r="S521" s="215"/>
      <c r="T521" s="216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10" t="s">
        <v>180</v>
      </c>
      <c r="AU521" s="210" t="s">
        <v>82</v>
      </c>
      <c r="AV521" s="15" t="s">
        <v>170</v>
      </c>
      <c r="AW521" s="15" t="s">
        <v>30</v>
      </c>
      <c r="AX521" s="15" t="s">
        <v>80</v>
      </c>
      <c r="AY521" s="210" t="s">
        <v>163</v>
      </c>
    </row>
    <row r="522" spans="1:65" s="2" customFormat="1" ht="24.15" customHeight="1">
      <c r="A522" s="38"/>
      <c r="B522" s="179"/>
      <c r="C522" s="180" t="s">
        <v>1605</v>
      </c>
      <c r="D522" s="180" t="s">
        <v>165</v>
      </c>
      <c r="E522" s="181" t="s">
        <v>1606</v>
      </c>
      <c r="F522" s="182" t="s">
        <v>1607</v>
      </c>
      <c r="G522" s="183" t="s">
        <v>313</v>
      </c>
      <c r="H522" s="184">
        <v>85</v>
      </c>
      <c r="I522" s="185"/>
      <c r="J522" s="186">
        <f>ROUND(I522*H522,2)</f>
        <v>0</v>
      </c>
      <c r="K522" s="182" t="s">
        <v>1</v>
      </c>
      <c r="L522" s="39"/>
      <c r="M522" s="187" t="s">
        <v>1</v>
      </c>
      <c r="N522" s="188" t="s">
        <v>38</v>
      </c>
      <c r="O522" s="77"/>
      <c r="P522" s="189">
        <f>O522*H522</f>
        <v>0</v>
      </c>
      <c r="Q522" s="189">
        <v>0</v>
      </c>
      <c r="R522" s="189">
        <f>Q522*H522</f>
        <v>0</v>
      </c>
      <c r="S522" s="189">
        <v>0</v>
      </c>
      <c r="T522" s="190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191" t="s">
        <v>170</v>
      </c>
      <c r="AT522" s="191" t="s">
        <v>165</v>
      </c>
      <c r="AU522" s="191" t="s">
        <v>82</v>
      </c>
      <c r="AY522" s="19" t="s">
        <v>163</v>
      </c>
      <c r="BE522" s="192">
        <f>IF(N522="základní",J522,0)</f>
        <v>0</v>
      </c>
      <c r="BF522" s="192">
        <f>IF(N522="snížená",J522,0)</f>
        <v>0</v>
      </c>
      <c r="BG522" s="192">
        <f>IF(N522="zákl. přenesená",J522,0)</f>
        <v>0</v>
      </c>
      <c r="BH522" s="192">
        <f>IF(N522="sníž. přenesená",J522,0)</f>
        <v>0</v>
      </c>
      <c r="BI522" s="192">
        <f>IF(N522="nulová",J522,0)</f>
        <v>0</v>
      </c>
      <c r="BJ522" s="19" t="s">
        <v>80</v>
      </c>
      <c r="BK522" s="192">
        <f>ROUND(I522*H522,2)</f>
        <v>0</v>
      </c>
      <c r="BL522" s="19" t="s">
        <v>170</v>
      </c>
      <c r="BM522" s="191" t="s">
        <v>1608</v>
      </c>
    </row>
    <row r="523" spans="1:65" s="2" customFormat="1" ht="16.5" customHeight="1">
      <c r="A523" s="38"/>
      <c r="B523" s="179"/>
      <c r="C523" s="180" t="s">
        <v>701</v>
      </c>
      <c r="D523" s="180" t="s">
        <v>165</v>
      </c>
      <c r="E523" s="181" t="s">
        <v>1609</v>
      </c>
      <c r="F523" s="182" t="s">
        <v>1610</v>
      </c>
      <c r="G523" s="183" t="s">
        <v>313</v>
      </c>
      <c r="H523" s="184">
        <v>16</v>
      </c>
      <c r="I523" s="185"/>
      <c r="J523" s="186">
        <f>ROUND(I523*H523,2)</f>
        <v>0</v>
      </c>
      <c r="K523" s="182" t="s">
        <v>1</v>
      </c>
      <c r="L523" s="39"/>
      <c r="M523" s="187" t="s">
        <v>1</v>
      </c>
      <c r="N523" s="188" t="s">
        <v>38</v>
      </c>
      <c r="O523" s="77"/>
      <c r="P523" s="189">
        <f>O523*H523</f>
        <v>0</v>
      </c>
      <c r="Q523" s="189">
        <v>0</v>
      </c>
      <c r="R523" s="189">
        <f>Q523*H523</f>
        <v>0</v>
      </c>
      <c r="S523" s="189">
        <v>0</v>
      </c>
      <c r="T523" s="190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191" t="s">
        <v>170</v>
      </c>
      <c r="AT523" s="191" t="s">
        <v>165</v>
      </c>
      <c r="AU523" s="191" t="s">
        <v>82</v>
      </c>
      <c r="AY523" s="19" t="s">
        <v>163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19" t="s">
        <v>80</v>
      </c>
      <c r="BK523" s="192">
        <f>ROUND(I523*H523,2)</f>
        <v>0</v>
      </c>
      <c r="BL523" s="19" t="s">
        <v>170</v>
      </c>
      <c r="BM523" s="191" t="s">
        <v>1611</v>
      </c>
    </row>
    <row r="524" spans="1:65" s="2" customFormat="1" ht="16.5" customHeight="1">
      <c r="A524" s="38"/>
      <c r="B524" s="179"/>
      <c r="C524" s="180" t="s">
        <v>1612</v>
      </c>
      <c r="D524" s="180" t="s">
        <v>165</v>
      </c>
      <c r="E524" s="181" t="s">
        <v>1613</v>
      </c>
      <c r="F524" s="182" t="s">
        <v>1614</v>
      </c>
      <c r="G524" s="183" t="s">
        <v>196</v>
      </c>
      <c r="H524" s="184">
        <v>282.45</v>
      </c>
      <c r="I524" s="185"/>
      <c r="J524" s="186">
        <f>ROUND(I524*H524,2)</f>
        <v>0</v>
      </c>
      <c r="K524" s="182" t="s">
        <v>1</v>
      </c>
      <c r="L524" s="39"/>
      <c r="M524" s="187" t="s">
        <v>1</v>
      </c>
      <c r="N524" s="188" t="s">
        <v>38</v>
      </c>
      <c r="O524" s="77"/>
      <c r="P524" s="189">
        <f>O524*H524</f>
        <v>0</v>
      </c>
      <c r="Q524" s="189">
        <v>0</v>
      </c>
      <c r="R524" s="189">
        <f>Q524*H524</f>
        <v>0</v>
      </c>
      <c r="S524" s="189">
        <v>0</v>
      </c>
      <c r="T524" s="190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191" t="s">
        <v>170</v>
      </c>
      <c r="AT524" s="191" t="s">
        <v>165</v>
      </c>
      <c r="AU524" s="191" t="s">
        <v>82</v>
      </c>
      <c r="AY524" s="19" t="s">
        <v>163</v>
      </c>
      <c r="BE524" s="192">
        <f>IF(N524="základní",J524,0)</f>
        <v>0</v>
      </c>
      <c r="BF524" s="192">
        <f>IF(N524="snížená",J524,0)</f>
        <v>0</v>
      </c>
      <c r="BG524" s="192">
        <f>IF(N524="zákl. přenesená",J524,0)</f>
        <v>0</v>
      </c>
      <c r="BH524" s="192">
        <f>IF(N524="sníž. přenesená",J524,0)</f>
        <v>0</v>
      </c>
      <c r="BI524" s="192">
        <f>IF(N524="nulová",J524,0)</f>
        <v>0</v>
      </c>
      <c r="BJ524" s="19" t="s">
        <v>80</v>
      </c>
      <c r="BK524" s="192">
        <f>ROUND(I524*H524,2)</f>
        <v>0</v>
      </c>
      <c r="BL524" s="19" t="s">
        <v>170</v>
      </c>
      <c r="BM524" s="191" t="s">
        <v>1615</v>
      </c>
    </row>
    <row r="525" spans="1:51" s="14" customFormat="1" ht="12">
      <c r="A525" s="14"/>
      <c r="B525" s="201"/>
      <c r="C525" s="14"/>
      <c r="D525" s="194" t="s">
        <v>180</v>
      </c>
      <c r="E525" s="202" t="s">
        <v>1</v>
      </c>
      <c r="F525" s="203" t="s">
        <v>1551</v>
      </c>
      <c r="G525" s="14"/>
      <c r="H525" s="204">
        <v>282.45</v>
      </c>
      <c r="I525" s="205"/>
      <c r="J525" s="14"/>
      <c r="K525" s="14"/>
      <c r="L525" s="201"/>
      <c r="M525" s="206"/>
      <c r="N525" s="207"/>
      <c r="O525" s="207"/>
      <c r="P525" s="207"/>
      <c r="Q525" s="207"/>
      <c r="R525" s="207"/>
      <c r="S525" s="207"/>
      <c r="T525" s="20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02" t="s">
        <v>180</v>
      </c>
      <c r="AU525" s="202" t="s">
        <v>82</v>
      </c>
      <c r="AV525" s="14" t="s">
        <v>82</v>
      </c>
      <c r="AW525" s="14" t="s">
        <v>30</v>
      </c>
      <c r="AX525" s="14" t="s">
        <v>73</v>
      </c>
      <c r="AY525" s="202" t="s">
        <v>163</v>
      </c>
    </row>
    <row r="526" spans="1:51" s="15" customFormat="1" ht="12">
      <c r="A526" s="15"/>
      <c r="B526" s="209"/>
      <c r="C526" s="15"/>
      <c r="D526" s="194" t="s">
        <v>180</v>
      </c>
      <c r="E526" s="210" t="s">
        <v>1</v>
      </c>
      <c r="F526" s="211" t="s">
        <v>218</v>
      </c>
      <c r="G526" s="15"/>
      <c r="H526" s="212">
        <v>282.45</v>
      </c>
      <c r="I526" s="213"/>
      <c r="J526" s="15"/>
      <c r="K526" s="15"/>
      <c r="L526" s="209"/>
      <c r="M526" s="214"/>
      <c r="N526" s="215"/>
      <c r="O526" s="215"/>
      <c r="P526" s="215"/>
      <c r="Q526" s="215"/>
      <c r="R526" s="215"/>
      <c r="S526" s="215"/>
      <c r="T526" s="216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10" t="s">
        <v>180</v>
      </c>
      <c r="AU526" s="210" t="s">
        <v>82</v>
      </c>
      <c r="AV526" s="15" t="s">
        <v>170</v>
      </c>
      <c r="AW526" s="15" t="s">
        <v>30</v>
      </c>
      <c r="AX526" s="15" t="s">
        <v>80</v>
      </c>
      <c r="AY526" s="210" t="s">
        <v>163</v>
      </c>
    </row>
    <row r="527" spans="1:65" s="2" customFormat="1" ht="16.5" customHeight="1">
      <c r="A527" s="38"/>
      <c r="B527" s="179"/>
      <c r="C527" s="180" t="s">
        <v>707</v>
      </c>
      <c r="D527" s="180" t="s">
        <v>165</v>
      </c>
      <c r="E527" s="181" t="s">
        <v>1616</v>
      </c>
      <c r="F527" s="182" t="s">
        <v>1617</v>
      </c>
      <c r="G527" s="183" t="s">
        <v>196</v>
      </c>
      <c r="H527" s="184">
        <v>45.15</v>
      </c>
      <c r="I527" s="185"/>
      <c r="J527" s="186">
        <f>ROUND(I527*H527,2)</f>
        <v>0</v>
      </c>
      <c r="K527" s="182" t="s">
        <v>1</v>
      </c>
      <c r="L527" s="39"/>
      <c r="M527" s="187" t="s">
        <v>1</v>
      </c>
      <c r="N527" s="188" t="s">
        <v>38</v>
      </c>
      <c r="O527" s="77"/>
      <c r="P527" s="189">
        <f>O527*H527</f>
        <v>0</v>
      </c>
      <c r="Q527" s="189">
        <v>0</v>
      </c>
      <c r="R527" s="189">
        <f>Q527*H527</f>
        <v>0</v>
      </c>
      <c r="S527" s="189">
        <v>0</v>
      </c>
      <c r="T527" s="190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191" t="s">
        <v>170</v>
      </c>
      <c r="AT527" s="191" t="s">
        <v>165</v>
      </c>
      <c r="AU527" s="191" t="s">
        <v>82</v>
      </c>
      <c r="AY527" s="19" t="s">
        <v>163</v>
      </c>
      <c r="BE527" s="192">
        <f>IF(N527="základní",J527,0)</f>
        <v>0</v>
      </c>
      <c r="BF527" s="192">
        <f>IF(N527="snížená",J527,0)</f>
        <v>0</v>
      </c>
      <c r="BG527" s="192">
        <f>IF(N527="zákl. přenesená",J527,0)</f>
        <v>0</v>
      </c>
      <c r="BH527" s="192">
        <f>IF(N527="sníž. přenesená",J527,0)</f>
        <v>0</v>
      </c>
      <c r="BI527" s="192">
        <f>IF(N527="nulová",J527,0)</f>
        <v>0</v>
      </c>
      <c r="BJ527" s="19" t="s">
        <v>80</v>
      </c>
      <c r="BK527" s="192">
        <f>ROUND(I527*H527,2)</f>
        <v>0</v>
      </c>
      <c r="BL527" s="19" t="s">
        <v>170</v>
      </c>
      <c r="BM527" s="191" t="s">
        <v>1618</v>
      </c>
    </row>
    <row r="528" spans="1:51" s="14" customFormat="1" ht="12">
      <c r="A528" s="14"/>
      <c r="B528" s="201"/>
      <c r="C528" s="14"/>
      <c r="D528" s="194" t="s">
        <v>180</v>
      </c>
      <c r="E528" s="202" t="s">
        <v>1</v>
      </c>
      <c r="F528" s="203" t="s">
        <v>1530</v>
      </c>
      <c r="G528" s="14"/>
      <c r="H528" s="204">
        <v>45.15</v>
      </c>
      <c r="I528" s="205"/>
      <c r="J528" s="14"/>
      <c r="K528" s="14"/>
      <c r="L528" s="201"/>
      <c r="M528" s="206"/>
      <c r="N528" s="207"/>
      <c r="O528" s="207"/>
      <c r="P528" s="207"/>
      <c r="Q528" s="207"/>
      <c r="R528" s="207"/>
      <c r="S528" s="207"/>
      <c r="T528" s="20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02" t="s">
        <v>180</v>
      </c>
      <c r="AU528" s="202" t="s">
        <v>82</v>
      </c>
      <c r="AV528" s="14" t="s">
        <v>82</v>
      </c>
      <c r="AW528" s="14" t="s">
        <v>30</v>
      </c>
      <c r="AX528" s="14" t="s">
        <v>73</v>
      </c>
      <c r="AY528" s="202" t="s">
        <v>163</v>
      </c>
    </row>
    <row r="529" spans="1:51" s="15" customFormat="1" ht="12">
      <c r="A529" s="15"/>
      <c r="B529" s="209"/>
      <c r="C529" s="15"/>
      <c r="D529" s="194" t="s">
        <v>180</v>
      </c>
      <c r="E529" s="210" t="s">
        <v>1</v>
      </c>
      <c r="F529" s="211" t="s">
        <v>218</v>
      </c>
      <c r="G529" s="15"/>
      <c r="H529" s="212">
        <v>45.15</v>
      </c>
      <c r="I529" s="213"/>
      <c r="J529" s="15"/>
      <c r="K529" s="15"/>
      <c r="L529" s="209"/>
      <c r="M529" s="214"/>
      <c r="N529" s="215"/>
      <c r="O529" s="215"/>
      <c r="P529" s="215"/>
      <c r="Q529" s="215"/>
      <c r="R529" s="215"/>
      <c r="S529" s="215"/>
      <c r="T529" s="216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10" t="s">
        <v>180</v>
      </c>
      <c r="AU529" s="210" t="s">
        <v>82</v>
      </c>
      <c r="AV529" s="15" t="s">
        <v>170</v>
      </c>
      <c r="AW529" s="15" t="s">
        <v>30</v>
      </c>
      <c r="AX529" s="15" t="s">
        <v>80</v>
      </c>
      <c r="AY529" s="210" t="s">
        <v>163</v>
      </c>
    </row>
    <row r="530" spans="1:65" s="2" customFormat="1" ht="21.75" customHeight="1">
      <c r="A530" s="38"/>
      <c r="B530" s="179"/>
      <c r="C530" s="180" t="s">
        <v>1619</v>
      </c>
      <c r="D530" s="180" t="s">
        <v>165</v>
      </c>
      <c r="E530" s="181" t="s">
        <v>1620</v>
      </c>
      <c r="F530" s="182" t="s">
        <v>1621</v>
      </c>
      <c r="G530" s="183" t="s">
        <v>313</v>
      </c>
      <c r="H530" s="184">
        <v>2</v>
      </c>
      <c r="I530" s="185"/>
      <c r="J530" s="186">
        <f>ROUND(I530*H530,2)</f>
        <v>0</v>
      </c>
      <c r="K530" s="182" t="s">
        <v>1</v>
      </c>
      <c r="L530" s="39"/>
      <c r="M530" s="187" t="s">
        <v>1</v>
      </c>
      <c r="N530" s="188" t="s">
        <v>38</v>
      </c>
      <c r="O530" s="77"/>
      <c r="P530" s="189">
        <f>O530*H530</f>
        <v>0</v>
      </c>
      <c r="Q530" s="189">
        <v>0</v>
      </c>
      <c r="R530" s="189">
        <f>Q530*H530</f>
        <v>0</v>
      </c>
      <c r="S530" s="189">
        <v>0</v>
      </c>
      <c r="T530" s="190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191" t="s">
        <v>170</v>
      </c>
      <c r="AT530" s="191" t="s">
        <v>165</v>
      </c>
      <c r="AU530" s="191" t="s">
        <v>82</v>
      </c>
      <c r="AY530" s="19" t="s">
        <v>163</v>
      </c>
      <c r="BE530" s="192">
        <f>IF(N530="základní",J530,0)</f>
        <v>0</v>
      </c>
      <c r="BF530" s="192">
        <f>IF(N530="snížená",J530,0)</f>
        <v>0</v>
      </c>
      <c r="BG530" s="192">
        <f>IF(N530="zákl. přenesená",J530,0)</f>
        <v>0</v>
      </c>
      <c r="BH530" s="192">
        <f>IF(N530="sníž. přenesená",J530,0)</f>
        <v>0</v>
      </c>
      <c r="BI530" s="192">
        <f>IF(N530="nulová",J530,0)</f>
        <v>0</v>
      </c>
      <c r="BJ530" s="19" t="s">
        <v>80</v>
      </c>
      <c r="BK530" s="192">
        <f>ROUND(I530*H530,2)</f>
        <v>0</v>
      </c>
      <c r="BL530" s="19" t="s">
        <v>170</v>
      </c>
      <c r="BM530" s="191" t="s">
        <v>1622</v>
      </c>
    </row>
    <row r="531" spans="1:65" s="2" customFormat="1" ht="16.5" customHeight="1">
      <c r="A531" s="38"/>
      <c r="B531" s="179"/>
      <c r="C531" s="180" t="s">
        <v>711</v>
      </c>
      <c r="D531" s="180" t="s">
        <v>165</v>
      </c>
      <c r="E531" s="181" t="s">
        <v>1623</v>
      </c>
      <c r="F531" s="182" t="s">
        <v>1624</v>
      </c>
      <c r="G531" s="183" t="s">
        <v>313</v>
      </c>
      <c r="H531" s="184">
        <v>1</v>
      </c>
      <c r="I531" s="185"/>
      <c r="J531" s="186">
        <f>ROUND(I531*H531,2)</f>
        <v>0</v>
      </c>
      <c r="K531" s="182" t="s">
        <v>1</v>
      </c>
      <c r="L531" s="39"/>
      <c r="M531" s="187" t="s">
        <v>1</v>
      </c>
      <c r="N531" s="188" t="s">
        <v>38</v>
      </c>
      <c r="O531" s="77"/>
      <c r="P531" s="189">
        <f>O531*H531</f>
        <v>0</v>
      </c>
      <c r="Q531" s="189">
        <v>0</v>
      </c>
      <c r="R531" s="189">
        <f>Q531*H531</f>
        <v>0</v>
      </c>
      <c r="S531" s="189">
        <v>0</v>
      </c>
      <c r="T531" s="190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191" t="s">
        <v>170</v>
      </c>
      <c r="AT531" s="191" t="s">
        <v>165</v>
      </c>
      <c r="AU531" s="191" t="s">
        <v>82</v>
      </c>
      <c r="AY531" s="19" t="s">
        <v>163</v>
      </c>
      <c r="BE531" s="192">
        <f>IF(N531="základní",J531,0)</f>
        <v>0</v>
      </c>
      <c r="BF531" s="192">
        <f>IF(N531="snížená",J531,0)</f>
        <v>0</v>
      </c>
      <c r="BG531" s="192">
        <f>IF(N531="zákl. přenesená",J531,0)</f>
        <v>0</v>
      </c>
      <c r="BH531" s="192">
        <f>IF(N531="sníž. přenesená",J531,0)</f>
        <v>0</v>
      </c>
      <c r="BI531" s="192">
        <f>IF(N531="nulová",J531,0)</f>
        <v>0</v>
      </c>
      <c r="BJ531" s="19" t="s">
        <v>80</v>
      </c>
      <c r="BK531" s="192">
        <f>ROUND(I531*H531,2)</f>
        <v>0</v>
      </c>
      <c r="BL531" s="19" t="s">
        <v>170</v>
      </c>
      <c r="BM531" s="191" t="s">
        <v>1625</v>
      </c>
    </row>
    <row r="532" spans="1:65" s="2" customFormat="1" ht="16.5" customHeight="1">
      <c r="A532" s="38"/>
      <c r="B532" s="179"/>
      <c r="C532" s="180" t="s">
        <v>1626</v>
      </c>
      <c r="D532" s="180" t="s">
        <v>165</v>
      </c>
      <c r="E532" s="181" t="s">
        <v>1627</v>
      </c>
      <c r="F532" s="182" t="s">
        <v>1628</v>
      </c>
      <c r="G532" s="183" t="s">
        <v>313</v>
      </c>
      <c r="H532" s="184">
        <v>20</v>
      </c>
      <c r="I532" s="185"/>
      <c r="J532" s="186">
        <f>ROUND(I532*H532,2)</f>
        <v>0</v>
      </c>
      <c r="K532" s="182" t="s">
        <v>1</v>
      </c>
      <c r="L532" s="39"/>
      <c r="M532" s="187" t="s">
        <v>1</v>
      </c>
      <c r="N532" s="188" t="s">
        <v>38</v>
      </c>
      <c r="O532" s="77"/>
      <c r="P532" s="189">
        <f>O532*H532</f>
        <v>0</v>
      </c>
      <c r="Q532" s="189">
        <v>0</v>
      </c>
      <c r="R532" s="189">
        <f>Q532*H532</f>
        <v>0</v>
      </c>
      <c r="S532" s="189">
        <v>0</v>
      </c>
      <c r="T532" s="190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191" t="s">
        <v>170</v>
      </c>
      <c r="AT532" s="191" t="s">
        <v>165</v>
      </c>
      <c r="AU532" s="191" t="s">
        <v>82</v>
      </c>
      <c r="AY532" s="19" t="s">
        <v>163</v>
      </c>
      <c r="BE532" s="192">
        <f>IF(N532="základní",J532,0)</f>
        <v>0</v>
      </c>
      <c r="BF532" s="192">
        <f>IF(N532="snížená",J532,0)</f>
        <v>0</v>
      </c>
      <c r="BG532" s="192">
        <f>IF(N532="zákl. přenesená",J532,0)</f>
        <v>0</v>
      </c>
      <c r="BH532" s="192">
        <f>IF(N532="sníž. přenesená",J532,0)</f>
        <v>0</v>
      </c>
      <c r="BI532" s="192">
        <f>IF(N532="nulová",J532,0)</f>
        <v>0</v>
      </c>
      <c r="BJ532" s="19" t="s">
        <v>80</v>
      </c>
      <c r="BK532" s="192">
        <f>ROUND(I532*H532,2)</f>
        <v>0</v>
      </c>
      <c r="BL532" s="19" t="s">
        <v>170</v>
      </c>
      <c r="BM532" s="191" t="s">
        <v>1629</v>
      </c>
    </row>
    <row r="533" spans="1:51" s="14" customFormat="1" ht="12">
      <c r="A533" s="14"/>
      <c r="B533" s="201"/>
      <c r="C533" s="14"/>
      <c r="D533" s="194" t="s">
        <v>180</v>
      </c>
      <c r="E533" s="202" t="s">
        <v>1</v>
      </c>
      <c r="F533" s="203" t="s">
        <v>1485</v>
      </c>
      <c r="G533" s="14"/>
      <c r="H533" s="204">
        <v>20</v>
      </c>
      <c r="I533" s="205"/>
      <c r="J533" s="14"/>
      <c r="K533" s="14"/>
      <c r="L533" s="201"/>
      <c r="M533" s="206"/>
      <c r="N533" s="207"/>
      <c r="O533" s="207"/>
      <c r="P533" s="207"/>
      <c r="Q533" s="207"/>
      <c r="R533" s="207"/>
      <c r="S533" s="207"/>
      <c r="T533" s="208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02" t="s">
        <v>180</v>
      </c>
      <c r="AU533" s="202" t="s">
        <v>82</v>
      </c>
      <c r="AV533" s="14" t="s">
        <v>82</v>
      </c>
      <c r="AW533" s="14" t="s">
        <v>30</v>
      </c>
      <c r="AX533" s="14" t="s">
        <v>73</v>
      </c>
      <c r="AY533" s="202" t="s">
        <v>163</v>
      </c>
    </row>
    <row r="534" spans="1:51" s="15" customFormat="1" ht="12">
      <c r="A534" s="15"/>
      <c r="B534" s="209"/>
      <c r="C534" s="15"/>
      <c r="D534" s="194" t="s">
        <v>180</v>
      </c>
      <c r="E534" s="210" t="s">
        <v>1</v>
      </c>
      <c r="F534" s="211" t="s">
        <v>218</v>
      </c>
      <c r="G534" s="15"/>
      <c r="H534" s="212">
        <v>20</v>
      </c>
      <c r="I534" s="213"/>
      <c r="J534" s="15"/>
      <c r="K534" s="15"/>
      <c r="L534" s="209"/>
      <c r="M534" s="214"/>
      <c r="N534" s="215"/>
      <c r="O534" s="215"/>
      <c r="P534" s="215"/>
      <c r="Q534" s="215"/>
      <c r="R534" s="215"/>
      <c r="S534" s="215"/>
      <c r="T534" s="21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10" t="s">
        <v>180</v>
      </c>
      <c r="AU534" s="210" t="s">
        <v>82</v>
      </c>
      <c r="AV534" s="15" t="s">
        <v>170</v>
      </c>
      <c r="AW534" s="15" t="s">
        <v>30</v>
      </c>
      <c r="AX534" s="15" t="s">
        <v>80</v>
      </c>
      <c r="AY534" s="210" t="s">
        <v>163</v>
      </c>
    </row>
    <row r="535" spans="1:65" s="2" customFormat="1" ht="24.15" customHeight="1">
      <c r="A535" s="38"/>
      <c r="B535" s="179"/>
      <c r="C535" s="180" t="s">
        <v>717</v>
      </c>
      <c r="D535" s="180" t="s">
        <v>165</v>
      </c>
      <c r="E535" s="181" t="s">
        <v>1281</v>
      </c>
      <c r="F535" s="182" t="s">
        <v>1282</v>
      </c>
      <c r="G535" s="183" t="s">
        <v>313</v>
      </c>
      <c r="H535" s="184">
        <v>44</v>
      </c>
      <c r="I535" s="185"/>
      <c r="J535" s="186">
        <f>ROUND(I535*H535,2)</f>
        <v>0</v>
      </c>
      <c r="K535" s="182" t="s">
        <v>1</v>
      </c>
      <c r="L535" s="39"/>
      <c r="M535" s="187" t="s">
        <v>1</v>
      </c>
      <c r="N535" s="188" t="s">
        <v>38</v>
      </c>
      <c r="O535" s="77"/>
      <c r="P535" s="189">
        <f>O535*H535</f>
        <v>0</v>
      </c>
      <c r="Q535" s="189">
        <v>0</v>
      </c>
      <c r="R535" s="189">
        <f>Q535*H535</f>
        <v>0</v>
      </c>
      <c r="S535" s="189">
        <v>0</v>
      </c>
      <c r="T535" s="190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191" t="s">
        <v>170</v>
      </c>
      <c r="AT535" s="191" t="s">
        <v>165</v>
      </c>
      <c r="AU535" s="191" t="s">
        <v>82</v>
      </c>
      <c r="AY535" s="19" t="s">
        <v>163</v>
      </c>
      <c r="BE535" s="192">
        <f>IF(N535="základní",J535,0)</f>
        <v>0</v>
      </c>
      <c r="BF535" s="192">
        <f>IF(N535="snížená",J535,0)</f>
        <v>0</v>
      </c>
      <c r="BG535" s="192">
        <f>IF(N535="zákl. přenesená",J535,0)</f>
        <v>0</v>
      </c>
      <c r="BH535" s="192">
        <f>IF(N535="sníž. přenesená",J535,0)</f>
        <v>0</v>
      </c>
      <c r="BI535" s="192">
        <f>IF(N535="nulová",J535,0)</f>
        <v>0</v>
      </c>
      <c r="BJ535" s="19" t="s">
        <v>80</v>
      </c>
      <c r="BK535" s="192">
        <f>ROUND(I535*H535,2)</f>
        <v>0</v>
      </c>
      <c r="BL535" s="19" t="s">
        <v>170</v>
      </c>
      <c r="BM535" s="191" t="s">
        <v>1630</v>
      </c>
    </row>
    <row r="536" spans="1:51" s="14" customFormat="1" ht="12">
      <c r="A536" s="14"/>
      <c r="B536" s="201"/>
      <c r="C536" s="14"/>
      <c r="D536" s="194" t="s">
        <v>180</v>
      </c>
      <c r="E536" s="202" t="s">
        <v>1</v>
      </c>
      <c r="F536" s="203" t="s">
        <v>1631</v>
      </c>
      <c r="G536" s="14"/>
      <c r="H536" s="204">
        <v>44</v>
      </c>
      <c r="I536" s="205"/>
      <c r="J536" s="14"/>
      <c r="K536" s="14"/>
      <c r="L536" s="201"/>
      <c r="M536" s="206"/>
      <c r="N536" s="207"/>
      <c r="O536" s="207"/>
      <c r="P536" s="207"/>
      <c r="Q536" s="207"/>
      <c r="R536" s="207"/>
      <c r="S536" s="207"/>
      <c r="T536" s="20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02" t="s">
        <v>180</v>
      </c>
      <c r="AU536" s="202" t="s">
        <v>82</v>
      </c>
      <c r="AV536" s="14" t="s">
        <v>82</v>
      </c>
      <c r="AW536" s="14" t="s">
        <v>30</v>
      </c>
      <c r="AX536" s="14" t="s">
        <v>73</v>
      </c>
      <c r="AY536" s="202" t="s">
        <v>163</v>
      </c>
    </row>
    <row r="537" spans="1:51" s="15" customFormat="1" ht="12">
      <c r="A537" s="15"/>
      <c r="B537" s="209"/>
      <c r="C537" s="15"/>
      <c r="D537" s="194" t="s">
        <v>180</v>
      </c>
      <c r="E537" s="210" t="s">
        <v>1</v>
      </c>
      <c r="F537" s="211" t="s">
        <v>218</v>
      </c>
      <c r="G537" s="15"/>
      <c r="H537" s="212">
        <v>44</v>
      </c>
      <c r="I537" s="213"/>
      <c r="J537" s="15"/>
      <c r="K537" s="15"/>
      <c r="L537" s="209"/>
      <c r="M537" s="214"/>
      <c r="N537" s="215"/>
      <c r="O537" s="215"/>
      <c r="P537" s="215"/>
      <c r="Q537" s="215"/>
      <c r="R537" s="215"/>
      <c r="S537" s="215"/>
      <c r="T537" s="216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10" t="s">
        <v>180</v>
      </c>
      <c r="AU537" s="210" t="s">
        <v>82</v>
      </c>
      <c r="AV537" s="15" t="s">
        <v>170</v>
      </c>
      <c r="AW537" s="15" t="s">
        <v>30</v>
      </c>
      <c r="AX537" s="15" t="s">
        <v>80</v>
      </c>
      <c r="AY537" s="210" t="s">
        <v>163</v>
      </c>
    </row>
    <row r="538" spans="1:65" s="2" customFormat="1" ht="16.5" customHeight="1">
      <c r="A538" s="38"/>
      <c r="B538" s="179"/>
      <c r="C538" s="180" t="s">
        <v>1632</v>
      </c>
      <c r="D538" s="180" t="s">
        <v>165</v>
      </c>
      <c r="E538" s="181" t="s">
        <v>1284</v>
      </c>
      <c r="F538" s="182" t="s">
        <v>1285</v>
      </c>
      <c r="G538" s="183" t="s">
        <v>313</v>
      </c>
      <c r="H538" s="184">
        <v>44</v>
      </c>
      <c r="I538" s="185"/>
      <c r="J538" s="186">
        <f>ROUND(I538*H538,2)</f>
        <v>0</v>
      </c>
      <c r="K538" s="182" t="s">
        <v>1</v>
      </c>
      <c r="L538" s="39"/>
      <c r="M538" s="187" t="s">
        <v>1</v>
      </c>
      <c r="N538" s="188" t="s">
        <v>38</v>
      </c>
      <c r="O538" s="77"/>
      <c r="P538" s="189">
        <f>O538*H538</f>
        <v>0</v>
      </c>
      <c r="Q538" s="189">
        <v>0</v>
      </c>
      <c r="R538" s="189">
        <f>Q538*H538</f>
        <v>0</v>
      </c>
      <c r="S538" s="189">
        <v>0</v>
      </c>
      <c r="T538" s="190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191" t="s">
        <v>170</v>
      </c>
      <c r="AT538" s="191" t="s">
        <v>165</v>
      </c>
      <c r="AU538" s="191" t="s">
        <v>82</v>
      </c>
      <c r="AY538" s="19" t="s">
        <v>163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19" t="s">
        <v>80</v>
      </c>
      <c r="BK538" s="192">
        <f>ROUND(I538*H538,2)</f>
        <v>0</v>
      </c>
      <c r="BL538" s="19" t="s">
        <v>170</v>
      </c>
      <c r="BM538" s="191" t="s">
        <v>1633</v>
      </c>
    </row>
    <row r="539" spans="1:51" s="14" customFormat="1" ht="12">
      <c r="A539" s="14"/>
      <c r="B539" s="201"/>
      <c r="C539" s="14"/>
      <c r="D539" s="194" t="s">
        <v>180</v>
      </c>
      <c r="E539" s="202" t="s">
        <v>1</v>
      </c>
      <c r="F539" s="203" t="s">
        <v>1631</v>
      </c>
      <c r="G539" s="14"/>
      <c r="H539" s="204">
        <v>44</v>
      </c>
      <c r="I539" s="205"/>
      <c r="J539" s="14"/>
      <c r="K539" s="14"/>
      <c r="L539" s="201"/>
      <c r="M539" s="206"/>
      <c r="N539" s="207"/>
      <c r="O539" s="207"/>
      <c r="P539" s="207"/>
      <c r="Q539" s="207"/>
      <c r="R539" s="207"/>
      <c r="S539" s="207"/>
      <c r="T539" s="208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02" t="s">
        <v>180</v>
      </c>
      <c r="AU539" s="202" t="s">
        <v>82</v>
      </c>
      <c r="AV539" s="14" t="s">
        <v>82</v>
      </c>
      <c r="AW539" s="14" t="s">
        <v>30</v>
      </c>
      <c r="AX539" s="14" t="s">
        <v>73</v>
      </c>
      <c r="AY539" s="202" t="s">
        <v>163</v>
      </c>
    </row>
    <row r="540" spans="1:51" s="15" customFormat="1" ht="12">
      <c r="A540" s="15"/>
      <c r="B540" s="209"/>
      <c r="C540" s="15"/>
      <c r="D540" s="194" t="s">
        <v>180</v>
      </c>
      <c r="E540" s="210" t="s">
        <v>1</v>
      </c>
      <c r="F540" s="211" t="s">
        <v>218</v>
      </c>
      <c r="G540" s="15"/>
      <c r="H540" s="212">
        <v>44</v>
      </c>
      <c r="I540" s="213"/>
      <c r="J540" s="15"/>
      <c r="K540" s="15"/>
      <c r="L540" s="209"/>
      <c r="M540" s="214"/>
      <c r="N540" s="215"/>
      <c r="O540" s="215"/>
      <c r="P540" s="215"/>
      <c r="Q540" s="215"/>
      <c r="R540" s="215"/>
      <c r="S540" s="215"/>
      <c r="T540" s="216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10" t="s">
        <v>180</v>
      </c>
      <c r="AU540" s="210" t="s">
        <v>82</v>
      </c>
      <c r="AV540" s="15" t="s">
        <v>170</v>
      </c>
      <c r="AW540" s="15" t="s">
        <v>30</v>
      </c>
      <c r="AX540" s="15" t="s">
        <v>80</v>
      </c>
      <c r="AY540" s="210" t="s">
        <v>163</v>
      </c>
    </row>
    <row r="541" spans="1:65" s="2" customFormat="1" ht="24.15" customHeight="1">
      <c r="A541" s="38"/>
      <c r="B541" s="179"/>
      <c r="C541" s="180" t="s">
        <v>720</v>
      </c>
      <c r="D541" s="180" t="s">
        <v>165</v>
      </c>
      <c r="E541" s="181" t="s">
        <v>1309</v>
      </c>
      <c r="F541" s="182" t="s">
        <v>1310</v>
      </c>
      <c r="G541" s="183" t="s">
        <v>313</v>
      </c>
      <c r="H541" s="184">
        <v>4</v>
      </c>
      <c r="I541" s="185"/>
      <c r="J541" s="186">
        <f>ROUND(I541*H541,2)</f>
        <v>0</v>
      </c>
      <c r="K541" s="182" t="s">
        <v>1</v>
      </c>
      <c r="L541" s="39"/>
      <c r="M541" s="187" t="s">
        <v>1</v>
      </c>
      <c r="N541" s="188" t="s">
        <v>38</v>
      </c>
      <c r="O541" s="77"/>
      <c r="P541" s="189">
        <f>O541*H541</f>
        <v>0</v>
      </c>
      <c r="Q541" s="189">
        <v>0</v>
      </c>
      <c r="R541" s="189">
        <f>Q541*H541</f>
        <v>0</v>
      </c>
      <c r="S541" s="189">
        <v>0</v>
      </c>
      <c r="T541" s="190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191" t="s">
        <v>170</v>
      </c>
      <c r="AT541" s="191" t="s">
        <v>165</v>
      </c>
      <c r="AU541" s="191" t="s">
        <v>82</v>
      </c>
      <c r="AY541" s="19" t="s">
        <v>163</v>
      </c>
      <c r="BE541" s="192">
        <f>IF(N541="základní",J541,0)</f>
        <v>0</v>
      </c>
      <c r="BF541" s="192">
        <f>IF(N541="snížená",J541,0)</f>
        <v>0</v>
      </c>
      <c r="BG541" s="192">
        <f>IF(N541="zákl. přenesená",J541,0)</f>
        <v>0</v>
      </c>
      <c r="BH541" s="192">
        <f>IF(N541="sníž. přenesená",J541,0)</f>
        <v>0</v>
      </c>
      <c r="BI541" s="192">
        <f>IF(N541="nulová",J541,0)</f>
        <v>0</v>
      </c>
      <c r="BJ541" s="19" t="s">
        <v>80</v>
      </c>
      <c r="BK541" s="192">
        <f>ROUND(I541*H541,2)</f>
        <v>0</v>
      </c>
      <c r="BL541" s="19" t="s">
        <v>170</v>
      </c>
      <c r="BM541" s="191" t="s">
        <v>1634</v>
      </c>
    </row>
    <row r="542" spans="1:51" s="14" customFormat="1" ht="12">
      <c r="A542" s="14"/>
      <c r="B542" s="201"/>
      <c r="C542" s="14"/>
      <c r="D542" s="194" t="s">
        <v>180</v>
      </c>
      <c r="E542" s="202" t="s">
        <v>1</v>
      </c>
      <c r="F542" s="203" t="s">
        <v>1308</v>
      </c>
      <c r="G542" s="14"/>
      <c r="H542" s="204">
        <v>4</v>
      </c>
      <c r="I542" s="205"/>
      <c r="J542" s="14"/>
      <c r="K542" s="14"/>
      <c r="L542" s="201"/>
      <c r="M542" s="206"/>
      <c r="N542" s="207"/>
      <c r="O542" s="207"/>
      <c r="P542" s="207"/>
      <c r="Q542" s="207"/>
      <c r="R542" s="207"/>
      <c r="S542" s="207"/>
      <c r="T542" s="20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02" t="s">
        <v>180</v>
      </c>
      <c r="AU542" s="202" t="s">
        <v>82</v>
      </c>
      <c r="AV542" s="14" t="s">
        <v>82</v>
      </c>
      <c r="AW542" s="14" t="s">
        <v>30</v>
      </c>
      <c r="AX542" s="14" t="s">
        <v>73</v>
      </c>
      <c r="AY542" s="202" t="s">
        <v>163</v>
      </c>
    </row>
    <row r="543" spans="1:51" s="15" customFormat="1" ht="12">
      <c r="A543" s="15"/>
      <c r="B543" s="209"/>
      <c r="C543" s="15"/>
      <c r="D543" s="194" t="s">
        <v>180</v>
      </c>
      <c r="E543" s="210" t="s">
        <v>1</v>
      </c>
      <c r="F543" s="211" t="s">
        <v>218</v>
      </c>
      <c r="G543" s="15"/>
      <c r="H543" s="212">
        <v>4</v>
      </c>
      <c r="I543" s="213"/>
      <c r="J543" s="15"/>
      <c r="K543" s="15"/>
      <c r="L543" s="209"/>
      <c r="M543" s="214"/>
      <c r="N543" s="215"/>
      <c r="O543" s="215"/>
      <c r="P543" s="215"/>
      <c r="Q543" s="215"/>
      <c r="R543" s="215"/>
      <c r="S543" s="215"/>
      <c r="T543" s="216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10" t="s">
        <v>180</v>
      </c>
      <c r="AU543" s="210" t="s">
        <v>82</v>
      </c>
      <c r="AV543" s="15" t="s">
        <v>170</v>
      </c>
      <c r="AW543" s="15" t="s">
        <v>30</v>
      </c>
      <c r="AX543" s="15" t="s">
        <v>80</v>
      </c>
      <c r="AY543" s="210" t="s">
        <v>163</v>
      </c>
    </row>
    <row r="544" spans="1:65" s="2" customFormat="1" ht="16.5" customHeight="1">
      <c r="A544" s="38"/>
      <c r="B544" s="179"/>
      <c r="C544" s="180" t="s">
        <v>1635</v>
      </c>
      <c r="D544" s="180" t="s">
        <v>165</v>
      </c>
      <c r="E544" s="181" t="s">
        <v>1311</v>
      </c>
      <c r="F544" s="182" t="s">
        <v>1312</v>
      </c>
      <c r="G544" s="183" t="s">
        <v>313</v>
      </c>
      <c r="H544" s="184">
        <v>81</v>
      </c>
      <c r="I544" s="185"/>
      <c r="J544" s="186">
        <f>ROUND(I544*H544,2)</f>
        <v>0</v>
      </c>
      <c r="K544" s="182" t="s">
        <v>1</v>
      </c>
      <c r="L544" s="39"/>
      <c r="M544" s="187" t="s">
        <v>1</v>
      </c>
      <c r="N544" s="188" t="s">
        <v>38</v>
      </c>
      <c r="O544" s="77"/>
      <c r="P544" s="189">
        <f>O544*H544</f>
        <v>0</v>
      </c>
      <c r="Q544" s="189">
        <v>0</v>
      </c>
      <c r="R544" s="189">
        <f>Q544*H544</f>
        <v>0</v>
      </c>
      <c r="S544" s="189">
        <v>0</v>
      </c>
      <c r="T544" s="190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191" t="s">
        <v>170</v>
      </c>
      <c r="AT544" s="191" t="s">
        <v>165</v>
      </c>
      <c r="AU544" s="191" t="s">
        <v>82</v>
      </c>
      <c r="AY544" s="19" t="s">
        <v>163</v>
      </c>
      <c r="BE544" s="192">
        <f>IF(N544="základní",J544,0)</f>
        <v>0</v>
      </c>
      <c r="BF544" s="192">
        <f>IF(N544="snížená",J544,0)</f>
        <v>0</v>
      </c>
      <c r="BG544" s="192">
        <f>IF(N544="zákl. přenesená",J544,0)</f>
        <v>0</v>
      </c>
      <c r="BH544" s="192">
        <f>IF(N544="sníž. přenesená",J544,0)</f>
        <v>0</v>
      </c>
      <c r="BI544" s="192">
        <f>IF(N544="nulová",J544,0)</f>
        <v>0</v>
      </c>
      <c r="BJ544" s="19" t="s">
        <v>80</v>
      </c>
      <c r="BK544" s="192">
        <f>ROUND(I544*H544,2)</f>
        <v>0</v>
      </c>
      <c r="BL544" s="19" t="s">
        <v>170</v>
      </c>
      <c r="BM544" s="191" t="s">
        <v>1636</v>
      </c>
    </row>
    <row r="545" spans="1:51" s="14" customFormat="1" ht="12">
      <c r="A545" s="14"/>
      <c r="B545" s="201"/>
      <c r="C545" s="14"/>
      <c r="D545" s="194" t="s">
        <v>180</v>
      </c>
      <c r="E545" s="202" t="s">
        <v>1</v>
      </c>
      <c r="F545" s="203" t="s">
        <v>1637</v>
      </c>
      <c r="G545" s="14"/>
      <c r="H545" s="204">
        <v>81</v>
      </c>
      <c r="I545" s="205"/>
      <c r="J545" s="14"/>
      <c r="K545" s="14"/>
      <c r="L545" s="201"/>
      <c r="M545" s="206"/>
      <c r="N545" s="207"/>
      <c r="O545" s="207"/>
      <c r="P545" s="207"/>
      <c r="Q545" s="207"/>
      <c r="R545" s="207"/>
      <c r="S545" s="207"/>
      <c r="T545" s="20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02" t="s">
        <v>180</v>
      </c>
      <c r="AU545" s="202" t="s">
        <v>82</v>
      </c>
      <c r="AV545" s="14" t="s">
        <v>82</v>
      </c>
      <c r="AW545" s="14" t="s">
        <v>30</v>
      </c>
      <c r="AX545" s="14" t="s">
        <v>73</v>
      </c>
      <c r="AY545" s="202" t="s">
        <v>163</v>
      </c>
    </row>
    <row r="546" spans="1:51" s="15" customFormat="1" ht="12">
      <c r="A546" s="15"/>
      <c r="B546" s="209"/>
      <c r="C546" s="15"/>
      <c r="D546" s="194" t="s">
        <v>180</v>
      </c>
      <c r="E546" s="210" t="s">
        <v>1</v>
      </c>
      <c r="F546" s="211" t="s">
        <v>218</v>
      </c>
      <c r="G546" s="15"/>
      <c r="H546" s="212">
        <v>81</v>
      </c>
      <c r="I546" s="213"/>
      <c r="J546" s="15"/>
      <c r="K546" s="15"/>
      <c r="L546" s="209"/>
      <c r="M546" s="214"/>
      <c r="N546" s="215"/>
      <c r="O546" s="215"/>
      <c r="P546" s="215"/>
      <c r="Q546" s="215"/>
      <c r="R546" s="215"/>
      <c r="S546" s="215"/>
      <c r="T546" s="216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10" t="s">
        <v>180</v>
      </c>
      <c r="AU546" s="210" t="s">
        <v>82</v>
      </c>
      <c r="AV546" s="15" t="s">
        <v>170</v>
      </c>
      <c r="AW546" s="15" t="s">
        <v>30</v>
      </c>
      <c r="AX546" s="15" t="s">
        <v>80</v>
      </c>
      <c r="AY546" s="210" t="s">
        <v>163</v>
      </c>
    </row>
    <row r="547" spans="1:65" s="2" customFormat="1" ht="21.75" customHeight="1">
      <c r="A547" s="38"/>
      <c r="B547" s="179"/>
      <c r="C547" s="180" t="s">
        <v>724</v>
      </c>
      <c r="D547" s="180" t="s">
        <v>165</v>
      </c>
      <c r="E547" s="181" t="s">
        <v>1316</v>
      </c>
      <c r="F547" s="182" t="s">
        <v>1317</v>
      </c>
      <c r="G547" s="183" t="s">
        <v>313</v>
      </c>
      <c r="H547" s="184">
        <v>16</v>
      </c>
      <c r="I547" s="185"/>
      <c r="J547" s="186">
        <f>ROUND(I547*H547,2)</f>
        <v>0</v>
      </c>
      <c r="K547" s="182" t="s">
        <v>1</v>
      </c>
      <c r="L547" s="39"/>
      <c r="M547" s="187" t="s">
        <v>1</v>
      </c>
      <c r="N547" s="188" t="s">
        <v>38</v>
      </c>
      <c r="O547" s="77"/>
      <c r="P547" s="189">
        <f>O547*H547</f>
        <v>0</v>
      </c>
      <c r="Q547" s="189">
        <v>0</v>
      </c>
      <c r="R547" s="189">
        <f>Q547*H547</f>
        <v>0</v>
      </c>
      <c r="S547" s="189">
        <v>0</v>
      </c>
      <c r="T547" s="190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191" t="s">
        <v>170</v>
      </c>
      <c r="AT547" s="191" t="s">
        <v>165</v>
      </c>
      <c r="AU547" s="191" t="s">
        <v>82</v>
      </c>
      <c r="AY547" s="19" t="s">
        <v>163</v>
      </c>
      <c r="BE547" s="192">
        <f>IF(N547="základní",J547,0)</f>
        <v>0</v>
      </c>
      <c r="BF547" s="192">
        <f>IF(N547="snížená",J547,0)</f>
        <v>0</v>
      </c>
      <c r="BG547" s="192">
        <f>IF(N547="zákl. přenesená",J547,0)</f>
        <v>0</v>
      </c>
      <c r="BH547" s="192">
        <f>IF(N547="sníž. přenesená",J547,0)</f>
        <v>0</v>
      </c>
      <c r="BI547" s="192">
        <f>IF(N547="nulová",J547,0)</f>
        <v>0</v>
      </c>
      <c r="BJ547" s="19" t="s">
        <v>80</v>
      </c>
      <c r="BK547" s="192">
        <f>ROUND(I547*H547,2)</f>
        <v>0</v>
      </c>
      <c r="BL547" s="19" t="s">
        <v>170</v>
      </c>
      <c r="BM547" s="191" t="s">
        <v>1638</v>
      </c>
    </row>
    <row r="548" spans="1:51" s="14" customFormat="1" ht="12">
      <c r="A548" s="14"/>
      <c r="B548" s="201"/>
      <c r="C548" s="14"/>
      <c r="D548" s="194" t="s">
        <v>180</v>
      </c>
      <c r="E548" s="202" t="s">
        <v>1</v>
      </c>
      <c r="F548" s="203" t="s">
        <v>1639</v>
      </c>
      <c r="G548" s="14"/>
      <c r="H548" s="204">
        <v>16</v>
      </c>
      <c r="I548" s="205"/>
      <c r="J548" s="14"/>
      <c r="K548" s="14"/>
      <c r="L548" s="201"/>
      <c r="M548" s="206"/>
      <c r="N548" s="207"/>
      <c r="O548" s="207"/>
      <c r="P548" s="207"/>
      <c r="Q548" s="207"/>
      <c r="R548" s="207"/>
      <c r="S548" s="207"/>
      <c r="T548" s="20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02" t="s">
        <v>180</v>
      </c>
      <c r="AU548" s="202" t="s">
        <v>82</v>
      </c>
      <c r="AV548" s="14" t="s">
        <v>82</v>
      </c>
      <c r="AW548" s="14" t="s">
        <v>30</v>
      </c>
      <c r="AX548" s="14" t="s">
        <v>73</v>
      </c>
      <c r="AY548" s="202" t="s">
        <v>163</v>
      </c>
    </row>
    <row r="549" spans="1:51" s="15" customFormat="1" ht="12">
      <c r="A549" s="15"/>
      <c r="B549" s="209"/>
      <c r="C549" s="15"/>
      <c r="D549" s="194" t="s">
        <v>180</v>
      </c>
      <c r="E549" s="210" t="s">
        <v>1</v>
      </c>
      <c r="F549" s="211" t="s">
        <v>218</v>
      </c>
      <c r="G549" s="15"/>
      <c r="H549" s="212">
        <v>16</v>
      </c>
      <c r="I549" s="213"/>
      <c r="J549" s="15"/>
      <c r="K549" s="15"/>
      <c r="L549" s="209"/>
      <c r="M549" s="214"/>
      <c r="N549" s="215"/>
      <c r="O549" s="215"/>
      <c r="P549" s="215"/>
      <c r="Q549" s="215"/>
      <c r="R549" s="215"/>
      <c r="S549" s="215"/>
      <c r="T549" s="216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10" t="s">
        <v>180</v>
      </c>
      <c r="AU549" s="210" t="s">
        <v>82</v>
      </c>
      <c r="AV549" s="15" t="s">
        <v>170</v>
      </c>
      <c r="AW549" s="15" t="s">
        <v>30</v>
      </c>
      <c r="AX549" s="15" t="s">
        <v>80</v>
      </c>
      <c r="AY549" s="210" t="s">
        <v>163</v>
      </c>
    </row>
    <row r="550" spans="1:65" s="2" customFormat="1" ht="21.75" customHeight="1">
      <c r="A550" s="38"/>
      <c r="B550" s="179"/>
      <c r="C550" s="180" t="s">
        <v>1640</v>
      </c>
      <c r="D550" s="180" t="s">
        <v>165</v>
      </c>
      <c r="E550" s="181" t="s">
        <v>1316</v>
      </c>
      <c r="F550" s="182" t="s">
        <v>1317</v>
      </c>
      <c r="G550" s="183" t="s">
        <v>313</v>
      </c>
      <c r="H550" s="184">
        <v>8</v>
      </c>
      <c r="I550" s="185"/>
      <c r="J550" s="186">
        <f>ROUND(I550*H550,2)</f>
        <v>0</v>
      </c>
      <c r="K550" s="182" t="s">
        <v>1</v>
      </c>
      <c r="L550" s="39"/>
      <c r="M550" s="187" t="s">
        <v>1</v>
      </c>
      <c r="N550" s="188" t="s">
        <v>38</v>
      </c>
      <c r="O550" s="77"/>
      <c r="P550" s="189">
        <f>O550*H550</f>
        <v>0</v>
      </c>
      <c r="Q550" s="189">
        <v>0</v>
      </c>
      <c r="R550" s="189">
        <f>Q550*H550</f>
        <v>0</v>
      </c>
      <c r="S550" s="189">
        <v>0</v>
      </c>
      <c r="T550" s="190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191" t="s">
        <v>170</v>
      </c>
      <c r="AT550" s="191" t="s">
        <v>165</v>
      </c>
      <c r="AU550" s="191" t="s">
        <v>82</v>
      </c>
      <c r="AY550" s="19" t="s">
        <v>163</v>
      </c>
      <c r="BE550" s="192">
        <f>IF(N550="základní",J550,0)</f>
        <v>0</v>
      </c>
      <c r="BF550" s="192">
        <f>IF(N550="snížená",J550,0)</f>
        <v>0</v>
      </c>
      <c r="BG550" s="192">
        <f>IF(N550="zákl. přenesená",J550,0)</f>
        <v>0</v>
      </c>
      <c r="BH550" s="192">
        <f>IF(N550="sníž. přenesená",J550,0)</f>
        <v>0</v>
      </c>
      <c r="BI550" s="192">
        <f>IF(N550="nulová",J550,0)</f>
        <v>0</v>
      </c>
      <c r="BJ550" s="19" t="s">
        <v>80</v>
      </c>
      <c r="BK550" s="192">
        <f>ROUND(I550*H550,2)</f>
        <v>0</v>
      </c>
      <c r="BL550" s="19" t="s">
        <v>170</v>
      </c>
      <c r="BM550" s="191" t="s">
        <v>1641</v>
      </c>
    </row>
    <row r="551" spans="1:51" s="14" customFormat="1" ht="12">
      <c r="A551" s="14"/>
      <c r="B551" s="201"/>
      <c r="C551" s="14"/>
      <c r="D551" s="194" t="s">
        <v>180</v>
      </c>
      <c r="E551" s="202" t="s">
        <v>1</v>
      </c>
      <c r="F551" s="203" t="s">
        <v>1642</v>
      </c>
      <c r="G551" s="14"/>
      <c r="H551" s="204">
        <v>8</v>
      </c>
      <c r="I551" s="205"/>
      <c r="J551" s="14"/>
      <c r="K551" s="14"/>
      <c r="L551" s="201"/>
      <c r="M551" s="206"/>
      <c r="N551" s="207"/>
      <c r="O551" s="207"/>
      <c r="P551" s="207"/>
      <c r="Q551" s="207"/>
      <c r="R551" s="207"/>
      <c r="S551" s="207"/>
      <c r="T551" s="20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02" t="s">
        <v>180</v>
      </c>
      <c r="AU551" s="202" t="s">
        <v>82</v>
      </c>
      <c r="AV551" s="14" t="s">
        <v>82</v>
      </c>
      <c r="AW551" s="14" t="s">
        <v>30</v>
      </c>
      <c r="AX551" s="14" t="s">
        <v>73</v>
      </c>
      <c r="AY551" s="202" t="s">
        <v>163</v>
      </c>
    </row>
    <row r="552" spans="1:51" s="15" customFormat="1" ht="12">
      <c r="A552" s="15"/>
      <c r="B552" s="209"/>
      <c r="C552" s="15"/>
      <c r="D552" s="194" t="s">
        <v>180</v>
      </c>
      <c r="E552" s="210" t="s">
        <v>1</v>
      </c>
      <c r="F552" s="211" t="s">
        <v>218</v>
      </c>
      <c r="G552" s="15"/>
      <c r="H552" s="212">
        <v>8</v>
      </c>
      <c r="I552" s="213"/>
      <c r="J552" s="15"/>
      <c r="K552" s="15"/>
      <c r="L552" s="209"/>
      <c r="M552" s="214"/>
      <c r="N552" s="215"/>
      <c r="O552" s="215"/>
      <c r="P552" s="215"/>
      <c r="Q552" s="215"/>
      <c r="R552" s="215"/>
      <c r="S552" s="215"/>
      <c r="T552" s="216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10" t="s">
        <v>180</v>
      </c>
      <c r="AU552" s="210" t="s">
        <v>82</v>
      </c>
      <c r="AV552" s="15" t="s">
        <v>170</v>
      </c>
      <c r="AW552" s="15" t="s">
        <v>30</v>
      </c>
      <c r="AX552" s="15" t="s">
        <v>80</v>
      </c>
      <c r="AY552" s="210" t="s">
        <v>163</v>
      </c>
    </row>
    <row r="553" spans="1:65" s="2" customFormat="1" ht="24.15" customHeight="1">
      <c r="A553" s="38"/>
      <c r="B553" s="179"/>
      <c r="C553" s="180" t="s">
        <v>727</v>
      </c>
      <c r="D553" s="180" t="s">
        <v>165</v>
      </c>
      <c r="E553" s="181" t="s">
        <v>1643</v>
      </c>
      <c r="F553" s="182" t="s">
        <v>1644</v>
      </c>
      <c r="G553" s="183" t="s">
        <v>196</v>
      </c>
      <c r="H553" s="184">
        <v>3</v>
      </c>
      <c r="I553" s="185"/>
      <c r="J553" s="186">
        <f>ROUND(I553*H553,2)</f>
        <v>0</v>
      </c>
      <c r="K553" s="182" t="s">
        <v>1</v>
      </c>
      <c r="L553" s="39"/>
      <c r="M553" s="187" t="s">
        <v>1</v>
      </c>
      <c r="N553" s="188" t="s">
        <v>38</v>
      </c>
      <c r="O553" s="77"/>
      <c r="P553" s="189">
        <f>O553*H553</f>
        <v>0</v>
      </c>
      <c r="Q553" s="189">
        <v>0</v>
      </c>
      <c r="R553" s="189">
        <f>Q553*H553</f>
        <v>0</v>
      </c>
      <c r="S553" s="189">
        <v>0</v>
      </c>
      <c r="T553" s="190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191" t="s">
        <v>170</v>
      </c>
      <c r="AT553" s="191" t="s">
        <v>165</v>
      </c>
      <c r="AU553" s="191" t="s">
        <v>82</v>
      </c>
      <c r="AY553" s="19" t="s">
        <v>163</v>
      </c>
      <c r="BE553" s="192">
        <f>IF(N553="základní",J553,0)</f>
        <v>0</v>
      </c>
      <c r="BF553" s="192">
        <f>IF(N553="snížená",J553,0)</f>
        <v>0</v>
      </c>
      <c r="BG553" s="192">
        <f>IF(N553="zákl. přenesená",J553,0)</f>
        <v>0</v>
      </c>
      <c r="BH553" s="192">
        <f>IF(N553="sníž. přenesená",J553,0)</f>
        <v>0</v>
      </c>
      <c r="BI553" s="192">
        <f>IF(N553="nulová",J553,0)</f>
        <v>0</v>
      </c>
      <c r="BJ553" s="19" t="s">
        <v>80</v>
      </c>
      <c r="BK553" s="192">
        <f>ROUND(I553*H553,2)</f>
        <v>0</v>
      </c>
      <c r="BL553" s="19" t="s">
        <v>170</v>
      </c>
      <c r="BM553" s="191" t="s">
        <v>1645</v>
      </c>
    </row>
    <row r="554" spans="1:65" s="2" customFormat="1" ht="24.15" customHeight="1">
      <c r="A554" s="38"/>
      <c r="B554" s="179"/>
      <c r="C554" s="180" t="s">
        <v>1646</v>
      </c>
      <c r="D554" s="180" t="s">
        <v>165</v>
      </c>
      <c r="E554" s="181" t="s">
        <v>1647</v>
      </c>
      <c r="F554" s="182" t="s">
        <v>1648</v>
      </c>
      <c r="G554" s="183" t="s">
        <v>313</v>
      </c>
      <c r="H554" s="184">
        <v>2</v>
      </c>
      <c r="I554" s="185"/>
      <c r="J554" s="186">
        <f>ROUND(I554*H554,2)</f>
        <v>0</v>
      </c>
      <c r="K554" s="182" t="s">
        <v>1</v>
      </c>
      <c r="L554" s="39"/>
      <c r="M554" s="187" t="s">
        <v>1</v>
      </c>
      <c r="N554" s="188" t="s">
        <v>38</v>
      </c>
      <c r="O554" s="77"/>
      <c r="P554" s="189">
        <f>O554*H554</f>
        <v>0</v>
      </c>
      <c r="Q554" s="189">
        <v>0</v>
      </c>
      <c r="R554" s="189">
        <f>Q554*H554</f>
        <v>0</v>
      </c>
      <c r="S554" s="189">
        <v>0</v>
      </c>
      <c r="T554" s="190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191" t="s">
        <v>170</v>
      </c>
      <c r="AT554" s="191" t="s">
        <v>165</v>
      </c>
      <c r="AU554" s="191" t="s">
        <v>82</v>
      </c>
      <c r="AY554" s="19" t="s">
        <v>163</v>
      </c>
      <c r="BE554" s="192">
        <f>IF(N554="základní",J554,0)</f>
        <v>0</v>
      </c>
      <c r="BF554" s="192">
        <f>IF(N554="snížená",J554,0)</f>
        <v>0</v>
      </c>
      <c r="BG554" s="192">
        <f>IF(N554="zákl. přenesená",J554,0)</f>
        <v>0</v>
      </c>
      <c r="BH554" s="192">
        <f>IF(N554="sníž. přenesená",J554,0)</f>
        <v>0</v>
      </c>
      <c r="BI554" s="192">
        <f>IF(N554="nulová",J554,0)</f>
        <v>0</v>
      </c>
      <c r="BJ554" s="19" t="s">
        <v>80</v>
      </c>
      <c r="BK554" s="192">
        <f>ROUND(I554*H554,2)</f>
        <v>0</v>
      </c>
      <c r="BL554" s="19" t="s">
        <v>170</v>
      </c>
      <c r="BM554" s="191" t="s">
        <v>1649</v>
      </c>
    </row>
    <row r="555" spans="1:65" s="2" customFormat="1" ht="16.5" customHeight="1">
      <c r="A555" s="38"/>
      <c r="B555" s="179"/>
      <c r="C555" s="180" t="s">
        <v>731</v>
      </c>
      <c r="D555" s="180" t="s">
        <v>165</v>
      </c>
      <c r="E555" s="181" t="s">
        <v>1650</v>
      </c>
      <c r="F555" s="182" t="s">
        <v>1651</v>
      </c>
      <c r="G555" s="183" t="s">
        <v>313</v>
      </c>
      <c r="H555" s="184">
        <v>2</v>
      </c>
      <c r="I555" s="185"/>
      <c r="J555" s="186">
        <f>ROUND(I555*H555,2)</f>
        <v>0</v>
      </c>
      <c r="K555" s="182" t="s">
        <v>1</v>
      </c>
      <c r="L555" s="39"/>
      <c r="M555" s="187" t="s">
        <v>1</v>
      </c>
      <c r="N555" s="188" t="s">
        <v>38</v>
      </c>
      <c r="O555" s="77"/>
      <c r="P555" s="189">
        <f>O555*H555</f>
        <v>0</v>
      </c>
      <c r="Q555" s="189">
        <v>0</v>
      </c>
      <c r="R555" s="189">
        <f>Q555*H555</f>
        <v>0</v>
      </c>
      <c r="S555" s="189">
        <v>0</v>
      </c>
      <c r="T555" s="190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191" t="s">
        <v>170</v>
      </c>
      <c r="AT555" s="191" t="s">
        <v>165</v>
      </c>
      <c r="AU555" s="191" t="s">
        <v>82</v>
      </c>
      <c r="AY555" s="19" t="s">
        <v>163</v>
      </c>
      <c r="BE555" s="192">
        <f>IF(N555="základní",J555,0)</f>
        <v>0</v>
      </c>
      <c r="BF555" s="192">
        <f>IF(N555="snížená",J555,0)</f>
        <v>0</v>
      </c>
      <c r="BG555" s="192">
        <f>IF(N555="zákl. přenesená",J555,0)</f>
        <v>0</v>
      </c>
      <c r="BH555" s="192">
        <f>IF(N555="sníž. přenesená",J555,0)</f>
        <v>0</v>
      </c>
      <c r="BI555" s="192">
        <f>IF(N555="nulová",J555,0)</f>
        <v>0</v>
      </c>
      <c r="BJ555" s="19" t="s">
        <v>80</v>
      </c>
      <c r="BK555" s="192">
        <f>ROUND(I555*H555,2)</f>
        <v>0</v>
      </c>
      <c r="BL555" s="19" t="s">
        <v>170</v>
      </c>
      <c r="BM555" s="191" t="s">
        <v>1652</v>
      </c>
    </row>
    <row r="556" spans="1:65" s="2" customFormat="1" ht="24.15" customHeight="1">
      <c r="A556" s="38"/>
      <c r="B556" s="179"/>
      <c r="C556" s="180" t="s">
        <v>1653</v>
      </c>
      <c r="D556" s="180" t="s">
        <v>165</v>
      </c>
      <c r="E556" s="181" t="s">
        <v>1320</v>
      </c>
      <c r="F556" s="182" t="s">
        <v>1321</v>
      </c>
      <c r="G556" s="183" t="s">
        <v>313</v>
      </c>
      <c r="H556" s="184">
        <v>1</v>
      </c>
      <c r="I556" s="185"/>
      <c r="J556" s="186">
        <f>ROUND(I556*H556,2)</f>
        <v>0</v>
      </c>
      <c r="K556" s="182" t="s">
        <v>1</v>
      </c>
      <c r="L556" s="39"/>
      <c r="M556" s="187" t="s">
        <v>1</v>
      </c>
      <c r="N556" s="188" t="s">
        <v>38</v>
      </c>
      <c r="O556" s="77"/>
      <c r="P556" s="189">
        <f>O556*H556</f>
        <v>0</v>
      </c>
      <c r="Q556" s="189">
        <v>0</v>
      </c>
      <c r="R556" s="189">
        <f>Q556*H556</f>
        <v>0</v>
      </c>
      <c r="S556" s="189">
        <v>0</v>
      </c>
      <c r="T556" s="190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191" t="s">
        <v>170</v>
      </c>
      <c r="AT556" s="191" t="s">
        <v>165</v>
      </c>
      <c r="AU556" s="191" t="s">
        <v>82</v>
      </c>
      <c r="AY556" s="19" t="s">
        <v>163</v>
      </c>
      <c r="BE556" s="192">
        <f>IF(N556="základní",J556,0)</f>
        <v>0</v>
      </c>
      <c r="BF556" s="192">
        <f>IF(N556="snížená",J556,0)</f>
        <v>0</v>
      </c>
      <c r="BG556" s="192">
        <f>IF(N556="zákl. přenesená",J556,0)</f>
        <v>0</v>
      </c>
      <c r="BH556" s="192">
        <f>IF(N556="sníž. přenesená",J556,0)</f>
        <v>0</v>
      </c>
      <c r="BI556" s="192">
        <f>IF(N556="nulová",J556,0)</f>
        <v>0</v>
      </c>
      <c r="BJ556" s="19" t="s">
        <v>80</v>
      </c>
      <c r="BK556" s="192">
        <f>ROUND(I556*H556,2)</f>
        <v>0</v>
      </c>
      <c r="BL556" s="19" t="s">
        <v>170</v>
      </c>
      <c r="BM556" s="191" t="s">
        <v>1654</v>
      </c>
    </row>
    <row r="557" spans="1:65" s="2" customFormat="1" ht="16.5" customHeight="1">
      <c r="A557" s="38"/>
      <c r="B557" s="179"/>
      <c r="C557" s="180" t="s">
        <v>734</v>
      </c>
      <c r="D557" s="180" t="s">
        <v>165</v>
      </c>
      <c r="E557" s="181" t="s">
        <v>1322</v>
      </c>
      <c r="F557" s="182" t="s">
        <v>1323</v>
      </c>
      <c r="G557" s="183" t="s">
        <v>313</v>
      </c>
      <c r="H557" s="184">
        <v>1</v>
      </c>
      <c r="I557" s="185"/>
      <c r="J557" s="186">
        <f>ROUND(I557*H557,2)</f>
        <v>0</v>
      </c>
      <c r="K557" s="182" t="s">
        <v>1</v>
      </c>
      <c r="L557" s="39"/>
      <c r="M557" s="187" t="s">
        <v>1</v>
      </c>
      <c r="N557" s="188" t="s">
        <v>38</v>
      </c>
      <c r="O557" s="77"/>
      <c r="P557" s="189">
        <f>O557*H557</f>
        <v>0</v>
      </c>
      <c r="Q557" s="189">
        <v>0</v>
      </c>
      <c r="R557" s="189">
        <f>Q557*H557</f>
        <v>0</v>
      </c>
      <c r="S557" s="189">
        <v>0</v>
      </c>
      <c r="T557" s="190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191" t="s">
        <v>170</v>
      </c>
      <c r="AT557" s="191" t="s">
        <v>165</v>
      </c>
      <c r="AU557" s="191" t="s">
        <v>82</v>
      </c>
      <c r="AY557" s="19" t="s">
        <v>163</v>
      </c>
      <c r="BE557" s="192">
        <f>IF(N557="základní",J557,0)</f>
        <v>0</v>
      </c>
      <c r="BF557" s="192">
        <f>IF(N557="snížená",J557,0)</f>
        <v>0</v>
      </c>
      <c r="BG557" s="192">
        <f>IF(N557="zákl. přenesená",J557,0)</f>
        <v>0</v>
      </c>
      <c r="BH557" s="192">
        <f>IF(N557="sníž. přenesená",J557,0)</f>
        <v>0</v>
      </c>
      <c r="BI557" s="192">
        <f>IF(N557="nulová",J557,0)</f>
        <v>0</v>
      </c>
      <c r="BJ557" s="19" t="s">
        <v>80</v>
      </c>
      <c r="BK557" s="192">
        <f>ROUND(I557*H557,2)</f>
        <v>0</v>
      </c>
      <c r="BL557" s="19" t="s">
        <v>170</v>
      </c>
      <c r="BM557" s="191" t="s">
        <v>1655</v>
      </c>
    </row>
    <row r="558" spans="1:63" s="12" customFormat="1" ht="22.8" customHeight="1">
      <c r="A558" s="12"/>
      <c r="B558" s="166"/>
      <c r="C558" s="12"/>
      <c r="D558" s="167" t="s">
        <v>72</v>
      </c>
      <c r="E558" s="177" t="s">
        <v>1656</v>
      </c>
      <c r="F558" s="177" t="s">
        <v>1657</v>
      </c>
      <c r="G558" s="12"/>
      <c r="H558" s="12"/>
      <c r="I558" s="169"/>
      <c r="J558" s="178">
        <f>BK558</f>
        <v>0</v>
      </c>
      <c r="K558" s="12"/>
      <c r="L558" s="166"/>
      <c r="M558" s="171"/>
      <c r="N558" s="172"/>
      <c r="O558" s="172"/>
      <c r="P558" s="173">
        <f>SUM(P559:P575)</f>
        <v>0</v>
      </c>
      <c r="Q558" s="172"/>
      <c r="R558" s="173">
        <f>SUM(R559:R575)</f>
        <v>0</v>
      </c>
      <c r="S558" s="172"/>
      <c r="T558" s="174">
        <f>SUM(T559:T575)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167" t="s">
        <v>80</v>
      </c>
      <c r="AT558" s="175" t="s">
        <v>72</v>
      </c>
      <c r="AU558" s="175" t="s">
        <v>80</v>
      </c>
      <c r="AY558" s="167" t="s">
        <v>163</v>
      </c>
      <c r="BK558" s="176">
        <f>SUM(BK559:BK575)</f>
        <v>0</v>
      </c>
    </row>
    <row r="559" spans="1:65" s="2" customFormat="1" ht="33" customHeight="1">
      <c r="A559" s="38"/>
      <c r="B559" s="179"/>
      <c r="C559" s="180" t="s">
        <v>1658</v>
      </c>
      <c r="D559" s="180" t="s">
        <v>165</v>
      </c>
      <c r="E559" s="181" t="s">
        <v>1659</v>
      </c>
      <c r="F559" s="182" t="s">
        <v>1660</v>
      </c>
      <c r="G559" s="183" t="s">
        <v>313</v>
      </c>
      <c r="H559" s="184">
        <v>1</v>
      </c>
      <c r="I559" s="185"/>
      <c r="J559" s="186">
        <f>ROUND(I559*H559,2)</f>
        <v>0</v>
      </c>
      <c r="K559" s="182" t="s">
        <v>1</v>
      </c>
      <c r="L559" s="39"/>
      <c r="M559" s="187" t="s">
        <v>1</v>
      </c>
      <c r="N559" s="188" t="s">
        <v>38</v>
      </c>
      <c r="O559" s="77"/>
      <c r="P559" s="189">
        <f>O559*H559</f>
        <v>0</v>
      </c>
      <c r="Q559" s="189">
        <v>0</v>
      </c>
      <c r="R559" s="189">
        <f>Q559*H559</f>
        <v>0</v>
      </c>
      <c r="S559" s="189">
        <v>0</v>
      </c>
      <c r="T559" s="190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191" t="s">
        <v>170</v>
      </c>
      <c r="AT559" s="191" t="s">
        <v>165</v>
      </c>
      <c r="AU559" s="191" t="s">
        <v>82</v>
      </c>
      <c r="AY559" s="19" t="s">
        <v>163</v>
      </c>
      <c r="BE559" s="192">
        <f>IF(N559="základní",J559,0)</f>
        <v>0</v>
      </c>
      <c r="BF559" s="192">
        <f>IF(N559="snížená",J559,0)</f>
        <v>0</v>
      </c>
      <c r="BG559" s="192">
        <f>IF(N559="zákl. přenesená",J559,0)</f>
        <v>0</v>
      </c>
      <c r="BH559" s="192">
        <f>IF(N559="sníž. přenesená",J559,0)</f>
        <v>0</v>
      </c>
      <c r="BI559" s="192">
        <f>IF(N559="nulová",J559,0)</f>
        <v>0</v>
      </c>
      <c r="BJ559" s="19" t="s">
        <v>80</v>
      </c>
      <c r="BK559" s="192">
        <f>ROUND(I559*H559,2)</f>
        <v>0</v>
      </c>
      <c r="BL559" s="19" t="s">
        <v>170</v>
      </c>
      <c r="BM559" s="191" t="s">
        <v>1661</v>
      </c>
    </row>
    <row r="560" spans="1:65" s="2" customFormat="1" ht="33" customHeight="1">
      <c r="A560" s="38"/>
      <c r="B560" s="179"/>
      <c r="C560" s="180" t="s">
        <v>739</v>
      </c>
      <c r="D560" s="180" t="s">
        <v>165</v>
      </c>
      <c r="E560" s="181" t="s">
        <v>1662</v>
      </c>
      <c r="F560" s="182" t="s">
        <v>1663</v>
      </c>
      <c r="G560" s="183" t="s">
        <v>313</v>
      </c>
      <c r="H560" s="184">
        <v>2</v>
      </c>
      <c r="I560" s="185"/>
      <c r="J560" s="186">
        <f>ROUND(I560*H560,2)</f>
        <v>0</v>
      </c>
      <c r="K560" s="182" t="s">
        <v>1</v>
      </c>
      <c r="L560" s="39"/>
      <c r="M560" s="187" t="s">
        <v>1</v>
      </c>
      <c r="N560" s="188" t="s">
        <v>38</v>
      </c>
      <c r="O560" s="77"/>
      <c r="P560" s="189">
        <f>O560*H560</f>
        <v>0</v>
      </c>
      <c r="Q560" s="189">
        <v>0</v>
      </c>
      <c r="R560" s="189">
        <f>Q560*H560</f>
        <v>0</v>
      </c>
      <c r="S560" s="189">
        <v>0</v>
      </c>
      <c r="T560" s="190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191" t="s">
        <v>170</v>
      </c>
      <c r="AT560" s="191" t="s">
        <v>165</v>
      </c>
      <c r="AU560" s="191" t="s">
        <v>82</v>
      </c>
      <c r="AY560" s="19" t="s">
        <v>163</v>
      </c>
      <c r="BE560" s="192">
        <f>IF(N560="základní",J560,0)</f>
        <v>0</v>
      </c>
      <c r="BF560" s="192">
        <f>IF(N560="snížená",J560,0)</f>
        <v>0</v>
      </c>
      <c r="BG560" s="192">
        <f>IF(N560="zákl. přenesená",J560,0)</f>
        <v>0</v>
      </c>
      <c r="BH560" s="192">
        <f>IF(N560="sníž. přenesená",J560,0)</f>
        <v>0</v>
      </c>
      <c r="BI560" s="192">
        <f>IF(N560="nulová",J560,0)</f>
        <v>0</v>
      </c>
      <c r="BJ560" s="19" t="s">
        <v>80</v>
      </c>
      <c r="BK560" s="192">
        <f>ROUND(I560*H560,2)</f>
        <v>0</v>
      </c>
      <c r="BL560" s="19" t="s">
        <v>170</v>
      </c>
      <c r="BM560" s="191" t="s">
        <v>1664</v>
      </c>
    </row>
    <row r="561" spans="1:65" s="2" customFormat="1" ht="16.5" customHeight="1">
      <c r="A561" s="38"/>
      <c r="B561" s="179"/>
      <c r="C561" s="180" t="s">
        <v>1665</v>
      </c>
      <c r="D561" s="180" t="s">
        <v>165</v>
      </c>
      <c r="E561" s="181" t="s">
        <v>1666</v>
      </c>
      <c r="F561" s="182" t="s">
        <v>1667</v>
      </c>
      <c r="G561" s="183" t="s">
        <v>313</v>
      </c>
      <c r="H561" s="184">
        <v>16</v>
      </c>
      <c r="I561" s="185"/>
      <c r="J561" s="186">
        <f>ROUND(I561*H561,2)</f>
        <v>0</v>
      </c>
      <c r="K561" s="182" t="s">
        <v>1</v>
      </c>
      <c r="L561" s="39"/>
      <c r="M561" s="187" t="s">
        <v>1</v>
      </c>
      <c r="N561" s="188" t="s">
        <v>38</v>
      </c>
      <c r="O561" s="77"/>
      <c r="P561" s="189">
        <f>O561*H561</f>
        <v>0</v>
      </c>
      <c r="Q561" s="189">
        <v>0</v>
      </c>
      <c r="R561" s="189">
        <f>Q561*H561</f>
        <v>0</v>
      </c>
      <c r="S561" s="189">
        <v>0</v>
      </c>
      <c r="T561" s="190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191" t="s">
        <v>170</v>
      </c>
      <c r="AT561" s="191" t="s">
        <v>165</v>
      </c>
      <c r="AU561" s="191" t="s">
        <v>82</v>
      </c>
      <c r="AY561" s="19" t="s">
        <v>163</v>
      </c>
      <c r="BE561" s="192">
        <f>IF(N561="základní",J561,0)</f>
        <v>0</v>
      </c>
      <c r="BF561" s="192">
        <f>IF(N561="snížená",J561,0)</f>
        <v>0</v>
      </c>
      <c r="BG561" s="192">
        <f>IF(N561="zákl. přenesená",J561,0)</f>
        <v>0</v>
      </c>
      <c r="BH561" s="192">
        <f>IF(N561="sníž. přenesená",J561,0)</f>
        <v>0</v>
      </c>
      <c r="BI561" s="192">
        <f>IF(N561="nulová",J561,0)</f>
        <v>0</v>
      </c>
      <c r="BJ561" s="19" t="s">
        <v>80</v>
      </c>
      <c r="BK561" s="192">
        <f>ROUND(I561*H561,2)</f>
        <v>0</v>
      </c>
      <c r="BL561" s="19" t="s">
        <v>170</v>
      </c>
      <c r="BM561" s="191" t="s">
        <v>1668</v>
      </c>
    </row>
    <row r="562" spans="1:51" s="14" customFormat="1" ht="12">
      <c r="A562" s="14"/>
      <c r="B562" s="201"/>
      <c r="C562" s="14"/>
      <c r="D562" s="194" t="s">
        <v>180</v>
      </c>
      <c r="E562" s="202" t="s">
        <v>1</v>
      </c>
      <c r="F562" s="203" t="s">
        <v>1669</v>
      </c>
      <c r="G562" s="14"/>
      <c r="H562" s="204">
        <v>16</v>
      </c>
      <c r="I562" s="205"/>
      <c r="J562" s="14"/>
      <c r="K562" s="14"/>
      <c r="L562" s="201"/>
      <c r="M562" s="206"/>
      <c r="N562" s="207"/>
      <c r="O562" s="207"/>
      <c r="P562" s="207"/>
      <c r="Q562" s="207"/>
      <c r="R562" s="207"/>
      <c r="S562" s="207"/>
      <c r="T562" s="20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02" t="s">
        <v>180</v>
      </c>
      <c r="AU562" s="202" t="s">
        <v>82</v>
      </c>
      <c r="AV562" s="14" t="s">
        <v>82</v>
      </c>
      <c r="AW562" s="14" t="s">
        <v>30</v>
      </c>
      <c r="AX562" s="14" t="s">
        <v>73</v>
      </c>
      <c r="AY562" s="202" t="s">
        <v>163</v>
      </c>
    </row>
    <row r="563" spans="1:51" s="15" customFormat="1" ht="12">
      <c r="A563" s="15"/>
      <c r="B563" s="209"/>
      <c r="C563" s="15"/>
      <c r="D563" s="194" t="s">
        <v>180</v>
      </c>
      <c r="E563" s="210" t="s">
        <v>1</v>
      </c>
      <c r="F563" s="211" t="s">
        <v>218</v>
      </c>
      <c r="G563" s="15"/>
      <c r="H563" s="212">
        <v>16</v>
      </c>
      <c r="I563" s="213"/>
      <c r="J563" s="15"/>
      <c r="K563" s="15"/>
      <c r="L563" s="209"/>
      <c r="M563" s="214"/>
      <c r="N563" s="215"/>
      <c r="O563" s="215"/>
      <c r="P563" s="215"/>
      <c r="Q563" s="215"/>
      <c r="R563" s="215"/>
      <c r="S563" s="215"/>
      <c r="T563" s="216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10" t="s">
        <v>180</v>
      </c>
      <c r="AU563" s="210" t="s">
        <v>82</v>
      </c>
      <c r="AV563" s="15" t="s">
        <v>170</v>
      </c>
      <c r="AW563" s="15" t="s">
        <v>30</v>
      </c>
      <c r="AX563" s="15" t="s">
        <v>80</v>
      </c>
      <c r="AY563" s="210" t="s">
        <v>163</v>
      </c>
    </row>
    <row r="564" spans="1:65" s="2" customFormat="1" ht="33" customHeight="1">
      <c r="A564" s="38"/>
      <c r="B564" s="179"/>
      <c r="C564" s="180" t="s">
        <v>742</v>
      </c>
      <c r="D564" s="180" t="s">
        <v>165</v>
      </c>
      <c r="E564" s="181" t="s">
        <v>1670</v>
      </c>
      <c r="F564" s="182" t="s">
        <v>1671</v>
      </c>
      <c r="G564" s="183" t="s">
        <v>313</v>
      </c>
      <c r="H564" s="184">
        <v>4</v>
      </c>
      <c r="I564" s="185"/>
      <c r="J564" s="186">
        <f>ROUND(I564*H564,2)</f>
        <v>0</v>
      </c>
      <c r="K564" s="182" t="s">
        <v>1</v>
      </c>
      <c r="L564" s="39"/>
      <c r="M564" s="187" t="s">
        <v>1</v>
      </c>
      <c r="N564" s="188" t="s">
        <v>38</v>
      </c>
      <c r="O564" s="77"/>
      <c r="P564" s="189">
        <f>O564*H564</f>
        <v>0</v>
      </c>
      <c r="Q564" s="189">
        <v>0</v>
      </c>
      <c r="R564" s="189">
        <f>Q564*H564</f>
        <v>0</v>
      </c>
      <c r="S564" s="189">
        <v>0</v>
      </c>
      <c r="T564" s="190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191" t="s">
        <v>170</v>
      </c>
      <c r="AT564" s="191" t="s">
        <v>165</v>
      </c>
      <c r="AU564" s="191" t="s">
        <v>82</v>
      </c>
      <c r="AY564" s="19" t="s">
        <v>163</v>
      </c>
      <c r="BE564" s="192">
        <f>IF(N564="základní",J564,0)</f>
        <v>0</v>
      </c>
      <c r="BF564" s="192">
        <f>IF(N564="snížená",J564,0)</f>
        <v>0</v>
      </c>
      <c r="BG564" s="192">
        <f>IF(N564="zákl. přenesená",J564,0)</f>
        <v>0</v>
      </c>
      <c r="BH564" s="192">
        <f>IF(N564="sníž. přenesená",J564,0)</f>
        <v>0</v>
      </c>
      <c r="BI564" s="192">
        <f>IF(N564="nulová",J564,0)</f>
        <v>0</v>
      </c>
      <c r="BJ564" s="19" t="s">
        <v>80</v>
      </c>
      <c r="BK564" s="192">
        <f>ROUND(I564*H564,2)</f>
        <v>0</v>
      </c>
      <c r="BL564" s="19" t="s">
        <v>170</v>
      </c>
      <c r="BM564" s="191" t="s">
        <v>1672</v>
      </c>
    </row>
    <row r="565" spans="1:65" s="2" customFormat="1" ht="33" customHeight="1">
      <c r="A565" s="38"/>
      <c r="B565" s="179"/>
      <c r="C565" s="180" t="s">
        <v>1673</v>
      </c>
      <c r="D565" s="180" t="s">
        <v>165</v>
      </c>
      <c r="E565" s="181" t="s">
        <v>1674</v>
      </c>
      <c r="F565" s="182" t="s">
        <v>1675</v>
      </c>
      <c r="G565" s="183" t="s">
        <v>313</v>
      </c>
      <c r="H565" s="184">
        <v>4</v>
      </c>
      <c r="I565" s="185"/>
      <c r="J565" s="186">
        <f>ROUND(I565*H565,2)</f>
        <v>0</v>
      </c>
      <c r="K565" s="182" t="s">
        <v>1</v>
      </c>
      <c r="L565" s="39"/>
      <c r="M565" s="187" t="s">
        <v>1</v>
      </c>
      <c r="N565" s="188" t="s">
        <v>38</v>
      </c>
      <c r="O565" s="77"/>
      <c r="P565" s="189">
        <f>O565*H565</f>
        <v>0</v>
      </c>
      <c r="Q565" s="189">
        <v>0</v>
      </c>
      <c r="R565" s="189">
        <f>Q565*H565</f>
        <v>0</v>
      </c>
      <c r="S565" s="189">
        <v>0</v>
      </c>
      <c r="T565" s="190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191" t="s">
        <v>170</v>
      </c>
      <c r="AT565" s="191" t="s">
        <v>165</v>
      </c>
      <c r="AU565" s="191" t="s">
        <v>82</v>
      </c>
      <c r="AY565" s="19" t="s">
        <v>163</v>
      </c>
      <c r="BE565" s="192">
        <f>IF(N565="základní",J565,0)</f>
        <v>0</v>
      </c>
      <c r="BF565" s="192">
        <f>IF(N565="snížená",J565,0)</f>
        <v>0</v>
      </c>
      <c r="BG565" s="192">
        <f>IF(N565="zákl. přenesená",J565,0)</f>
        <v>0</v>
      </c>
      <c r="BH565" s="192">
        <f>IF(N565="sníž. přenesená",J565,0)</f>
        <v>0</v>
      </c>
      <c r="BI565" s="192">
        <f>IF(N565="nulová",J565,0)</f>
        <v>0</v>
      </c>
      <c r="BJ565" s="19" t="s">
        <v>80</v>
      </c>
      <c r="BK565" s="192">
        <f>ROUND(I565*H565,2)</f>
        <v>0</v>
      </c>
      <c r="BL565" s="19" t="s">
        <v>170</v>
      </c>
      <c r="BM565" s="191" t="s">
        <v>1676</v>
      </c>
    </row>
    <row r="566" spans="1:65" s="2" customFormat="1" ht="21.75" customHeight="1">
      <c r="A566" s="38"/>
      <c r="B566" s="179"/>
      <c r="C566" s="180" t="s">
        <v>747</v>
      </c>
      <c r="D566" s="180" t="s">
        <v>165</v>
      </c>
      <c r="E566" s="181" t="s">
        <v>1677</v>
      </c>
      <c r="F566" s="182" t="s">
        <v>1678</v>
      </c>
      <c r="G566" s="183" t="s">
        <v>313</v>
      </c>
      <c r="H566" s="184">
        <v>6</v>
      </c>
      <c r="I566" s="185"/>
      <c r="J566" s="186">
        <f>ROUND(I566*H566,2)</f>
        <v>0</v>
      </c>
      <c r="K566" s="182" t="s">
        <v>1</v>
      </c>
      <c r="L566" s="39"/>
      <c r="M566" s="187" t="s">
        <v>1</v>
      </c>
      <c r="N566" s="188" t="s">
        <v>38</v>
      </c>
      <c r="O566" s="77"/>
      <c r="P566" s="189">
        <f>O566*H566</f>
        <v>0</v>
      </c>
      <c r="Q566" s="189">
        <v>0</v>
      </c>
      <c r="R566" s="189">
        <f>Q566*H566</f>
        <v>0</v>
      </c>
      <c r="S566" s="189">
        <v>0</v>
      </c>
      <c r="T566" s="190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191" t="s">
        <v>170</v>
      </c>
      <c r="AT566" s="191" t="s">
        <v>165</v>
      </c>
      <c r="AU566" s="191" t="s">
        <v>82</v>
      </c>
      <c r="AY566" s="19" t="s">
        <v>163</v>
      </c>
      <c r="BE566" s="192">
        <f>IF(N566="základní",J566,0)</f>
        <v>0</v>
      </c>
      <c r="BF566" s="192">
        <f>IF(N566="snížená",J566,0)</f>
        <v>0</v>
      </c>
      <c r="BG566" s="192">
        <f>IF(N566="zákl. přenesená",J566,0)</f>
        <v>0</v>
      </c>
      <c r="BH566" s="192">
        <f>IF(N566="sníž. přenesená",J566,0)</f>
        <v>0</v>
      </c>
      <c r="BI566" s="192">
        <f>IF(N566="nulová",J566,0)</f>
        <v>0</v>
      </c>
      <c r="BJ566" s="19" t="s">
        <v>80</v>
      </c>
      <c r="BK566" s="192">
        <f>ROUND(I566*H566,2)</f>
        <v>0</v>
      </c>
      <c r="BL566" s="19" t="s">
        <v>170</v>
      </c>
      <c r="BM566" s="191" t="s">
        <v>1679</v>
      </c>
    </row>
    <row r="567" spans="1:51" s="14" customFormat="1" ht="12">
      <c r="A567" s="14"/>
      <c r="B567" s="201"/>
      <c r="C567" s="14"/>
      <c r="D567" s="194" t="s">
        <v>180</v>
      </c>
      <c r="E567" s="202" t="s">
        <v>1</v>
      </c>
      <c r="F567" s="203" t="s">
        <v>1680</v>
      </c>
      <c r="G567" s="14"/>
      <c r="H567" s="204">
        <v>6</v>
      </c>
      <c r="I567" s="205"/>
      <c r="J567" s="14"/>
      <c r="K567" s="14"/>
      <c r="L567" s="201"/>
      <c r="M567" s="206"/>
      <c r="N567" s="207"/>
      <c r="O567" s="207"/>
      <c r="P567" s="207"/>
      <c r="Q567" s="207"/>
      <c r="R567" s="207"/>
      <c r="S567" s="207"/>
      <c r="T567" s="20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02" t="s">
        <v>180</v>
      </c>
      <c r="AU567" s="202" t="s">
        <v>82</v>
      </c>
      <c r="AV567" s="14" t="s">
        <v>82</v>
      </c>
      <c r="AW567" s="14" t="s">
        <v>30</v>
      </c>
      <c r="AX567" s="14" t="s">
        <v>73</v>
      </c>
      <c r="AY567" s="202" t="s">
        <v>163</v>
      </c>
    </row>
    <row r="568" spans="1:51" s="15" customFormat="1" ht="12">
      <c r="A568" s="15"/>
      <c r="B568" s="209"/>
      <c r="C568" s="15"/>
      <c r="D568" s="194" t="s">
        <v>180</v>
      </c>
      <c r="E568" s="210" t="s">
        <v>1</v>
      </c>
      <c r="F568" s="211" t="s">
        <v>218</v>
      </c>
      <c r="G568" s="15"/>
      <c r="H568" s="212">
        <v>6</v>
      </c>
      <c r="I568" s="213"/>
      <c r="J568" s="15"/>
      <c r="K568" s="15"/>
      <c r="L568" s="209"/>
      <c r="M568" s="214"/>
      <c r="N568" s="215"/>
      <c r="O568" s="215"/>
      <c r="P568" s="215"/>
      <c r="Q568" s="215"/>
      <c r="R568" s="215"/>
      <c r="S568" s="215"/>
      <c r="T568" s="216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10" t="s">
        <v>180</v>
      </c>
      <c r="AU568" s="210" t="s">
        <v>82</v>
      </c>
      <c r="AV568" s="15" t="s">
        <v>170</v>
      </c>
      <c r="AW568" s="15" t="s">
        <v>30</v>
      </c>
      <c r="AX568" s="15" t="s">
        <v>80</v>
      </c>
      <c r="AY568" s="210" t="s">
        <v>163</v>
      </c>
    </row>
    <row r="569" spans="1:65" s="2" customFormat="1" ht="16.5" customHeight="1">
      <c r="A569" s="38"/>
      <c r="B569" s="179"/>
      <c r="C569" s="180" t="s">
        <v>1681</v>
      </c>
      <c r="D569" s="180" t="s">
        <v>165</v>
      </c>
      <c r="E569" s="181" t="s">
        <v>1682</v>
      </c>
      <c r="F569" s="182" t="s">
        <v>1683</v>
      </c>
      <c r="G569" s="183" t="s">
        <v>313</v>
      </c>
      <c r="H569" s="184">
        <v>9</v>
      </c>
      <c r="I569" s="185"/>
      <c r="J569" s="186">
        <f>ROUND(I569*H569,2)</f>
        <v>0</v>
      </c>
      <c r="K569" s="182" t="s">
        <v>1</v>
      </c>
      <c r="L569" s="39"/>
      <c r="M569" s="187" t="s">
        <v>1</v>
      </c>
      <c r="N569" s="188" t="s">
        <v>38</v>
      </c>
      <c r="O569" s="77"/>
      <c r="P569" s="189">
        <f>O569*H569</f>
        <v>0</v>
      </c>
      <c r="Q569" s="189">
        <v>0</v>
      </c>
      <c r="R569" s="189">
        <f>Q569*H569</f>
        <v>0</v>
      </c>
      <c r="S569" s="189">
        <v>0</v>
      </c>
      <c r="T569" s="190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191" t="s">
        <v>170</v>
      </c>
      <c r="AT569" s="191" t="s">
        <v>165</v>
      </c>
      <c r="AU569" s="191" t="s">
        <v>82</v>
      </c>
      <c r="AY569" s="19" t="s">
        <v>163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19" t="s">
        <v>80</v>
      </c>
      <c r="BK569" s="192">
        <f>ROUND(I569*H569,2)</f>
        <v>0</v>
      </c>
      <c r="BL569" s="19" t="s">
        <v>170</v>
      </c>
      <c r="BM569" s="191" t="s">
        <v>1684</v>
      </c>
    </row>
    <row r="570" spans="1:51" s="14" customFormat="1" ht="12">
      <c r="A570" s="14"/>
      <c r="B570" s="201"/>
      <c r="C570" s="14"/>
      <c r="D570" s="194" t="s">
        <v>180</v>
      </c>
      <c r="E570" s="202" t="s">
        <v>1</v>
      </c>
      <c r="F570" s="203" t="s">
        <v>1685</v>
      </c>
      <c r="G570" s="14"/>
      <c r="H570" s="204">
        <v>9</v>
      </c>
      <c r="I570" s="205"/>
      <c r="J570" s="14"/>
      <c r="K570" s="14"/>
      <c r="L570" s="201"/>
      <c r="M570" s="206"/>
      <c r="N570" s="207"/>
      <c r="O570" s="207"/>
      <c r="P570" s="207"/>
      <c r="Q570" s="207"/>
      <c r="R570" s="207"/>
      <c r="S570" s="207"/>
      <c r="T570" s="208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02" t="s">
        <v>180</v>
      </c>
      <c r="AU570" s="202" t="s">
        <v>82</v>
      </c>
      <c r="AV570" s="14" t="s">
        <v>82</v>
      </c>
      <c r="AW570" s="14" t="s">
        <v>30</v>
      </c>
      <c r="AX570" s="14" t="s">
        <v>73</v>
      </c>
      <c r="AY570" s="202" t="s">
        <v>163</v>
      </c>
    </row>
    <row r="571" spans="1:51" s="15" customFormat="1" ht="12">
      <c r="A571" s="15"/>
      <c r="B571" s="209"/>
      <c r="C571" s="15"/>
      <c r="D571" s="194" t="s">
        <v>180</v>
      </c>
      <c r="E571" s="210" t="s">
        <v>1</v>
      </c>
      <c r="F571" s="211" t="s">
        <v>218</v>
      </c>
      <c r="G571" s="15"/>
      <c r="H571" s="212">
        <v>9</v>
      </c>
      <c r="I571" s="213"/>
      <c r="J571" s="15"/>
      <c r="K571" s="15"/>
      <c r="L571" s="209"/>
      <c r="M571" s="214"/>
      <c r="N571" s="215"/>
      <c r="O571" s="215"/>
      <c r="P571" s="215"/>
      <c r="Q571" s="215"/>
      <c r="R571" s="215"/>
      <c r="S571" s="215"/>
      <c r="T571" s="216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10" t="s">
        <v>180</v>
      </c>
      <c r="AU571" s="210" t="s">
        <v>82</v>
      </c>
      <c r="AV571" s="15" t="s">
        <v>170</v>
      </c>
      <c r="AW571" s="15" t="s">
        <v>30</v>
      </c>
      <c r="AX571" s="15" t="s">
        <v>80</v>
      </c>
      <c r="AY571" s="210" t="s">
        <v>163</v>
      </c>
    </row>
    <row r="572" spans="1:65" s="2" customFormat="1" ht="24.15" customHeight="1">
      <c r="A572" s="38"/>
      <c r="B572" s="179"/>
      <c r="C572" s="180" t="s">
        <v>750</v>
      </c>
      <c r="D572" s="180" t="s">
        <v>165</v>
      </c>
      <c r="E572" s="181" t="s">
        <v>1686</v>
      </c>
      <c r="F572" s="182" t="s">
        <v>1687</v>
      </c>
      <c r="G572" s="183" t="s">
        <v>313</v>
      </c>
      <c r="H572" s="184">
        <v>1</v>
      </c>
      <c r="I572" s="185"/>
      <c r="J572" s="186">
        <f>ROUND(I572*H572,2)</f>
        <v>0</v>
      </c>
      <c r="K572" s="182" t="s">
        <v>1</v>
      </c>
      <c r="L572" s="39"/>
      <c r="M572" s="187" t="s">
        <v>1</v>
      </c>
      <c r="N572" s="188" t="s">
        <v>38</v>
      </c>
      <c r="O572" s="77"/>
      <c r="P572" s="189">
        <f>O572*H572</f>
        <v>0</v>
      </c>
      <c r="Q572" s="189">
        <v>0</v>
      </c>
      <c r="R572" s="189">
        <f>Q572*H572</f>
        <v>0</v>
      </c>
      <c r="S572" s="189">
        <v>0</v>
      </c>
      <c r="T572" s="190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191" t="s">
        <v>170</v>
      </c>
      <c r="AT572" s="191" t="s">
        <v>165</v>
      </c>
      <c r="AU572" s="191" t="s">
        <v>82</v>
      </c>
      <c r="AY572" s="19" t="s">
        <v>163</v>
      </c>
      <c r="BE572" s="192">
        <f>IF(N572="základní",J572,0)</f>
        <v>0</v>
      </c>
      <c r="BF572" s="192">
        <f>IF(N572="snížená",J572,0)</f>
        <v>0</v>
      </c>
      <c r="BG572" s="192">
        <f>IF(N572="zákl. přenesená",J572,0)</f>
        <v>0</v>
      </c>
      <c r="BH572" s="192">
        <f>IF(N572="sníž. přenesená",J572,0)</f>
        <v>0</v>
      </c>
      <c r="BI572" s="192">
        <f>IF(N572="nulová",J572,0)</f>
        <v>0</v>
      </c>
      <c r="BJ572" s="19" t="s">
        <v>80</v>
      </c>
      <c r="BK572" s="192">
        <f>ROUND(I572*H572,2)</f>
        <v>0</v>
      </c>
      <c r="BL572" s="19" t="s">
        <v>170</v>
      </c>
      <c r="BM572" s="191" t="s">
        <v>1688</v>
      </c>
    </row>
    <row r="573" spans="1:65" s="2" customFormat="1" ht="24.15" customHeight="1">
      <c r="A573" s="38"/>
      <c r="B573" s="179"/>
      <c r="C573" s="180" t="s">
        <v>1689</v>
      </c>
      <c r="D573" s="180" t="s">
        <v>165</v>
      </c>
      <c r="E573" s="181" t="s">
        <v>1690</v>
      </c>
      <c r="F573" s="182" t="s">
        <v>1691</v>
      </c>
      <c r="G573" s="183" t="s">
        <v>313</v>
      </c>
      <c r="H573" s="184">
        <v>1</v>
      </c>
      <c r="I573" s="185"/>
      <c r="J573" s="186">
        <f>ROUND(I573*H573,2)</f>
        <v>0</v>
      </c>
      <c r="K573" s="182" t="s">
        <v>1</v>
      </c>
      <c r="L573" s="39"/>
      <c r="M573" s="187" t="s">
        <v>1</v>
      </c>
      <c r="N573" s="188" t="s">
        <v>38</v>
      </c>
      <c r="O573" s="77"/>
      <c r="P573" s="189">
        <f>O573*H573</f>
        <v>0</v>
      </c>
      <c r="Q573" s="189">
        <v>0</v>
      </c>
      <c r="R573" s="189">
        <f>Q573*H573</f>
        <v>0</v>
      </c>
      <c r="S573" s="189">
        <v>0</v>
      </c>
      <c r="T573" s="190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191" t="s">
        <v>170</v>
      </c>
      <c r="AT573" s="191" t="s">
        <v>165</v>
      </c>
      <c r="AU573" s="191" t="s">
        <v>82</v>
      </c>
      <c r="AY573" s="19" t="s">
        <v>163</v>
      </c>
      <c r="BE573" s="192">
        <f>IF(N573="základní",J573,0)</f>
        <v>0</v>
      </c>
      <c r="BF573" s="192">
        <f>IF(N573="snížená",J573,0)</f>
        <v>0</v>
      </c>
      <c r="BG573" s="192">
        <f>IF(N573="zákl. přenesená",J573,0)</f>
        <v>0</v>
      </c>
      <c r="BH573" s="192">
        <f>IF(N573="sníž. přenesená",J573,0)</f>
        <v>0</v>
      </c>
      <c r="BI573" s="192">
        <f>IF(N573="nulová",J573,0)</f>
        <v>0</v>
      </c>
      <c r="BJ573" s="19" t="s">
        <v>80</v>
      </c>
      <c r="BK573" s="192">
        <f>ROUND(I573*H573,2)</f>
        <v>0</v>
      </c>
      <c r="BL573" s="19" t="s">
        <v>170</v>
      </c>
      <c r="BM573" s="191" t="s">
        <v>1692</v>
      </c>
    </row>
    <row r="574" spans="1:65" s="2" customFormat="1" ht="16.5" customHeight="1">
      <c r="A574" s="38"/>
      <c r="B574" s="179"/>
      <c r="C574" s="180" t="s">
        <v>756</v>
      </c>
      <c r="D574" s="180" t="s">
        <v>165</v>
      </c>
      <c r="E574" s="181" t="s">
        <v>1341</v>
      </c>
      <c r="F574" s="182" t="s">
        <v>1342</v>
      </c>
      <c r="G574" s="183" t="s">
        <v>313</v>
      </c>
      <c r="H574" s="184">
        <v>1</v>
      </c>
      <c r="I574" s="185"/>
      <c r="J574" s="186">
        <f>ROUND(I574*H574,2)</f>
        <v>0</v>
      </c>
      <c r="K574" s="182" t="s">
        <v>1</v>
      </c>
      <c r="L574" s="39"/>
      <c r="M574" s="187" t="s">
        <v>1</v>
      </c>
      <c r="N574" s="188" t="s">
        <v>38</v>
      </c>
      <c r="O574" s="77"/>
      <c r="P574" s="189">
        <f>O574*H574</f>
        <v>0</v>
      </c>
      <c r="Q574" s="189">
        <v>0</v>
      </c>
      <c r="R574" s="189">
        <f>Q574*H574</f>
        <v>0</v>
      </c>
      <c r="S574" s="189">
        <v>0</v>
      </c>
      <c r="T574" s="190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191" t="s">
        <v>170</v>
      </c>
      <c r="AT574" s="191" t="s">
        <v>165</v>
      </c>
      <c r="AU574" s="191" t="s">
        <v>82</v>
      </c>
      <c r="AY574" s="19" t="s">
        <v>163</v>
      </c>
      <c r="BE574" s="192">
        <f>IF(N574="základní",J574,0)</f>
        <v>0</v>
      </c>
      <c r="BF574" s="192">
        <f>IF(N574="snížená",J574,0)</f>
        <v>0</v>
      </c>
      <c r="BG574" s="192">
        <f>IF(N574="zákl. přenesená",J574,0)</f>
        <v>0</v>
      </c>
      <c r="BH574" s="192">
        <f>IF(N574="sníž. přenesená",J574,0)</f>
        <v>0</v>
      </c>
      <c r="BI574" s="192">
        <f>IF(N574="nulová",J574,0)</f>
        <v>0</v>
      </c>
      <c r="BJ574" s="19" t="s">
        <v>80</v>
      </c>
      <c r="BK574" s="192">
        <f>ROUND(I574*H574,2)</f>
        <v>0</v>
      </c>
      <c r="BL574" s="19" t="s">
        <v>170</v>
      </c>
      <c r="BM574" s="191" t="s">
        <v>1693</v>
      </c>
    </row>
    <row r="575" spans="1:65" s="2" customFormat="1" ht="16.5" customHeight="1">
      <c r="A575" s="38"/>
      <c r="B575" s="179"/>
      <c r="C575" s="180" t="s">
        <v>1694</v>
      </c>
      <c r="D575" s="180" t="s">
        <v>165</v>
      </c>
      <c r="E575" s="181" t="s">
        <v>1343</v>
      </c>
      <c r="F575" s="182" t="s">
        <v>1344</v>
      </c>
      <c r="G575" s="183" t="s">
        <v>313</v>
      </c>
      <c r="H575" s="184">
        <v>1</v>
      </c>
      <c r="I575" s="185"/>
      <c r="J575" s="186">
        <f>ROUND(I575*H575,2)</f>
        <v>0</v>
      </c>
      <c r="K575" s="182" t="s">
        <v>1</v>
      </c>
      <c r="L575" s="39"/>
      <c r="M575" s="187" t="s">
        <v>1</v>
      </c>
      <c r="N575" s="188" t="s">
        <v>38</v>
      </c>
      <c r="O575" s="77"/>
      <c r="P575" s="189">
        <f>O575*H575</f>
        <v>0</v>
      </c>
      <c r="Q575" s="189">
        <v>0</v>
      </c>
      <c r="R575" s="189">
        <f>Q575*H575</f>
        <v>0</v>
      </c>
      <c r="S575" s="189">
        <v>0</v>
      </c>
      <c r="T575" s="190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191" t="s">
        <v>170</v>
      </c>
      <c r="AT575" s="191" t="s">
        <v>165</v>
      </c>
      <c r="AU575" s="191" t="s">
        <v>82</v>
      </c>
      <c r="AY575" s="19" t="s">
        <v>163</v>
      </c>
      <c r="BE575" s="192">
        <f>IF(N575="základní",J575,0)</f>
        <v>0</v>
      </c>
      <c r="BF575" s="192">
        <f>IF(N575="snížená",J575,0)</f>
        <v>0</v>
      </c>
      <c r="BG575" s="192">
        <f>IF(N575="zákl. přenesená",J575,0)</f>
        <v>0</v>
      </c>
      <c r="BH575" s="192">
        <f>IF(N575="sníž. přenesená",J575,0)</f>
        <v>0</v>
      </c>
      <c r="BI575" s="192">
        <f>IF(N575="nulová",J575,0)</f>
        <v>0</v>
      </c>
      <c r="BJ575" s="19" t="s">
        <v>80</v>
      </c>
      <c r="BK575" s="192">
        <f>ROUND(I575*H575,2)</f>
        <v>0</v>
      </c>
      <c r="BL575" s="19" t="s">
        <v>170</v>
      </c>
      <c r="BM575" s="191" t="s">
        <v>1695</v>
      </c>
    </row>
    <row r="576" spans="1:63" s="12" customFormat="1" ht="22.8" customHeight="1">
      <c r="A576" s="12"/>
      <c r="B576" s="166"/>
      <c r="C576" s="12"/>
      <c r="D576" s="167" t="s">
        <v>72</v>
      </c>
      <c r="E576" s="177" t="s">
        <v>712</v>
      </c>
      <c r="F576" s="177" t="s">
        <v>1696</v>
      </c>
      <c r="G576" s="12"/>
      <c r="H576" s="12"/>
      <c r="I576" s="169"/>
      <c r="J576" s="178">
        <f>BK576</f>
        <v>0</v>
      </c>
      <c r="K576" s="12"/>
      <c r="L576" s="166"/>
      <c r="M576" s="171"/>
      <c r="N576" s="172"/>
      <c r="O576" s="172"/>
      <c r="P576" s="173">
        <f>SUM(P577:P633)</f>
        <v>0</v>
      </c>
      <c r="Q576" s="172"/>
      <c r="R576" s="173">
        <f>SUM(R577:R633)</f>
        <v>0</v>
      </c>
      <c r="S576" s="172"/>
      <c r="T576" s="174">
        <f>SUM(T577:T633)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167" t="s">
        <v>80</v>
      </c>
      <c r="AT576" s="175" t="s">
        <v>72</v>
      </c>
      <c r="AU576" s="175" t="s">
        <v>80</v>
      </c>
      <c r="AY576" s="167" t="s">
        <v>163</v>
      </c>
      <c r="BK576" s="176">
        <f>SUM(BK577:BK633)</f>
        <v>0</v>
      </c>
    </row>
    <row r="577" spans="1:65" s="2" customFormat="1" ht="24.15" customHeight="1">
      <c r="A577" s="38"/>
      <c r="B577" s="179"/>
      <c r="C577" s="180" t="s">
        <v>759</v>
      </c>
      <c r="D577" s="180" t="s">
        <v>165</v>
      </c>
      <c r="E577" s="181" t="s">
        <v>1082</v>
      </c>
      <c r="F577" s="182" t="s">
        <v>1083</v>
      </c>
      <c r="G577" s="183" t="s">
        <v>313</v>
      </c>
      <c r="H577" s="184">
        <v>4</v>
      </c>
      <c r="I577" s="185"/>
      <c r="J577" s="186">
        <f>ROUND(I577*H577,2)</f>
        <v>0</v>
      </c>
      <c r="K577" s="182" t="s">
        <v>1</v>
      </c>
      <c r="L577" s="39"/>
      <c r="M577" s="187" t="s">
        <v>1</v>
      </c>
      <c r="N577" s="188" t="s">
        <v>38</v>
      </c>
      <c r="O577" s="77"/>
      <c r="P577" s="189">
        <f>O577*H577</f>
        <v>0</v>
      </c>
      <c r="Q577" s="189">
        <v>0</v>
      </c>
      <c r="R577" s="189">
        <f>Q577*H577</f>
        <v>0</v>
      </c>
      <c r="S577" s="189">
        <v>0</v>
      </c>
      <c r="T577" s="190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191" t="s">
        <v>170</v>
      </c>
      <c r="AT577" s="191" t="s">
        <v>165</v>
      </c>
      <c r="AU577" s="191" t="s">
        <v>82</v>
      </c>
      <c r="AY577" s="19" t="s">
        <v>163</v>
      </c>
      <c r="BE577" s="192">
        <f>IF(N577="základní",J577,0)</f>
        <v>0</v>
      </c>
      <c r="BF577" s="192">
        <f>IF(N577="snížená",J577,0)</f>
        <v>0</v>
      </c>
      <c r="BG577" s="192">
        <f>IF(N577="zákl. přenesená",J577,0)</f>
        <v>0</v>
      </c>
      <c r="BH577" s="192">
        <f>IF(N577="sníž. přenesená",J577,0)</f>
        <v>0</v>
      </c>
      <c r="BI577" s="192">
        <f>IF(N577="nulová",J577,0)</f>
        <v>0</v>
      </c>
      <c r="BJ577" s="19" t="s">
        <v>80</v>
      </c>
      <c r="BK577" s="192">
        <f>ROUND(I577*H577,2)</f>
        <v>0</v>
      </c>
      <c r="BL577" s="19" t="s">
        <v>170</v>
      </c>
      <c r="BM577" s="191" t="s">
        <v>1697</v>
      </c>
    </row>
    <row r="578" spans="1:51" s="14" customFormat="1" ht="12">
      <c r="A578" s="14"/>
      <c r="B578" s="201"/>
      <c r="C578" s="14"/>
      <c r="D578" s="194" t="s">
        <v>180</v>
      </c>
      <c r="E578" s="202" t="s">
        <v>1</v>
      </c>
      <c r="F578" s="203" t="s">
        <v>1698</v>
      </c>
      <c r="G578" s="14"/>
      <c r="H578" s="204">
        <v>4</v>
      </c>
      <c r="I578" s="205"/>
      <c r="J578" s="14"/>
      <c r="K578" s="14"/>
      <c r="L578" s="201"/>
      <c r="M578" s="206"/>
      <c r="N578" s="207"/>
      <c r="O578" s="207"/>
      <c r="P578" s="207"/>
      <c r="Q578" s="207"/>
      <c r="R578" s="207"/>
      <c r="S578" s="207"/>
      <c r="T578" s="208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02" t="s">
        <v>180</v>
      </c>
      <c r="AU578" s="202" t="s">
        <v>82</v>
      </c>
      <c r="AV578" s="14" t="s">
        <v>82</v>
      </c>
      <c r="AW578" s="14" t="s">
        <v>30</v>
      </c>
      <c r="AX578" s="14" t="s">
        <v>73</v>
      </c>
      <c r="AY578" s="202" t="s">
        <v>163</v>
      </c>
    </row>
    <row r="579" spans="1:51" s="15" customFormat="1" ht="12">
      <c r="A579" s="15"/>
      <c r="B579" s="209"/>
      <c r="C579" s="15"/>
      <c r="D579" s="194" t="s">
        <v>180</v>
      </c>
      <c r="E579" s="210" t="s">
        <v>1</v>
      </c>
      <c r="F579" s="211" t="s">
        <v>218</v>
      </c>
      <c r="G579" s="15"/>
      <c r="H579" s="212">
        <v>4</v>
      </c>
      <c r="I579" s="213"/>
      <c r="J579" s="15"/>
      <c r="K579" s="15"/>
      <c r="L579" s="209"/>
      <c r="M579" s="214"/>
      <c r="N579" s="215"/>
      <c r="O579" s="215"/>
      <c r="P579" s="215"/>
      <c r="Q579" s="215"/>
      <c r="R579" s="215"/>
      <c r="S579" s="215"/>
      <c r="T579" s="216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10" t="s">
        <v>180</v>
      </c>
      <c r="AU579" s="210" t="s">
        <v>82</v>
      </c>
      <c r="AV579" s="15" t="s">
        <v>170</v>
      </c>
      <c r="AW579" s="15" t="s">
        <v>30</v>
      </c>
      <c r="AX579" s="15" t="s">
        <v>80</v>
      </c>
      <c r="AY579" s="210" t="s">
        <v>163</v>
      </c>
    </row>
    <row r="580" spans="1:65" s="2" customFormat="1" ht="21.75" customHeight="1">
      <c r="A580" s="38"/>
      <c r="B580" s="179"/>
      <c r="C580" s="180" t="s">
        <v>1699</v>
      </c>
      <c r="D580" s="180" t="s">
        <v>165</v>
      </c>
      <c r="E580" s="181" t="s">
        <v>1089</v>
      </c>
      <c r="F580" s="182" t="s">
        <v>1090</v>
      </c>
      <c r="G580" s="183" t="s">
        <v>313</v>
      </c>
      <c r="H580" s="184">
        <v>2</v>
      </c>
      <c r="I580" s="185"/>
      <c r="J580" s="186">
        <f>ROUND(I580*H580,2)</f>
        <v>0</v>
      </c>
      <c r="K580" s="182" t="s">
        <v>1</v>
      </c>
      <c r="L580" s="39"/>
      <c r="M580" s="187" t="s">
        <v>1</v>
      </c>
      <c r="N580" s="188" t="s">
        <v>38</v>
      </c>
      <c r="O580" s="77"/>
      <c r="P580" s="189">
        <f>O580*H580</f>
        <v>0</v>
      </c>
      <c r="Q580" s="189">
        <v>0</v>
      </c>
      <c r="R580" s="189">
        <f>Q580*H580</f>
        <v>0</v>
      </c>
      <c r="S580" s="189">
        <v>0</v>
      </c>
      <c r="T580" s="190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191" t="s">
        <v>170</v>
      </c>
      <c r="AT580" s="191" t="s">
        <v>165</v>
      </c>
      <c r="AU580" s="191" t="s">
        <v>82</v>
      </c>
      <c r="AY580" s="19" t="s">
        <v>163</v>
      </c>
      <c r="BE580" s="192">
        <f>IF(N580="základní",J580,0)</f>
        <v>0</v>
      </c>
      <c r="BF580" s="192">
        <f>IF(N580="snížená",J580,0)</f>
        <v>0</v>
      </c>
      <c r="BG580" s="192">
        <f>IF(N580="zákl. přenesená",J580,0)</f>
        <v>0</v>
      </c>
      <c r="BH580" s="192">
        <f>IF(N580="sníž. přenesená",J580,0)</f>
        <v>0</v>
      </c>
      <c r="BI580" s="192">
        <f>IF(N580="nulová",J580,0)</f>
        <v>0</v>
      </c>
      <c r="BJ580" s="19" t="s">
        <v>80</v>
      </c>
      <c r="BK580" s="192">
        <f>ROUND(I580*H580,2)</f>
        <v>0</v>
      </c>
      <c r="BL580" s="19" t="s">
        <v>170</v>
      </c>
      <c r="BM580" s="191" t="s">
        <v>1700</v>
      </c>
    </row>
    <row r="581" spans="1:65" s="2" customFormat="1" ht="16.5" customHeight="1">
      <c r="A581" s="38"/>
      <c r="B581" s="179"/>
      <c r="C581" s="180" t="s">
        <v>1330</v>
      </c>
      <c r="D581" s="180" t="s">
        <v>165</v>
      </c>
      <c r="E581" s="181" t="s">
        <v>1479</v>
      </c>
      <c r="F581" s="182" t="s">
        <v>1480</v>
      </c>
      <c r="G581" s="183" t="s">
        <v>313</v>
      </c>
      <c r="H581" s="184">
        <v>4</v>
      </c>
      <c r="I581" s="185"/>
      <c r="J581" s="186">
        <f>ROUND(I581*H581,2)</f>
        <v>0</v>
      </c>
      <c r="K581" s="182" t="s">
        <v>1</v>
      </c>
      <c r="L581" s="39"/>
      <c r="M581" s="187" t="s">
        <v>1</v>
      </c>
      <c r="N581" s="188" t="s">
        <v>38</v>
      </c>
      <c r="O581" s="77"/>
      <c r="P581" s="189">
        <f>O581*H581</f>
        <v>0</v>
      </c>
      <c r="Q581" s="189">
        <v>0</v>
      </c>
      <c r="R581" s="189">
        <f>Q581*H581</f>
        <v>0</v>
      </c>
      <c r="S581" s="189">
        <v>0</v>
      </c>
      <c r="T581" s="190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191" t="s">
        <v>170</v>
      </c>
      <c r="AT581" s="191" t="s">
        <v>165</v>
      </c>
      <c r="AU581" s="191" t="s">
        <v>82</v>
      </c>
      <c r="AY581" s="19" t="s">
        <v>163</v>
      </c>
      <c r="BE581" s="192">
        <f>IF(N581="základní",J581,0)</f>
        <v>0</v>
      </c>
      <c r="BF581" s="192">
        <f>IF(N581="snížená",J581,0)</f>
        <v>0</v>
      </c>
      <c r="BG581" s="192">
        <f>IF(N581="zákl. přenesená",J581,0)</f>
        <v>0</v>
      </c>
      <c r="BH581" s="192">
        <f>IF(N581="sníž. přenesená",J581,0)</f>
        <v>0</v>
      </c>
      <c r="BI581" s="192">
        <f>IF(N581="nulová",J581,0)</f>
        <v>0</v>
      </c>
      <c r="BJ581" s="19" t="s">
        <v>80</v>
      </c>
      <c r="BK581" s="192">
        <f>ROUND(I581*H581,2)</f>
        <v>0</v>
      </c>
      <c r="BL581" s="19" t="s">
        <v>170</v>
      </c>
      <c r="BM581" s="191" t="s">
        <v>1701</v>
      </c>
    </row>
    <row r="582" spans="1:51" s="14" customFormat="1" ht="12">
      <c r="A582" s="14"/>
      <c r="B582" s="201"/>
      <c r="C582" s="14"/>
      <c r="D582" s="194" t="s">
        <v>180</v>
      </c>
      <c r="E582" s="202" t="s">
        <v>1</v>
      </c>
      <c r="F582" s="203" t="s">
        <v>1308</v>
      </c>
      <c r="G582" s="14"/>
      <c r="H582" s="204">
        <v>4</v>
      </c>
      <c r="I582" s="205"/>
      <c r="J582" s="14"/>
      <c r="K582" s="14"/>
      <c r="L582" s="201"/>
      <c r="M582" s="206"/>
      <c r="N582" s="207"/>
      <c r="O582" s="207"/>
      <c r="P582" s="207"/>
      <c r="Q582" s="207"/>
      <c r="R582" s="207"/>
      <c r="S582" s="207"/>
      <c r="T582" s="20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02" t="s">
        <v>180</v>
      </c>
      <c r="AU582" s="202" t="s">
        <v>82</v>
      </c>
      <c r="AV582" s="14" t="s">
        <v>82</v>
      </c>
      <c r="AW582" s="14" t="s">
        <v>30</v>
      </c>
      <c r="AX582" s="14" t="s">
        <v>73</v>
      </c>
      <c r="AY582" s="202" t="s">
        <v>163</v>
      </c>
    </row>
    <row r="583" spans="1:51" s="15" customFormat="1" ht="12">
      <c r="A583" s="15"/>
      <c r="B583" s="209"/>
      <c r="C583" s="15"/>
      <c r="D583" s="194" t="s">
        <v>180</v>
      </c>
      <c r="E583" s="210" t="s">
        <v>1</v>
      </c>
      <c r="F583" s="211" t="s">
        <v>218</v>
      </c>
      <c r="G583" s="15"/>
      <c r="H583" s="212">
        <v>4</v>
      </c>
      <c r="I583" s="213"/>
      <c r="J583" s="15"/>
      <c r="K583" s="15"/>
      <c r="L583" s="209"/>
      <c r="M583" s="214"/>
      <c r="N583" s="215"/>
      <c r="O583" s="215"/>
      <c r="P583" s="215"/>
      <c r="Q583" s="215"/>
      <c r="R583" s="215"/>
      <c r="S583" s="215"/>
      <c r="T583" s="216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10" t="s">
        <v>180</v>
      </c>
      <c r="AU583" s="210" t="s">
        <v>82</v>
      </c>
      <c r="AV583" s="15" t="s">
        <v>170</v>
      </c>
      <c r="AW583" s="15" t="s">
        <v>30</v>
      </c>
      <c r="AX583" s="15" t="s">
        <v>80</v>
      </c>
      <c r="AY583" s="210" t="s">
        <v>163</v>
      </c>
    </row>
    <row r="584" spans="1:65" s="2" customFormat="1" ht="16.5" customHeight="1">
      <c r="A584" s="38"/>
      <c r="B584" s="179"/>
      <c r="C584" s="180" t="s">
        <v>1702</v>
      </c>
      <c r="D584" s="180" t="s">
        <v>165</v>
      </c>
      <c r="E584" s="181" t="s">
        <v>1378</v>
      </c>
      <c r="F584" s="182" t="s">
        <v>1379</v>
      </c>
      <c r="G584" s="183" t="s">
        <v>313</v>
      </c>
      <c r="H584" s="184">
        <v>4</v>
      </c>
      <c r="I584" s="185"/>
      <c r="J584" s="186">
        <f>ROUND(I584*H584,2)</f>
        <v>0</v>
      </c>
      <c r="K584" s="182" t="s">
        <v>1</v>
      </c>
      <c r="L584" s="39"/>
      <c r="M584" s="187" t="s">
        <v>1</v>
      </c>
      <c r="N584" s="188" t="s">
        <v>38</v>
      </c>
      <c r="O584" s="77"/>
      <c r="P584" s="189">
        <f>O584*H584</f>
        <v>0</v>
      </c>
      <c r="Q584" s="189">
        <v>0</v>
      </c>
      <c r="R584" s="189">
        <f>Q584*H584</f>
        <v>0</v>
      </c>
      <c r="S584" s="189">
        <v>0</v>
      </c>
      <c r="T584" s="190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191" t="s">
        <v>170</v>
      </c>
      <c r="AT584" s="191" t="s">
        <v>165</v>
      </c>
      <c r="AU584" s="191" t="s">
        <v>82</v>
      </c>
      <c r="AY584" s="19" t="s">
        <v>163</v>
      </c>
      <c r="BE584" s="192">
        <f>IF(N584="základní",J584,0)</f>
        <v>0</v>
      </c>
      <c r="BF584" s="192">
        <f>IF(N584="snížená",J584,0)</f>
        <v>0</v>
      </c>
      <c r="BG584" s="192">
        <f>IF(N584="zákl. přenesená",J584,0)</f>
        <v>0</v>
      </c>
      <c r="BH584" s="192">
        <f>IF(N584="sníž. přenesená",J584,0)</f>
        <v>0</v>
      </c>
      <c r="BI584" s="192">
        <f>IF(N584="nulová",J584,0)</f>
        <v>0</v>
      </c>
      <c r="BJ584" s="19" t="s">
        <v>80</v>
      </c>
      <c r="BK584" s="192">
        <f>ROUND(I584*H584,2)</f>
        <v>0</v>
      </c>
      <c r="BL584" s="19" t="s">
        <v>170</v>
      </c>
      <c r="BM584" s="191" t="s">
        <v>1703</v>
      </c>
    </row>
    <row r="585" spans="1:51" s="14" customFormat="1" ht="12">
      <c r="A585" s="14"/>
      <c r="B585" s="201"/>
      <c r="C585" s="14"/>
      <c r="D585" s="194" t="s">
        <v>180</v>
      </c>
      <c r="E585" s="202" t="s">
        <v>1</v>
      </c>
      <c r="F585" s="203" t="s">
        <v>1698</v>
      </c>
      <c r="G585" s="14"/>
      <c r="H585" s="204">
        <v>4</v>
      </c>
      <c r="I585" s="205"/>
      <c r="J585" s="14"/>
      <c r="K585" s="14"/>
      <c r="L585" s="201"/>
      <c r="M585" s="206"/>
      <c r="N585" s="207"/>
      <c r="O585" s="207"/>
      <c r="P585" s="207"/>
      <c r="Q585" s="207"/>
      <c r="R585" s="207"/>
      <c r="S585" s="207"/>
      <c r="T585" s="20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02" t="s">
        <v>180</v>
      </c>
      <c r="AU585" s="202" t="s">
        <v>82</v>
      </c>
      <c r="AV585" s="14" t="s">
        <v>82</v>
      </c>
      <c r="AW585" s="14" t="s">
        <v>30</v>
      </c>
      <c r="AX585" s="14" t="s">
        <v>73</v>
      </c>
      <c r="AY585" s="202" t="s">
        <v>163</v>
      </c>
    </row>
    <row r="586" spans="1:51" s="15" customFormat="1" ht="12">
      <c r="A586" s="15"/>
      <c r="B586" s="209"/>
      <c r="C586" s="15"/>
      <c r="D586" s="194" t="s">
        <v>180</v>
      </c>
      <c r="E586" s="210" t="s">
        <v>1</v>
      </c>
      <c r="F586" s="211" t="s">
        <v>218</v>
      </c>
      <c r="G586" s="15"/>
      <c r="H586" s="212">
        <v>4</v>
      </c>
      <c r="I586" s="213"/>
      <c r="J586" s="15"/>
      <c r="K586" s="15"/>
      <c r="L586" s="209"/>
      <c r="M586" s="214"/>
      <c r="N586" s="215"/>
      <c r="O586" s="215"/>
      <c r="P586" s="215"/>
      <c r="Q586" s="215"/>
      <c r="R586" s="215"/>
      <c r="S586" s="215"/>
      <c r="T586" s="216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10" t="s">
        <v>180</v>
      </c>
      <c r="AU586" s="210" t="s">
        <v>82</v>
      </c>
      <c r="AV586" s="15" t="s">
        <v>170</v>
      </c>
      <c r="AW586" s="15" t="s">
        <v>30</v>
      </c>
      <c r="AX586" s="15" t="s">
        <v>80</v>
      </c>
      <c r="AY586" s="210" t="s">
        <v>163</v>
      </c>
    </row>
    <row r="587" spans="1:65" s="2" customFormat="1" ht="24.15" customHeight="1">
      <c r="A587" s="38"/>
      <c r="B587" s="179"/>
      <c r="C587" s="180" t="s">
        <v>1333</v>
      </c>
      <c r="D587" s="180" t="s">
        <v>165</v>
      </c>
      <c r="E587" s="181" t="s">
        <v>1145</v>
      </c>
      <c r="F587" s="182" t="s">
        <v>1146</v>
      </c>
      <c r="G587" s="183" t="s">
        <v>313</v>
      </c>
      <c r="H587" s="184">
        <v>1</v>
      </c>
      <c r="I587" s="185"/>
      <c r="J587" s="186">
        <f>ROUND(I587*H587,2)</f>
        <v>0</v>
      </c>
      <c r="K587" s="182" t="s">
        <v>1</v>
      </c>
      <c r="L587" s="39"/>
      <c r="M587" s="187" t="s">
        <v>1</v>
      </c>
      <c r="N587" s="188" t="s">
        <v>38</v>
      </c>
      <c r="O587" s="77"/>
      <c r="P587" s="189">
        <f>O587*H587</f>
        <v>0</v>
      </c>
      <c r="Q587" s="189">
        <v>0</v>
      </c>
      <c r="R587" s="189">
        <f>Q587*H587</f>
        <v>0</v>
      </c>
      <c r="S587" s="189">
        <v>0</v>
      </c>
      <c r="T587" s="190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191" t="s">
        <v>170</v>
      </c>
      <c r="AT587" s="191" t="s">
        <v>165</v>
      </c>
      <c r="AU587" s="191" t="s">
        <v>82</v>
      </c>
      <c r="AY587" s="19" t="s">
        <v>163</v>
      </c>
      <c r="BE587" s="192">
        <f>IF(N587="základní",J587,0)</f>
        <v>0</v>
      </c>
      <c r="BF587" s="192">
        <f>IF(N587="snížená",J587,0)</f>
        <v>0</v>
      </c>
      <c r="BG587" s="192">
        <f>IF(N587="zákl. přenesená",J587,0)</f>
        <v>0</v>
      </c>
      <c r="BH587" s="192">
        <f>IF(N587="sníž. přenesená",J587,0)</f>
        <v>0</v>
      </c>
      <c r="BI587" s="192">
        <f>IF(N587="nulová",J587,0)</f>
        <v>0</v>
      </c>
      <c r="BJ587" s="19" t="s">
        <v>80</v>
      </c>
      <c r="BK587" s="192">
        <f>ROUND(I587*H587,2)</f>
        <v>0</v>
      </c>
      <c r="BL587" s="19" t="s">
        <v>170</v>
      </c>
      <c r="BM587" s="191" t="s">
        <v>1704</v>
      </c>
    </row>
    <row r="588" spans="1:65" s="2" customFormat="1" ht="33" customHeight="1">
      <c r="A588" s="38"/>
      <c r="B588" s="179"/>
      <c r="C588" s="180" t="s">
        <v>1705</v>
      </c>
      <c r="D588" s="180" t="s">
        <v>165</v>
      </c>
      <c r="E588" s="181" t="s">
        <v>1482</v>
      </c>
      <c r="F588" s="182" t="s">
        <v>1483</v>
      </c>
      <c r="G588" s="183" t="s">
        <v>313</v>
      </c>
      <c r="H588" s="184">
        <v>28</v>
      </c>
      <c r="I588" s="185"/>
      <c r="J588" s="186">
        <f>ROUND(I588*H588,2)</f>
        <v>0</v>
      </c>
      <c r="K588" s="182" t="s">
        <v>1</v>
      </c>
      <c r="L588" s="39"/>
      <c r="M588" s="187" t="s">
        <v>1</v>
      </c>
      <c r="N588" s="188" t="s">
        <v>38</v>
      </c>
      <c r="O588" s="77"/>
      <c r="P588" s="189">
        <f>O588*H588</f>
        <v>0</v>
      </c>
      <c r="Q588" s="189">
        <v>0</v>
      </c>
      <c r="R588" s="189">
        <f>Q588*H588</f>
        <v>0</v>
      </c>
      <c r="S588" s="189">
        <v>0</v>
      </c>
      <c r="T588" s="190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191" t="s">
        <v>170</v>
      </c>
      <c r="AT588" s="191" t="s">
        <v>165</v>
      </c>
      <c r="AU588" s="191" t="s">
        <v>82</v>
      </c>
      <c r="AY588" s="19" t="s">
        <v>163</v>
      </c>
      <c r="BE588" s="192">
        <f>IF(N588="základní",J588,0)</f>
        <v>0</v>
      </c>
      <c r="BF588" s="192">
        <f>IF(N588="snížená",J588,0)</f>
        <v>0</v>
      </c>
      <c r="BG588" s="192">
        <f>IF(N588="zákl. přenesená",J588,0)</f>
        <v>0</v>
      </c>
      <c r="BH588" s="192">
        <f>IF(N588="sníž. přenesená",J588,0)</f>
        <v>0</v>
      </c>
      <c r="BI588" s="192">
        <f>IF(N588="nulová",J588,0)</f>
        <v>0</v>
      </c>
      <c r="BJ588" s="19" t="s">
        <v>80</v>
      </c>
      <c r="BK588" s="192">
        <f>ROUND(I588*H588,2)</f>
        <v>0</v>
      </c>
      <c r="BL588" s="19" t="s">
        <v>170</v>
      </c>
      <c r="BM588" s="191" t="s">
        <v>1706</v>
      </c>
    </row>
    <row r="589" spans="1:51" s="14" customFormat="1" ht="12">
      <c r="A589" s="14"/>
      <c r="B589" s="201"/>
      <c r="C589" s="14"/>
      <c r="D589" s="194" t="s">
        <v>180</v>
      </c>
      <c r="E589" s="202" t="s">
        <v>1</v>
      </c>
      <c r="F589" s="203" t="s">
        <v>1707</v>
      </c>
      <c r="G589" s="14"/>
      <c r="H589" s="204">
        <v>28</v>
      </c>
      <c r="I589" s="205"/>
      <c r="J589" s="14"/>
      <c r="K589" s="14"/>
      <c r="L589" s="201"/>
      <c r="M589" s="206"/>
      <c r="N589" s="207"/>
      <c r="O589" s="207"/>
      <c r="P589" s="207"/>
      <c r="Q589" s="207"/>
      <c r="R589" s="207"/>
      <c r="S589" s="207"/>
      <c r="T589" s="208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02" t="s">
        <v>180</v>
      </c>
      <c r="AU589" s="202" t="s">
        <v>82</v>
      </c>
      <c r="AV589" s="14" t="s">
        <v>82</v>
      </c>
      <c r="AW589" s="14" t="s">
        <v>30</v>
      </c>
      <c r="AX589" s="14" t="s">
        <v>73</v>
      </c>
      <c r="AY589" s="202" t="s">
        <v>163</v>
      </c>
    </row>
    <row r="590" spans="1:51" s="15" customFormat="1" ht="12">
      <c r="A590" s="15"/>
      <c r="B590" s="209"/>
      <c r="C590" s="15"/>
      <c r="D590" s="194" t="s">
        <v>180</v>
      </c>
      <c r="E590" s="210" t="s">
        <v>1</v>
      </c>
      <c r="F590" s="211" t="s">
        <v>218</v>
      </c>
      <c r="G590" s="15"/>
      <c r="H590" s="212">
        <v>28</v>
      </c>
      <c r="I590" s="213"/>
      <c r="J590" s="15"/>
      <c r="K590" s="15"/>
      <c r="L590" s="209"/>
      <c r="M590" s="214"/>
      <c r="N590" s="215"/>
      <c r="O590" s="215"/>
      <c r="P590" s="215"/>
      <c r="Q590" s="215"/>
      <c r="R590" s="215"/>
      <c r="S590" s="215"/>
      <c r="T590" s="216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10" t="s">
        <v>180</v>
      </c>
      <c r="AU590" s="210" t="s">
        <v>82</v>
      </c>
      <c r="AV590" s="15" t="s">
        <v>170</v>
      </c>
      <c r="AW590" s="15" t="s">
        <v>30</v>
      </c>
      <c r="AX590" s="15" t="s">
        <v>80</v>
      </c>
      <c r="AY590" s="210" t="s">
        <v>163</v>
      </c>
    </row>
    <row r="591" spans="1:65" s="2" customFormat="1" ht="16.5" customHeight="1">
      <c r="A591" s="38"/>
      <c r="B591" s="179"/>
      <c r="C591" s="180" t="s">
        <v>1337</v>
      </c>
      <c r="D591" s="180" t="s">
        <v>165</v>
      </c>
      <c r="E591" s="181" t="s">
        <v>1494</v>
      </c>
      <c r="F591" s="182" t="s">
        <v>1495</v>
      </c>
      <c r="G591" s="183" t="s">
        <v>313</v>
      </c>
      <c r="H591" s="184">
        <v>10</v>
      </c>
      <c r="I591" s="185"/>
      <c r="J591" s="186">
        <f>ROUND(I591*H591,2)</f>
        <v>0</v>
      </c>
      <c r="K591" s="182" t="s">
        <v>1</v>
      </c>
      <c r="L591" s="39"/>
      <c r="M591" s="187" t="s">
        <v>1</v>
      </c>
      <c r="N591" s="188" t="s">
        <v>38</v>
      </c>
      <c r="O591" s="77"/>
      <c r="P591" s="189">
        <f>O591*H591</f>
        <v>0</v>
      </c>
      <c r="Q591" s="189">
        <v>0</v>
      </c>
      <c r="R591" s="189">
        <f>Q591*H591</f>
        <v>0</v>
      </c>
      <c r="S591" s="189">
        <v>0</v>
      </c>
      <c r="T591" s="190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191" t="s">
        <v>170</v>
      </c>
      <c r="AT591" s="191" t="s">
        <v>165</v>
      </c>
      <c r="AU591" s="191" t="s">
        <v>82</v>
      </c>
      <c r="AY591" s="19" t="s">
        <v>163</v>
      </c>
      <c r="BE591" s="192">
        <f>IF(N591="základní",J591,0)</f>
        <v>0</v>
      </c>
      <c r="BF591" s="192">
        <f>IF(N591="snížená",J591,0)</f>
        <v>0</v>
      </c>
      <c r="BG591" s="192">
        <f>IF(N591="zákl. přenesená",J591,0)</f>
        <v>0</v>
      </c>
      <c r="BH591" s="192">
        <f>IF(N591="sníž. přenesená",J591,0)</f>
        <v>0</v>
      </c>
      <c r="BI591" s="192">
        <f>IF(N591="nulová",J591,0)</f>
        <v>0</v>
      </c>
      <c r="BJ591" s="19" t="s">
        <v>80</v>
      </c>
      <c r="BK591" s="192">
        <f>ROUND(I591*H591,2)</f>
        <v>0</v>
      </c>
      <c r="BL591" s="19" t="s">
        <v>170</v>
      </c>
      <c r="BM591" s="191" t="s">
        <v>1708</v>
      </c>
    </row>
    <row r="592" spans="1:51" s="14" customFormat="1" ht="12">
      <c r="A592" s="14"/>
      <c r="B592" s="201"/>
      <c r="C592" s="14"/>
      <c r="D592" s="194" t="s">
        <v>180</v>
      </c>
      <c r="E592" s="202" t="s">
        <v>1</v>
      </c>
      <c r="F592" s="203" t="s">
        <v>1505</v>
      </c>
      <c r="G592" s="14"/>
      <c r="H592" s="204">
        <v>10</v>
      </c>
      <c r="I592" s="205"/>
      <c r="J592" s="14"/>
      <c r="K592" s="14"/>
      <c r="L592" s="201"/>
      <c r="M592" s="206"/>
      <c r="N592" s="207"/>
      <c r="O592" s="207"/>
      <c r="P592" s="207"/>
      <c r="Q592" s="207"/>
      <c r="R592" s="207"/>
      <c r="S592" s="207"/>
      <c r="T592" s="208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02" t="s">
        <v>180</v>
      </c>
      <c r="AU592" s="202" t="s">
        <v>82</v>
      </c>
      <c r="AV592" s="14" t="s">
        <v>82</v>
      </c>
      <c r="AW592" s="14" t="s">
        <v>30</v>
      </c>
      <c r="AX592" s="14" t="s">
        <v>73</v>
      </c>
      <c r="AY592" s="202" t="s">
        <v>163</v>
      </c>
    </row>
    <row r="593" spans="1:51" s="15" customFormat="1" ht="12">
      <c r="A593" s="15"/>
      <c r="B593" s="209"/>
      <c r="C593" s="15"/>
      <c r="D593" s="194" t="s">
        <v>180</v>
      </c>
      <c r="E593" s="210" t="s">
        <v>1</v>
      </c>
      <c r="F593" s="211" t="s">
        <v>218</v>
      </c>
      <c r="G593" s="15"/>
      <c r="H593" s="212">
        <v>10</v>
      </c>
      <c r="I593" s="213"/>
      <c r="J593" s="15"/>
      <c r="K593" s="15"/>
      <c r="L593" s="209"/>
      <c r="M593" s="214"/>
      <c r="N593" s="215"/>
      <c r="O593" s="215"/>
      <c r="P593" s="215"/>
      <c r="Q593" s="215"/>
      <c r="R593" s="215"/>
      <c r="S593" s="215"/>
      <c r="T593" s="216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10" t="s">
        <v>180</v>
      </c>
      <c r="AU593" s="210" t="s">
        <v>82</v>
      </c>
      <c r="AV593" s="15" t="s">
        <v>170</v>
      </c>
      <c r="AW593" s="15" t="s">
        <v>30</v>
      </c>
      <c r="AX593" s="15" t="s">
        <v>80</v>
      </c>
      <c r="AY593" s="210" t="s">
        <v>163</v>
      </c>
    </row>
    <row r="594" spans="1:65" s="2" customFormat="1" ht="16.5" customHeight="1">
      <c r="A594" s="38"/>
      <c r="B594" s="179"/>
      <c r="C594" s="180" t="s">
        <v>1709</v>
      </c>
      <c r="D594" s="180" t="s">
        <v>165</v>
      </c>
      <c r="E594" s="181" t="s">
        <v>1497</v>
      </c>
      <c r="F594" s="182" t="s">
        <v>1498</v>
      </c>
      <c r="G594" s="183" t="s">
        <v>313</v>
      </c>
      <c r="H594" s="184">
        <v>4</v>
      </c>
      <c r="I594" s="185"/>
      <c r="J594" s="186">
        <f>ROUND(I594*H594,2)</f>
        <v>0</v>
      </c>
      <c r="K594" s="182" t="s">
        <v>1</v>
      </c>
      <c r="L594" s="39"/>
      <c r="M594" s="187" t="s">
        <v>1</v>
      </c>
      <c r="N594" s="188" t="s">
        <v>38</v>
      </c>
      <c r="O594" s="77"/>
      <c r="P594" s="189">
        <f>O594*H594</f>
        <v>0</v>
      </c>
      <c r="Q594" s="189">
        <v>0</v>
      </c>
      <c r="R594" s="189">
        <f>Q594*H594</f>
        <v>0</v>
      </c>
      <c r="S594" s="189">
        <v>0</v>
      </c>
      <c r="T594" s="190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191" t="s">
        <v>170</v>
      </c>
      <c r="AT594" s="191" t="s">
        <v>165</v>
      </c>
      <c r="AU594" s="191" t="s">
        <v>82</v>
      </c>
      <c r="AY594" s="19" t="s">
        <v>163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19" t="s">
        <v>80</v>
      </c>
      <c r="BK594" s="192">
        <f>ROUND(I594*H594,2)</f>
        <v>0</v>
      </c>
      <c r="BL594" s="19" t="s">
        <v>170</v>
      </c>
      <c r="BM594" s="191" t="s">
        <v>1710</v>
      </c>
    </row>
    <row r="595" spans="1:65" s="2" customFormat="1" ht="16.5" customHeight="1">
      <c r="A595" s="38"/>
      <c r="B595" s="179"/>
      <c r="C595" s="180" t="s">
        <v>1340</v>
      </c>
      <c r="D595" s="180" t="s">
        <v>165</v>
      </c>
      <c r="E595" s="181" t="s">
        <v>1501</v>
      </c>
      <c r="F595" s="182" t="s">
        <v>1502</v>
      </c>
      <c r="G595" s="183" t="s">
        <v>1503</v>
      </c>
      <c r="H595" s="184">
        <v>10</v>
      </c>
      <c r="I595" s="185"/>
      <c r="J595" s="186">
        <f>ROUND(I595*H595,2)</f>
        <v>0</v>
      </c>
      <c r="K595" s="182" t="s">
        <v>1</v>
      </c>
      <c r="L595" s="39"/>
      <c r="M595" s="187" t="s">
        <v>1</v>
      </c>
      <c r="N595" s="188" t="s">
        <v>38</v>
      </c>
      <c r="O595" s="77"/>
      <c r="P595" s="189">
        <f>O595*H595</f>
        <v>0</v>
      </c>
      <c r="Q595" s="189">
        <v>0</v>
      </c>
      <c r="R595" s="189">
        <f>Q595*H595</f>
        <v>0</v>
      </c>
      <c r="S595" s="189">
        <v>0</v>
      </c>
      <c r="T595" s="190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191" t="s">
        <v>170</v>
      </c>
      <c r="AT595" s="191" t="s">
        <v>165</v>
      </c>
      <c r="AU595" s="191" t="s">
        <v>82</v>
      </c>
      <c r="AY595" s="19" t="s">
        <v>163</v>
      </c>
      <c r="BE595" s="192">
        <f>IF(N595="základní",J595,0)</f>
        <v>0</v>
      </c>
      <c r="BF595" s="192">
        <f>IF(N595="snížená",J595,0)</f>
        <v>0</v>
      </c>
      <c r="BG595" s="192">
        <f>IF(N595="zákl. přenesená",J595,0)</f>
        <v>0</v>
      </c>
      <c r="BH595" s="192">
        <f>IF(N595="sníž. přenesená",J595,0)</f>
        <v>0</v>
      </c>
      <c r="BI595" s="192">
        <f>IF(N595="nulová",J595,0)</f>
        <v>0</v>
      </c>
      <c r="BJ595" s="19" t="s">
        <v>80</v>
      </c>
      <c r="BK595" s="192">
        <f>ROUND(I595*H595,2)</f>
        <v>0</v>
      </c>
      <c r="BL595" s="19" t="s">
        <v>170</v>
      </c>
      <c r="BM595" s="191" t="s">
        <v>1711</v>
      </c>
    </row>
    <row r="596" spans="1:51" s="14" customFormat="1" ht="12">
      <c r="A596" s="14"/>
      <c r="B596" s="201"/>
      <c r="C596" s="14"/>
      <c r="D596" s="194" t="s">
        <v>180</v>
      </c>
      <c r="E596" s="202" t="s">
        <v>1</v>
      </c>
      <c r="F596" s="203" t="s">
        <v>1505</v>
      </c>
      <c r="G596" s="14"/>
      <c r="H596" s="204">
        <v>10</v>
      </c>
      <c r="I596" s="205"/>
      <c r="J596" s="14"/>
      <c r="K596" s="14"/>
      <c r="L596" s="201"/>
      <c r="M596" s="206"/>
      <c r="N596" s="207"/>
      <c r="O596" s="207"/>
      <c r="P596" s="207"/>
      <c r="Q596" s="207"/>
      <c r="R596" s="207"/>
      <c r="S596" s="207"/>
      <c r="T596" s="20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02" t="s">
        <v>180</v>
      </c>
      <c r="AU596" s="202" t="s">
        <v>82</v>
      </c>
      <c r="AV596" s="14" t="s">
        <v>82</v>
      </c>
      <c r="AW596" s="14" t="s">
        <v>30</v>
      </c>
      <c r="AX596" s="14" t="s">
        <v>73</v>
      </c>
      <c r="AY596" s="202" t="s">
        <v>163</v>
      </c>
    </row>
    <row r="597" spans="1:51" s="15" customFormat="1" ht="12">
      <c r="A597" s="15"/>
      <c r="B597" s="209"/>
      <c r="C597" s="15"/>
      <c r="D597" s="194" t="s">
        <v>180</v>
      </c>
      <c r="E597" s="210" t="s">
        <v>1</v>
      </c>
      <c r="F597" s="211" t="s">
        <v>218</v>
      </c>
      <c r="G597" s="15"/>
      <c r="H597" s="212">
        <v>10</v>
      </c>
      <c r="I597" s="213"/>
      <c r="J597" s="15"/>
      <c r="K597" s="15"/>
      <c r="L597" s="209"/>
      <c r="M597" s="214"/>
      <c r="N597" s="215"/>
      <c r="O597" s="215"/>
      <c r="P597" s="215"/>
      <c r="Q597" s="215"/>
      <c r="R597" s="215"/>
      <c r="S597" s="215"/>
      <c r="T597" s="216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10" t="s">
        <v>180</v>
      </c>
      <c r="AU597" s="210" t="s">
        <v>82</v>
      </c>
      <c r="AV597" s="15" t="s">
        <v>170</v>
      </c>
      <c r="AW597" s="15" t="s">
        <v>30</v>
      </c>
      <c r="AX597" s="15" t="s">
        <v>80</v>
      </c>
      <c r="AY597" s="210" t="s">
        <v>163</v>
      </c>
    </row>
    <row r="598" spans="1:65" s="2" customFormat="1" ht="16.5" customHeight="1">
      <c r="A598" s="38"/>
      <c r="B598" s="179"/>
      <c r="C598" s="180" t="s">
        <v>1712</v>
      </c>
      <c r="D598" s="180" t="s">
        <v>165</v>
      </c>
      <c r="E598" s="181" t="s">
        <v>1506</v>
      </c>
      <c r="F598" s="182" t="s">
        <v>1507</v>
      </c>
      <c r="G598" s="183" t="s">
        <v>1503</v>
      </c>
      <c r="H598" s="184">
        <v>10</v>
      </c>
      <c r="I598" s="185"/>
      <c r="J598" s="186">
        <f>ROUND(I598*H598,2)</f>
        <v>0</v>
      </c>
      <c r="K598" s="182" t="s">
        <v>1</v>
      </c>
      <c r="L598" s="39"/>
      <c r="M598" s="187" t="s">
        <v>1</v>
      </c>
      <c r="N598" s="188" t="s">
        <v>38</v>
      </c>
      <c r="O598" s="77"/>
      <c r="P598" s="189">
        <f>O598*H598</f>
        <v>0</v>
      </c>
      <c r="Q598" s="189">
        <v>0</v>
      </c>
      <c r="R598" s="189">
        <f>Q598*H598</f>
        <v>0</v>
      </c>
      <c r="S598" s="189">
        <v>0</v>
      </c>
      <c r="T598" s="190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191" t="s">
        <v>170</v>
      </c>
      <c r="AT598" s="191" t="s">
        <v>165</v>
      </c>
      <c r="AU598" s="191" t="s">
        <v>82</v>
      </c>
      <c r="AY598" s="19" t="s">
        <v>163</v>
      </c>
      <c r="BE598" s="192">
        <f>IF(N598="základní",J598,0)</f>
        <v>0</v>
      </c>
      <c r="BF598" s="192">
        <f>IF(N598="snížená",J598,0)</f>
        <v>0</v>
      </c>
      <c r="BG598" s="192">
        <f>IF(N598="zákl. přenesená",J598,0)</f>
        <v>0</v>
      </c>
      <c r="BH598" s="192">
        <f>IF(N598="sníž. přenesená",J598,0)</f>
        <v>0</v>
      </c>
      <c r="BI598" s="192">
        <f>IF(N598="nulová",J598,0)</f>
        <v>0</v>
      </c>
      <c r="BJ598" s="19" t="s">
        <v>80</v>
      </c>
      <c r="BK598" s="192">
        <f>ROUND(I598*H598,2)</f>
        <v>0</v>
      </c>
      <c r="BL598" s="19" t="s">
        <v>170</v>
      </c>
      <c r="BM598" s="191" t="s">
        <v>1713</v>
      </c>
    </row>
    <row r="599" spans="1:51" s="14" customFormat="1" ht="12">
      <c r="A599" s="14"/>
      <c r="B599" s="201"/>
      <c r="C599" s="14"/>
      <c r="D599" s="194" t="s">
        <v>180</v>
      </c>
      <c r="E599" s="202" t="s">
        <v>1</v>
      </c>
      <c r="F599" s="203" t="s">
        <v>1505</v>
      </c>
      <c r="G599" s="14"/>
      <c r="H599" s="204">
        <v>10</v>
      </c>
      <c r="I599" s="205"/>
      <c r="J599" s="14"/>
      <c r="K599" s="14"/>
      <c r="L599" s="201"/>
      <c r="M599" s="206"/>
      <c r="N599" s="207"/>
      <c r="O599" s="207"/>
      <c r="P599" s="207"/>
      <c r="Q599" s="207"/>
      <c r="R599" s="207"/>
      <c r="S599" s="207"/>
      <c r="T599" s="20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02" t="s">
        <v>180</v>
      </c>
      <c r="AU599" s="202" t="s">
        <v>82</v>
      </c>
      <c r="AV599" s="14" t="s">
        <v>82</v>
      </c>
      <c r="AW599" s="14" t="s">
        <v>30</v>
      </c>
      <c r="AX599" s="14" t="s">
        <v>73</v>
      </c>
      <c r="AY599" s="202" t="s">
        <v>163</v>
      </c>
    </row>
    <row r="600" spans="1:51" s="15" customFormat="1" ht="12">
      <c r="A600" s="15"/>
      <c r="B600" s="209"/>
      <c r="C600" s="15"/>
      <c r="D600" s="194" t="s">
        <v>180</v>
      </c>
      <c r="E600" s="210" t="s">
        <v>1</v>
      </c>
      <c r="F600" s="211" t="s">
        <v>218</v>
      </c>
      <c r="G600" s="15"/>
      <c r="H600" s="212">
        <v>10</v>
      </c>
      <c r="I600" s="213"/>
      <c r="J600" s="15"/>
      <c r="K600" s="15"/>
      <c r="L600" s="209"/>
      <c r="M600" s="214"/>
      <c r="N600" s="215"/>
      <c r="O600" s="215"/>
      <c r="P600" s="215"/>
      <c r="Q600" s="215"/>
      <c r="R600" s="215"/>
      <c r="S600" s="215"/>
      <c r="T600" s="216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10" t="s">
        <v>180</v>
      </c>
      <c r="AU600" s="210" t="s">
        <v>82</v>
      </c>
      <c r="AV600" s="15" t="s">
        <v>170</v>
      </c>
      <c r="AW600" s="15" t="s">
        <v>30</v>
      </c>
      <c r="AX600" s="15" t="s">
        <v>80</v>
      </c>
      <c r="AY600" s="210" t="s">
        <v>163</v>
      </c>
    </row>
    <row r="601" spans="1:65" s="2" customFormat="1" ht="16.5" customHeight="1">
      <c r="A601" s="38"/>
      <c r="B601" s="179"/>
      <c r="C601" s="180" t="s">
        <v>785</v>
      </c>
      <c r="D601" s="180" t="s">
        <v>165</v>
      </c>
      <c r="E601" s="181" t="s">
        <v>1510</v>
      </c>
      <c r="F601" s="182" t="s">
        <v>1511</v>
      </c>
      <c r="G601" s="183" t="s">
        <v>1503</v>
      </c>
      <c r="H601" s="184">
        <v>10</v>
      </c>
      <c r="I601" s="185"/>
      <c r="J601" s="186">
        <f>ROUND(I601*H601,2)</f>
        <v>0</v>
      </c>
      <c r="K601" s="182" t="s">
        <v>1</v>
      </c>
      <c r="L601" s="39"/>
      <c r="M601" s="187" t="s">
        <v>1</v>
      </c>
      <c r="N601" s="188" t="s">
        <v>38</v>
      </c>
      <c r="O601" s="77"/>
      <c r="P601" s="189">
        <f>O601*H601</f>
        <v>0</v>
      </c>
      <c r="Q601" s="189">
        <v>0</v>
      </c>
      <c r="R601" s="189">
        <f>Q601*H601</f>
        <v>0</v>
      </c>
      <c r="S601" s="189">
        <v>0</v>
      </c>
      <c r="T601" s="190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191" t="s">
        <v>170</v>
      </c>
      <c r="AT601" s="191" t="s">
        <v>165</v>
      </c>
      <c r="AU601" s="191" t="s">
        <v>82</v>
      </c>
      <c r="AY601" s="19" t="s">
        <v>163</v>
      </c>
      <c r="BE601" s="192">
        <f>IF(N601="základní",J601,0)</f>
        <v>0</v>
      </c>
      <c r="BF601" s="192">
        <f>IF(N601="snížená",J601,0)</f>
        <v>0</v>
      </c>
      <c r="BG601" s="192">
        <f>IF(N601="zákl. přenesená",J601,0)</f>
        <v>0</v>
      </c>
      <c r="BH601" s="192">
        <f>IF(N601="sníž. přenesená",J601,0)</f>
        <v>0</v>
      </c>
      <c r="BI601" s="192">
        <f>IF(N601="nulová",J601,0)</f>
        <v>0</v>
      </c>
      <c r="BJ601" s="19" t="s">
        <v>80</v>
      </c>
      <c r="BK601" s="192">
        <f>ROUND(I601*H601,2)</f>
        <v>0</v>
      </c>
      <c r="BL601" s="19" t="s">
        <v>170</v>
      </c>
      <c r="BM601" s="191" t="s">
        <v>1714</v>
      </c>
    </row>
    <row r="602" spans="1:51" s="14" customFormat="1" ht="12">
      <c r="A602" s="14"/>
      <c r="B602" s="201"/>
      <c r="C602" s="14"/>
      <c r="D602" s="194" t="s">
        <v>180</v>
      </c>
      <c r="E602" s="202" t="s">
        <v>1</v>
      </c>
      <c r="F602" s="203" t="s">
        <v>1505</v>
      </c>
      <c r="G602" s="14"/>
      <c r="H602" s="204">
        <v>10</v>
      </c>
      <c r="I602" s="205"/>
      <c r="J602" s="14"/>
      <c r="K602" s="14"/>
      <c r="L602" s="201"/>
      <c r="M602" s="206"/>
      <c r="N602" s="207"/>
      <c r="O602" s="207"/>
      <c r="P602" s="207"/>
      <c r="Q602" s="207"/>
      <c r="R602" s="207"/>
      <c r="S602" s="207"/>
      <c r="T602" s="208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02" t="s">
        <v>180</v>
      </c>
      <c r="AU602" s="202" t="s">
        <v>82</v>
      </c>
      <c r="AV602" s="14" t="s">
        <v>82</v>
      </c>
      <c r="AW602" s="14" t="s">
        <v>30</v>
      </c>
      <c r="AX602" s="14" t="s">
        <v>73</v>
      </c>
      <c r="AY602" s="202" t="s">
        <v>163</v>
      </c>
    </row>
    <row r="603" spans="1:51" s="15" customFormat="1" ht="12">
      <c r="A603" s="15"/>
      <c r="B603" s="209"/>
      <c r="C603" s="15"/>
      <c r="D603" s="194" t="s">
        <v>180</v>
      </c>
      <c r="E603" s="210" t="s">
        <v>1</v>
      </c>
      <c r="F603" s="211" t="s">
        <v>218</v>
      </c>
      <c r="G603" s="15"/>
      <c r="H603" s="212">
        <v>10</v>
      </c>
      <c r="I603" s="213"/>
      <c r="J603" s="15"/>
      <c r="K603" s="15"/>
      <c r="L603" s="209"/>
      <c r="M603" s="214"/>
      <c r="N603" s="215"/>
      <c r="O603" s="215"/>
      <c r="P603" s="215"/>
      <c r="Q603" s="215"/>
      <c r="R603" s="215"/>
      <c r="S603" s="215"/>
      <c r="T603" s="216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10" t="s">
        <v>180</v>
      </c>
      <c r="AU603" s="210" t="s">
        <v>82</v>
      </c>
      <c r="AV603" s="15" t="s">
        <v>170</v>
      </c>
      <c r="AW603" s="15" t="s">
        <v>30</v>
      </c>
      <c r="AX603" s="15" t="s">
        <v>80</v>
      </c>
      <c r="AY603" s="210" t="s">
        <v>163</v>
      </c>
    </row>
    <row r="604" spans="1:65" s="2" customFormat="1" ht="24.15" customHeight="1">
      <c r="A604" s="38"/>
      <c r="B604" s="179"/>
      <c r="C604" s="180" t="s">
        <v>1715</v>
      </c>
      <c r="D604" s="180" t="s">
        <v>165</v>
      </c>
      <c r="E604" s="181" t="s">
        <v>1716</v>
      </c>
      <c r="F604" s="182" t="s">
        <v>1717</v>
      </c>
      <c r="G604" s="183" t="s">
        <v>196</v>
      </c>
      <c r="H604" s="184">
        <v>20</v>
      </c>
      <c r="I604" s="185"/>
      <c r="J604" s="186">
        <f>ROUND(I604*H604,2)</f>
        <v>0</v>
      </c>
      <c r="K604" s="182" t="s">
        <v>1</v>
      </c>
      <c r="L604" s="39"/>
      <c r="M604" s="187" t="s">
        <v>1</v>
      </c>
      <c r="N604" s="188" t="s">
        <v>38</v>
      </c>
      <c r="O604" s="77"/>
      <c r="P604" s="189">
        <f>O604*H604</f>
        <v>0</v>
      </c>
      <c r="Q604" s="189">
        <v>0</v>
      </c>
      <c r="R604" s="189">
        <f>Q604*H604</f>
        <v>0</v>
      </c>
      <c r="S604" s="189">
        <v>0</v>
      </c>
      <c r="T604" s="190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191" t="s">
        <v>170</v>
      </c>
      <c r="AT604" s="191" t="s">
        <v>165</v>
      </c>
      <c r="AU604" s="191" t="s">
        <v>82</v>
      </c>
      <c r="AY604" s="19" t="s">
        <v>163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19" t="s">
        <v>80</v>
      </c>
      <c r="BK604" s="192">
        <f>ROUND(I604*H604,2)</f>
        <v>0</v>
      </c>
      <c r="BL604" s="19" t="s">
        <v>170</v>
      </c>
      <c r="BM604" s="191" t="s">
        <v>1718</v>
      </c>
    </row>
    <row r="605" spans="1:51" s="14" customFormat="1" ht="12">
      <c r="A605" s="14"/>
      <c r="B605" s="201"/>
      <c r="C605" s="14"/>
      <c r="D605" s="194" t="s">
        <v>180</v>
      </c>
      <c r="E605" s="202" t="s">
        <v>1</v>
      </c>
      <c r="F605" s="203" t="s">
        <v>1719</v>
      </c>
      <c r="G605" s="14"/>
      <c r="H605" s="204">
        <v>20</v>
      </c>
      <c r="I605" s="205"/>
      <c r="J605" s="14"/>
      <c r="K605" s="14"/>
      <c r="L605" s="201"/>
      <c r="M605" s="206"/>
      <c r="N605" s="207"/>
      <c r="O605" s="207"/>
      <c r="P605" s="207"/>
      <c r="Q605" s="207"/>
      <c r="R605" s="207"/>
      <c r="S605" s="207"/>
      <c r="T605" s="20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02" t="s">
        <v>180</v>
      </c>
      <c r="AU605" s="202" t="s">
        <v>82</v>
      </c>
      <c r="AV605" s="14" t="s">
        <v>82</v>
      </c>
      <c r="AW605" s="14" t="s">
        <v>30</v>
      </c>
      <c r="AX605" s="14" t="s">
        <v>73</v>
      </c>
      <c r="AY605" s="202" t="s">
        <v>163</v>
      </c>
    </row>
    <row r="606" spans="1:51" s="15" customFormat="1" ht="12">
      <c r="A606" s="15"/>
      <c r="B606" s="209"/>
      <c r="C606" s="15"/>
      <c r="D606" s="194" t="s">
        <v>180</v>
      </c>
      <c r="E606" s="210" t="s">
        <v>1</v>
      </c>
      <c r="F606" s="211" t="s">
        <v>218</v>
      </c>
      <c r="G606" s="15"/>
      <c r="H606" s="212">
        <v>20</v>
      </c>
      <c r="I606" s="213"/>
      <c r="J606" s="15"/>
      <c r="K606" s="15"/>
      <c r="L606" s="209"/>
      <c r="M606" s="214"/>
      <c r="N606" s="215"/>
      <c r="O606" s="215"/>
      <c r="P606" s="215"/>
      <c r="Q606" s="215"/>
      <c r="R606" s="215"/>
      <c r="S606" s="215"/>
      <c r="T606" s="216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10" t="s">
        <v>180</v>
      </c>
      <c r="AU606" s="210" t="s">
        <v>82</v>
      </c>
      <c r="AV606" s="15" t="s">
        <v>170</v>
      </c>
      <c r="AW606" s="15" t="s">
        <v>30</v>
      </c>
      <c r="AX606" s="15" t="s">
        <v>80</v>
      </c>
      <c r="AY606" s="210" t="s">
        <v>163</v>
      </c>
    </row>
    <row r="607" spans="1:65" s="2" customFormat="1" ht="24.15" customHeight="1">
      <c r="A607" s="38"/>
      <c r="B607" s="179"/>
      <c r="C607" s="180" t="s">
        <v>792</v>
      </c>
      <c r="D607" s="180" t="s">
        <v>165</v>
      </c>
      <c r="E607" s="181" t="s">
        <v>1720</v>
      </c>
      <c r="F607" s="182" t="s">
        <v>1721</v>
      </c>
      <c r="G607" s="183" t="s">
        <v>313</v>
      </c>
      <c r="H607" s="184">
        <v>20</v>
      </c>
      <c r="I607" s="185"/>
      <c r="J607" s="186">
        <f>ROUND(I607*H607,2)</f>
        <v>0</v>
      </c>
      <c r="K607" s="182" t="s">
        <v>1</v>
      </c>
      <c r="L607" s="39"/>
      <c r="M607" s="187" t="s">
        <v>1</v>
      </c>
      <c r="N607" s="188" t="s">
        <v>38</v>
      </c>
      <c r="O607" s="77"/>
      <c r="P607" s="189">
        <f>O607*H607</f>
        <v>0</v>
      </c>
      <c r="Q607" s="189">
        <v>0</v>
      </c>
      <c r="R607" s="189">
        <f>Q607*H607</f>
        <v>0</v>
      </c>
      <c r="S607" s="189">
        <v>0</v>
      </c>
      <c r="T607" s="190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191" t="s">
        <v>170</v>
      </c>
      <c r="AT607" s="191" t="s">
        <v>165</v>
      </c>
      <c r="AU607" s="191" t="s">
        <v>82</v>
      </c>
      <c r="AY607" s="19" t="s">
        <v>163</v>
      </c>
      <c r="BE607" s="192">
        <f>IF(N607="základní",J607,0)</f>
        <v>0</v>
      </c>
      <c r="BF607" s="192">
        <f>IF(N607="snížená",J607,0)</f>
        <v>0</v>
      </c>
      <c r="BG607" s="192">
        <f>IF(N607="zákl. přenesená",J607,0)</f>
        <v>0</v>
      </c>
      <c r="BH607" s="192">
        <f>IF(N607="sníž. přenesená",J607,0)</f>
        <v>0</v>
      </c>
      <c r="BI607" s="192">
        <f>IF(N607="nulová",J607,0)</f>
        <v>0</v>
      </c>
      <c r="BJ607" s="19" t="s">
        <v>80</v>
      </c>
      <c r="BK607" s="192">
        <f>ROUND(I607*H607,2)</f>
        <v>0</v>
      </c>
      <c r="BL607" s="19" t="s">
        <v>170</v>
      </c>
      <c r="BM607" s="191" t="s">
        <v>1722</v>
      </c>
    </row>
    <row r="608" spans="1:51" s="14" customFormat="1" ht="12">
      <c r="A608" s="14"/>
      <c r="B608" s="201"/>
      <c r="C608" s="14"/>
      <c r="D608" s="194" t="s">
        <v>180</v>
      </c>
      <c r="E608" s="202" t="s">
        <v>1</v>
      </c>
      <c r="F608" s="203" t="s">
        <v>1723</v>
      </c>
      <c r="G608" s="14"/>
      <c r="H608" s="204">
        <v>20</v>
      </c>
      <c r="I608" s="205"/>
      <c r="J608" s="14"/>
      <c r="K608" s="14"/>
      <c r="L608" s="201"/>
      <c r="M608" s="206"/>
      <c r="N608" s="207"/>
      <c r="O608" s="207"/>
      <c r="P608" s="207"/>
      <c r="Q608" s="207"/>
      <c r="R608" s="207"/>
      <c r="S608" s="207"/>
      <c r="T608" s="208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02" t="s">
        <v>180</v>
      </c>
      <c r="AU608" s="202" t="s">
        <v>82</v>
      </c>
      <c r="AV608" s="14" t="s">
        <v>82</v>
      </c>
      <c r="AW608" s="14" t="s">
        <v>30</v>
      </c>
      <c r="AX608" s="14" t="s">
        <v>73</v>
      </c>
      <c r="AY608" s="202" t="s">
        <v>163</v>
      </c>
    </row>
    <row r="609" spans="1:51" s="15" customFormat="1" ht="12">
      <c r="A609" s="15"/>
      <c r="B609" s="209"/>
      <c r="C609" s="15"/>
      <c r="D609" s="194" t="s">
        <v>180</v>
      </c>
      <c r="E609" s="210" t="s">
        <v>1</v>
      </c>
      <c r="F609" s="211" t="s">
        <v>218</v>
      </c>
      <c r="G609" s="15"/>
      <c r="H609" s="212">
        <v>20</v>
      </c>
      <c r="I609" s="213"/>
      <c r="J609" s="15"/>
      <c r="K609" s="15"/>
      <c r="L609" s="209"/>
      <c r="M609" s="214"/>
      <c r="N609" s="215"/>
      <c r="O609" s="215"/>
      <c r="P609" s="215"/>
      <c r="Q609" s="215"/>
      <c r="R609" s="215"/>
      <c r="S609" s="215"/>
      <c r="T609" s="216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10" t="s">
        <v>180</v>
      </c>
      <c r="AU609" s="210" t="s">
        <v>82</v>
      </c>
      <c r="AV609" s="15" t="s">
        <v>170</v>
      </c>
      <c r="AW609" s="15" t="s">
        <v>30</v>
      </c>
      <c r="AX609" s="15" t="s">
        <v>80</v>
      </c>
      <c r="AY609" s="210" t="s">
        <v>163</v>
      </c>
    </row>
    <row r="610" spans="1:65" s="2" customFormat="1" ht="21.75" customHeight="1">
      <c r="A610" s="38"/>
      <c r="B610" s="179"/>
      <c r="C610" s="180" t="s">
        <v>1724</v>
      </c>
      <c r="D610" s="180" t="s">
        <v>165</v>
      </c>
      <c r="E610" s="181" t="s">
        <v>1527</v>
      </c>
      <c r="F610" s="182" t="s">
        <v>1528</v>
      </c>
      <c r="G610" s="183" t="s">
        <v>196</v>
      </c>
      <c r="H610" s="184">
        <v>20</v>
      </c>
      <c r="I610" s="185"/>
      <c r="J610" s="186">
        <f>ROUND(I610*H610,2)</f>
        <v>0</v>
      </c>
      <c r="K610" s="182" t="s">
        <v>1</v>
      </c>
      <c r="L610" s="39"/>
      <c r="M610" s="187" t="s">
        <v>1</v>
      </c>
      <c r="N610" s="188" t="s">
        <v>38</v>
      </c>
      <c r="O610" s="77"/>
      <c r="P610" s="189">
        <f>O610*H610</f>
        <v>0</v>
      </c>
      <c r="Q610" s="189">
        <v>0</v>
      </c>
      <c r="R610" s="189">
        <f>Q610*H610</f>
        <v>0</v>
      </c>
      <c r="S610" s="189">
        <v>0</v>
      </c>
      <c r="T610" s="190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191" t="s">
        <v>170</v>
      </c>
      <c r="AT610" s="191" t="s">
        <v>165</v>
      </c>
      <c r="AU610" s="191" t="s">
        <v>82</v>
      </c>
      <c r="AY610" s="19" t="s">
        <v>163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19" t="s">
        <v>80</v>
      </c>
      <c r="BK610" s="192">
        <f>ROUND(I610*H610,2)</f>
        <v>0</v>
      </c>
      <c r="BL610" s="19" t="s">
        <v>170</v>
      </c>
      <c r="BM610" s="191" t="s">
        <v>1725</v>
      </c>
    </row>
    <row r="611" spans="1:51" s="14" customFormat="1" ht="12">
      <c r="A611" s="14"/>
      <c r="B611" s="201"/>
      <c r="C611" s="14"/>
      <c r="D611" s="194" t="s">
        <v>180</v>
      </c>
      <c r="E611" s="202" t="s">
        <v>1</v>
      </c>
      <c r="F611" s="203" t="s">
        <v>1719</v>
      </c>
      <c r="G611" s="14"/>
      <c r="H611" s="204">
        <v>20</v>
      </c>
      <c r="I611" s="205"/>
      <c r="J611" s="14"/>
      <c r="K611" s="14"/>
      <c r="L611" s="201"/>
      <c r="M611" s="206"/>
      <c r="N611" s="207"/>
      <c r="O611" s="207"/>
      <c r="P611" s="207"/>
      <c r="Q611" s="207"/>
      <c r="R611" s="207"/>
      <c r="S611" s="207"/>
      <c r="T611" s="208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02" t="s">
        <v>180</v>
      </c>
      <c r="AU611" s="202" t="s">
        <v>82</v>
      </c>
      <c r="AV611" s="14" t="s">
        <v>82</v>
      </c>
      <c r="AW611" s="14" t="s">
        <v>30</v>
      </c>
      <c r="AX611" s="14" t="s">
        <v>73</v>
      </c>
      <c r="AY611" s="202" t="s">
        <v>163</v>
      </c>
    </row>
    <row r="612" spans="1:51" s="15" customFormat="1" ht="12">
      <c r="A612" s="15"/>
      <c r="B612" s="209"/>
      <c r="C612" s="15"/>
      <c r="D612" s="194" t="s">
        <v>180</v>
      </c>
      <c r="E612" s="210" t="s">
        <v>1</v>
      </c>
      <c r="F612" s="211" t="s">
        <v>218</v>
      </c>
      <c r="G612" s="15"/>
      <c r="H612" s="212">
        <v>20</v>
      </c>
      <c r="I612" s="213"/>
      <c r="J612" s="15"/>
      <c r="K612" s="15"/>
      <c r="L612" s="209"/>
      <c r="M612" s="214"/>
      <c r="N612" s="215"/>
      <c r="O612" s="215"/>
      <c r="P612" s="215"/>
      <c r="Q612" s="215"/>
      <c r="R612" s="215"/>
      <c r="S612" s="215"/>
      <c r="T612" s="216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10" t="s">
        <v>180</v>
      </c>
      <c r="AU612" s="210" t="s">
        <v>82</v>
      </c>
      <c r="AV612" s="15" t="s">
        <v>170</v>
      </c>
      <c r="AW612" s="15" t="s">
        <v>30</v>
      </c>
      <c r="AX612" s="15" t="s">
        <v>80</v>
      </c>
      <c r="AY612" s="210" t="s">
        <v>163</v>
      </c>
    </row>
    <row r="613" spans="1:65" s="2" customFormat="1" ht="16.5" customHeight="1">
      <c r="A613" s="38"/>
      <c r="B613" s="179"/>
      <c r="C613" s="180" t="s">
        <v>798</v>
      </c>
      <c r="D613" s="180" t="s">
        <v>165</v>
      </c>
      <c r="E613" s="181" t="s">
        <v>1536</v>
      </c>
      <c r="F613" s="182" t="s">
        <v>1537</v>
      </c>
      <c r="G613" s="183" t="s">
        <v>313</v>
      </c>
      <c r="H613" s="184">
        <v>40</v>
      </c>
      <c r="I613" s="185"/>
      <c r="J613" s="186">
        <f>ROUND(I613*H613,2)</f>
        <v>0</v>
      </c>
      <c r="K613" s="182" t="s">
        <v>1</v>
      </c>
      <c r="L613" s="39"/>
      <c r="M613" s="187" t="s">
        <v>1</v>
      </c>
      <c r="N613" s="188" t="s">
        <v>38</v>
      </c>
      <c r="O613" s="77"/>
      <c r="P613" s="189">
        <f>O613*H613</f>
        <v>0</v>
      </c>
      <c r="Q613" s="189">
        <v>0</v>
      </c>
      <c r="R613" s="189">
        <f>Q613*H613</f>
        <v>0</v>
      </c>
      <c r="S613" s="189">
        <v>0</v>
      </c>
      <c r="T613" s="190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191" t="s">
        <v>170</v>
      </c>
      <c r="AT613" s="191" t="s">
        <v>165</v>
      </c>
      <c r="AU613" s="191" t="s">
        <v>82</v>
      </c>
      <c r="AY613" s="19" t="s">
        <v>163</v>
      </c>
      <c r="BE613" s="192">
        <f>IF(N613="základní",J613,0)</f>
        <v>0</v>
      </c>
      <c r="BF613" s="192">
        <f>IF(N613="snížená",J613,0)</f>
        <v>0</v>
      </c>
      <c r="BG613" s="192">
        <f>IF(N613="zákl. přenesená",J613,0)</f>
        <v>0</v>
      </c>
      <c r="BH613" s="192">
        <f>IF(N613="sníž. přenesená",J613,0)</f>
        <v>0</v>
      </c>
      <c r="BI613" s="192">
        <f>IF(N613="nulová",J613,0)</f>
        <v>0</v>
      </c>
      <c r="BJ613" s="19" t="s">
        <v>80</v>
      </c>
      <c r="BK613" s="192">
        <f>ROUND(I613*H613,2)</f>
        <v>0</v>
      </c>
      <c r="BL613" s="19" t="s">
        <v>170</v>
      </c>
      <c r="BM613" s="191" t="s">
        <v>1726</v>
      </c>
    </row>
    <row r="614" spans="1:51" s="14" customFormat="1" ht="12">
      <c r="A614" s="14"/>
      <c r="B614" s="201"/>
      <c r="C614" s="14"/>
      <c r="D614" s="194" t="s">
        <v>180</v>
      </c>
      <c r="E614" s="202" t="s">
        <v>1</v>
      </c>
      <c r="F614" s="203" t="s">
        <v>1727</v>
      </c>
      <c r="G614" s="14"/>
      <c r="H614" s="204">
        <v>40</v>
      </c>
      <c r="I614" s="205"/>
      <c r="J614" s="14"/>
      <c r="K614" s="14"/>
      <c r="L614" s="201"/>
      <c r="M614" s="206"/>
      <c r="N614" s="207"/>
      <c r="O614" s="207"/>
      <c r="P614" s="207"/>
      <c r="Q614" s="207"/>
      <c r="R614" s="207"/>
      <c r="S614" s="207"/>
      <c r="T614" s="208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02" t="s">
        <v>180</v>
      </c>
      <c r="AU614" s="202" t="s">
        <v>82</v>
      </c>
      <c r="AV614" s="14" t="s">
        <v>82</v>
      </c>
      <c r="AW614" s="14" t="s">
        <v>30</v>
      </c>
      <c r="AX614" s="14" t="s">
        <v>73</v>
      </c>
      <c r="AY614" s="202" t="s">
        <v>163</v>
      </c>
    </row>
    <row r="615" spans="1:51" s="15" customFormat="1" ht="12">
      <c r="A615" s="15"/>
      <c r="B615" s="209"/>
      <c r="C615" s="15"/>
      <c r="D615" s="194" t="s">
        <v>180</v>
      </c>
      <c r="E615" s="210" t="s">
        <v>1</v>
      </c>
      <c r="F615" s="211" t="s">
        <v>218</v>
      </c>
      <c r="G615" s="15"/>
      <c r="H615" s="212">
        <v>40</v>
      </c>
      <c r="I615" s="213"/>
      <c r="J615" s="15"/>
      <c r="K615" s="15"/>
      <c r="L615" s="209"/>
      <c r="M615" s="214"/>
      <c r="N615" s="215"/>
      <c r="O615" s="215"/>
      <c r="P615" s="215"/>
      <c r="Q615" s="215"/>
      <c r="R615" s="215"/>
      <c r="S615" s="215"/>
      <c r="T615" s="216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10" t="s">
        <v>180</v>
      </c>
      <c r="AU615" s="210" t="s">
        <v>82</v>
      </c>
      <c r="AV615" s="15" t="s">
        <v>170</v>
      </c>
      <c r="AW615" s="15" t="s">
        <v>30</v>
      </c>
      <c r="AX615" s="15" t="s">
        <v>80</v>
      </c>
      <c r="AY615" s="210" t="s">
        <v>163</v>
      </c>
    </row>
    <row r="616" spans="1:65" s="2" customFormat="1" ht="21.75" customHeight="1">
      <c r="A616" s="38"/>
      <c r="B616" s="179"/>
      <c r="C616" s="180" t="s">
        <v>1728</v>
      </c>
      <c r="D616" s="180" t="s">
        <v>165</v>
      </c>
      <c r="E616" s="181" t="s">
        <v>1729</v>
      </c>
      <c r="F616" s="182" t="s">
        <v>1730</v>
      </c>
      <c r="G616" s="183" t="s">
        <v>313</v>
      </c>
      <c r="H616" s="184">
        <v>6</v>
      </c>
      <c r="I616" s="185"/>
      <c r="J616" s="186">
        <f>ROUND(I616*H616,2)</f>
        <v>0</v>
      </c>
      <c r="K616" s="182" t="s">
        <v>1</v>
      </c>
      <c r="L616" s="39"/>
      <c r="M616" s="187" t="s">
        <v>1</v>
      </c>
      <c r="N616" s="188" t="s">
        <v>38</v>
      </c>
      <c r="O616" s="77"/>
      <c r="P616" s="189">
        <f>O616*H616</f>
        <v>0</v>
      </c>
      <c r="Q616" s="189">
        <v>0</v>
      </c>
      <c r="R616" s="189">
        <f>Q616*H616</f>
        <v>0</v>
      </c>
      <c r="S616" s="189">
        <v>0</v>
      </c>
      <c r="T616" s="190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191" t="s">
        <v>170</v>
      </c>
      <c r="AT616" s="191" t="s">
        <v>165</v>
      </c>
      <c r="AU616" s="191" t="s">
        <v>82</v>
      </c>
      <c r="AY616" s="19" t="s">
        <v>163</v>
      </c>
      <c r="BE616" s="192">
        <f>IF(N616="základní",J616,0)</f>
        <v>0</v>
      </c>
      <c r="BF616" s="192">
        <f>IF(N616="snížená",J616,0)</f>
        <v>0</v>
      </c>
      <c r="BG616" s="192">
        <f>IF(N616="zákl. přenesená",J616,0)</f>
        <v>0</v>
      </c>
      <c r="BH616" s="192">
        <f>IF(N616="sníž. přenesená",J616,0)</f>
        <v>0</v>
      </c>
      <c r="BI616" s="192">
        <f>IF(N616="nulová",J616,0)</f>
        <v>0</v>
      </c>
      <c r="BJ616" s="19" t="s">
        <v>80</v>
      </c>
      <c r="BK616" s="192">
        <f>ROUND(I616*H616,2)</f>
        <v>0</v>
      </c>
      <c r="BL616" s="19" t="s">
        <v>170</v>
      </c>
      <c r="BM616" s="191" t="s">
        <v>1731</v>
      </c>
    </row>
    <row r="617" spans="1:65" s="2" customFormat="1" ht="21.75" customHeight="1">
      <c r="A617" s="38"/>
      <c r="B617" s="179"/>
      <c r="C617" s="180" t="s">
        <v>802</v>
      </c>
      <c r="D617" s="180" t="s">
        <v>165</v>
      </c>
      <c r="E617" s="181" t="s">
        <v>1566</v>
      </c>
      <c r="F617" s="182" t="s">
        <v>1567</v>
      </c>
      <c r="G617" s="183" t="s">
        <v>313</v>
      </c>
      <c r="H617" s="184">
        <v>4</v>
      </c>
      <c r="I617" s="185"/>
      <c r="J617" s="186">
        <f>ROUND(I617*H617,2)</f>
        <v>0</v>
      </c>
      <c r="K617" s="182" t="s">
        <v>1</v>
      </c>
      <c r="L617" s="39"/>
      <c r="M617" s="187" t="s">
        <v>1</v>
      </c>
      <c r="N617" s="188" t="s">
        <v>38</v>
      </c>
      <c r="O617" s="77"/>
      <c r="P617" s="189">
        <f>O617*H617</f>
        <v>0</v>
      </c>
      <c r="Q617" s="189">
        <v>0</v>
      </c>
      <c r="R617" s="189">
        <f>Q617*H617</f>
        <v>0</v>
      </c>
      <c r="S617" s="189">
        <v>0</v>
      </c>
      <c r="T617" s="190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191" t="s">
        <v>170</v>
      </c>
      <c r="AT617" s="191" t="s">
        <v>165</v>
      </c>
      <c r="AU617" s="191" t="s">
        <v>82</v>
      </c>
      <c r="AY617" s="19" t="s">
        <v>163</v>
      </c>
      <c r="BE617" s="192">
        <f>IF(N617="základní",J617,0)</f>
        <v>0</v>
      </c>
      <c r="BF617" s="192">
        <f>IF(N617="snížená",J617,0)</f>
        <v>0</v>
      </c>
      <c r="BG617" s="192">
        <f>IF(N617="zákl. přenesená",J617,0)</f>
        <v>0</v>
      </c>
      <c r="BH617" s="192">
        <f>IF(N617="sníž. přenesená",J617,0)</f>
        <v>0</v>
      </c>
      <c r="BI617" s="192">
        <f>IF(N617="nulová",J617,0)</f>
        <v>0</v>
      </c>
      <c r="BJ617" s="19" t="s">
        <v>80</v>
      </c>
      <c r="BK617" s="192">
        <f>ROUND(I617*H617,2)</f>
        <v>0</v>
      </c>
      <c r="BL617" s="19" t="s">
        <v>170</v>
      </c>
      <c r="BM617" s="191" t="s">
        <v>1732</v>
      </c>
    </row>
    <row r="618" spans="1:65" s="2" customFormat="1" ht="16.5" customHeight="1">
      <c r="A618" s="38"/>
      <c r="B618" s="179"/>
      <c r="C618" s="180" t="s">
        <v>1733</v>
      </c>
      <c r="D618" s="180" t="s">
        <v>165</v>
      </c>
      <c r="E618" s="181" t="s">
        <v>1734</v>
      </c>
      <c r="F618" s="182" t="s">
        <v>1735</v>
      </c>
      <c r="G618" s="183" t="s">
        <v>313</v>
      </c>
      <c r="H618" s="184">
        <v>10</v>
      </c>
      <c r="I618" s="185"/>
      <c r="J618" s="186">
        <f>ROUND(I618*H618,2)</f>
        <v>0</v>
      </c>
      <c r="K618" s="182" t="s">
        <v>1</v>
      </c>
      <c r="L618" s="39"/>
      <c r="M618" s="187" t="s">
        <v>1</v>
      </c>
      <c r="N618" s="188" t="s">
        <v>38</v>
      </c>
      <c r="O618" s="77"/>
      <c r="P618" s="189">
        <f>O618*H618</f>
        <v>0</v>
      </c>
      <c r="Q618" s="189">
        <v>0</v>
      </c>
      <c r="R618" s="189">
        <f>Q618*H618</f>
        <v>0</v>
      </c>
      <c r="S618" s="189">
        <v>0</v>
      </c>
      <c r="T618" s="190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191" t="s">
        <v>170</v>
      </c>
      <c r="AT618" s="191" t="s">
        <v>165</v>
      </c>
      <c r="AU618" s="191" t="s">
        <v>82</v>
      </c>
      <c r="AY618" s="19" t="s">
        <v>163</v>
      </c>
      <c r="BE618" s="192">
        <f>IF(N618="základní",J618,0)</f>
        <v>0</v>
      </c>
      <c r="BF618" s="192">
        <f>IF(N618="snížená",J618,0)</f>
        <v>0</v>
      </c>
      <c r="BG618" s="192">
        <f>IF(N618="zákl. přenesená",J618,0)</f>
        <v>0</v>
      </c>
      <c r="BH618" s="192">
        <f>IF(N618="sníž. přenesená",J618,0)</f>
        <v>0</v>
      </c>
      <c r="BI618" s="192">
        <f>IF(N618="nulová",J618,0)</f>
        <v>0</v>
      </c>
      <c r="BJ618" s="19" t="s">
        <v>80</v>
      </c>
      <c r="BK618" s="192">
        <f>ROUND(I618*H618,2)</f>
        <v>0</v>
      </c>
      <c r="BL618" s="19" t="s">
        <v>170</v>
      </c>
      <c r="BM618" s="191" t="s">
        <v>1736</v>
      </c>
    </row>
    <row r="619" spans="1:51" s="14" customFormat="1" ht="12">
      <c r="A619" s="14"/>
      <c r="B619" s="201"/>
      <c r="C619" s="14"/>
      <c r="D619" s="194" t="s">
        <v>180</v>
      </c>
      <c r="E619" s="202" t="s">
        <v>1</v>
      </c>
      <c r="F619" s="203" t="s">
        <v>1505</v>
      </c>
      <c r="G619" s="14"/>
      <c r="H619" s="204">
        <v>10</v>
      </c>
      <c r="I619" s="205"/>
      <c r="J619" s="14"/>
      <c r="K619" s="14"/>
      <c r="L619" s="201"/>
      <c r="M619" s="206"/>
      <c r="N619" s="207"/>
      <c r="O619" s="207"/>
      <c r="P619" s="207"/>
      <c r="Q619" s="207"/>
      <c r="R619" s="207"/>
      <c r="S619" s="207"/>
      <c r="T619" s="208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02" t="s">
        <v>180</v>
      </c>
      <c r="AU619" s="202" t="s">
        <v>82</v>
      </c>
      <c r="AV619" s="14" t="s">
        <v>82</v>
      </c>
      <c r="AW619" s="14" t="s">
        <v>30</v>
      </c>
      <c r="AX619" s="14" t="s">
        <v>73</v>
      </c>
      <c r="AY619" s="202" t="s">
        <v>163</v>
      </c>
    </row>
    <row r="620" spans="1:51" s="15" customFormat="1" ht="12">
      <c r="A620" s="15"/>
      <c r="B620" s="209"/>
      <c r="C620" s="15"/>
      <c r="D620" s="194" t="s">
        <v>180</v>
      </c>
      <c r="E620" s="210" t="s">
        <v>1</v>
      </c>
      <c r="F620" s="211" t="s">
        <v>218</v>
      </c>
      <c r="G620" s="15"/>
      <c r="H620" s="212">
        <v>10</v>
      </c>
      <c r="I620" s="213"/>
      <c r="J620" s="15"/>
      <c r="K620" s="15"/>
      <c r="L620" s="209"/>
      <c r="M620" s="214"/>
      <c r="N620" s="215"/>
      <c r="O620" s="215"/>
      <c r="P620" s="215"/>
      <c r="Q620" s="215"/>
      <c r="R620" s="215"/>
      <c r="S620" s="215"/>
      <c r="T620" s="216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10" t="s">
        <v>180</v>
      </c>
      <c r="AU620" s="210" t="s">
        <v>82</v>
      </c>
      <c r="AV620" s="15" t="s">
        <v>170</v>
      </c>
      <c r="AW620" s="15" t="s">
        <v>30</v>
      </c>
      <c r="AX620" s="15" t="s">
        <v>80</v>
      </c>
      <c r="AY620" s="210" t="s">
        <v>163</v>
      </c>
    </row>
    <row r="621" spans="1:65" s="2" customFormat="1" ht="16.5" customHeight="1">
      <c r="A621" s="38"/>
      <c r="B621" s="179"/>
      <c r="C621" s="180" t="s">
        <v>807</v>
      </c>
      <c r="D621" s="180" t="s">
        <v>165</v>
      </c>
      <c r="E621" s="181" t="s">
        <v>1737</v>
      </c>
      <c r="F621" s="182" t="s">
        <v>1738</v>
      </c>
      <c r="G621" s="183" t="s">
        <v>313</v>
      </c>
      <c r="H621" s="184">
        <v>10</v>
      </c>
      <c r="I621" s="185"/>
      <c r="J621" s="186">
        <f>ROUND(I621*H621,2)</f>
        <v>0</v>
      </c>
      <c r="K621" s="182" t="s">
        <v>1</v>
      </c>
      <c r="L621" s="39"/>
      <c r="M621" s="187" t="s">
        <v>1</v>
      </c>
      <c r="N621" s="188" t="s">
        <v>38</v>
      </c>
      <c r="O621" s="77"/>
      <c r="P621" s="189">
        <f>O621*H621</f>
        <v>0</v>
      </c>
      <c r="Q621" s="189">
        <v>0</v>
      </c>
      <c r="R621" s="189">
        <f>Q621*H621</f>
        <v>0</v>
      </c>
      <c r="S621" s="189">
        <v>0</v>
      </c>
      <c r="T621" s="190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191" t="s">
        <v>170</v>
      </c>
      <c r="AT621" s="191" t="s">
        <v>165</v>
      </c>
      <c r="AU621" s="191" t="s">
        <v>82</v>
      </c>
      <c r="AY621" s="19" t="s">
        <v>163</v>
      </c>
      <c r="BE621" s="192">
        <f>IF(N621="základní",J621,0)</f>
        <v>0</v>
      </c>
      <c r="BF621" s="192">
        <f>IF(N621="snížená",J621,0)</f>
        <v>0</v>
      </c>
      <c r="BG621" s="192">
        <f>IF(N621="zákl. přenesená",J621,0)</f>
        <v>0</v>
      </c>
      <c r="BH621" s="192">
        <f>IF(N621="sníž. přenesená",J621,0)</f>
        <v>0</v>
      </c>
      <c r="BI621" s="192">
        <f>IF(N621="nulová",J621,0)</f>
        <v>0</v>
      </c>
      <c r="BJ621" s="19" t="s">
        <v>80</v>
      </c>
      <c r="BK621" s="192">
        <f>ROUND(I621*H621,2)</f>
        <v>0</v>
      </c>
      <c r="BL621" s="19" t="s">
        <v>170</v>
      </c>
      <c r="BM621" s="191" t="s">
        <v>1739</v>
      </c>
    </row>
    <row r="622" spans="1:51" s="14" customFormat="1" ht="12">
      <c r="A622" s="14"/>
      <c r="B622" s="201"/>
      <c r="C622" s="14"/>
      <c r="D622" s="194" t="s">
        <v>180</v>
      </c>
      <c r="E622" s="202" t="s">
        <v>1</v>
      </c>
      <c r="F622" s="203" t="s">
        <v>1505</v>
      </c>
      <c r="G622" s="14"/>
      <c r="H622" s="204">
        <v>10</v>
      </c>
      <c r="I622" s="205"/>
      <c r="J622" s="14"/>
      <c r="K622" s="14"/>
      <c r="L622" s="201"/>
      <c r="M622" s="206"/>
      <c r="N622" s="207"/>
      <c r="O622" s="207"/>
      <c r="P622" s="207"/>
      <c r="Q622" s="207"/>
      <c r="R622" s="207"/>
      <c r="S622" s="207"/>
      <c r="T622" s="208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02" t="s">
        <v>180</v>
      </c>
      <c r="AU622" s="202" t="s">
        <v>82</v>
      </c>
      <c r="AV622" s="14" t="s">
        <v>82</v>
      </c>
      <c r="AW622" s="14" t="s">
        <v>30</v>
      </c>
      <c r="AX622" s="14" t="s">
        <v>73</v>
      </c>
      <c r="AY622" s="202" t="s">
        <v>163</v>
      </c>
    </row>
    <row r="623" spans="1:51" s="15" customFormat="1" ht="12">
      <c r="A623" s="15"/>
      <c r="B623" s="209"/>
      <c r="C623" s="15"/>
      <c r="D623" s="194" t="s">
        <v>180</v>
      </c>
      <c r="E623" s="210" t="s">
        <v>1</v>
      </c>
      <c r="F623" s="211" t="s">
        <v>218</v>
      </c>
      <c r="G623" s="15"/>
      <c r="H623" s="212">
        <v>10</v>
      </c>
      <c r="I623" s="213"/>
      <c r="J623" s="15"/>
      <c r="K623" s="15"/>
      <c r="L623" s="209"/>
      <c r="M623" s="214"/>
      <c r="N623" s="215"/>
      <c r="O623" s="215"/>
      <c r="P623" s="215"/>
      <c r="Q623" s="215"/>
      <c r="R623" s="215"/>
      <c r="S623" s="215"/>
      <c r="T623" s="216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10" t="s">
        <v>180</v>
      </c>
      <c r="AU623" s="210" t="s">
        <v>82</v>
      </c>
      <c r="AV623" s="15" t="s">
        <v>170</v>
      </c>
      <c r="AW623" s="15" t="s">
        <v>30</v>
      </c>
      <c r="AX623" s="15" t="s">
        <v>80</v>
      </c>
      <c r="AY623" s="210" t="s">
        <v>163</v>
      </c>
    </row>
    <row r="624" spans="1:65" s="2" customFormat="1" ht="16.5" customHeight="1">
      <c r="A624" s="38"/>
      <c r="B624" s="179"/>
      <c r="C624" s="180" t="s">
        <v>1740</v>
      </c>
      <c r="D624" s="180" t="s">
        <v>165</v>
      </c>
      <c r="E624" s="181" t="s">
        <v>1741</v>
      </c>
      <c r="F624" s="182" t="s">
        <v>1742</v>
      </c>
      <c r="G624" s="183" t="s">
        <v>196</v>
      </c>
      <c r="H624" s="184">
        <v>442.05</v>
      </c>
      <c r="I624" s="185"/>
      <c r="J624" s="186">
        <f>ROUND(I624*H624,2)</f>
        <v>0</v>
      </c>
      <c r="K624" s="182" t="s">
        <v>1</v>
      </c>
      <c r="L624" s="39"/>
      <c r="M624" s="187" t="s">
        <v>1</v>
      </c>
      <c r="N624" s="188" t="s">
        <v>38</v>
      </c>
      <c r="O624" s="77"/>
      <c r="P624" s="189">
        <f>O624*H624</f>
        <v>0</v>
      </c>
      <c r="Q624" s="189">
        <v>0</v>
      </c>
      <c r="R624" s="189">
        <f>Q624*H624</f>
        <v>0</v>
      </c>
      <c r="S624" s="189">
        <v>0</v>
      </c>
      <c r="T624" s="190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191" t="s">
        <v>170</v>
      </c>
      <c r="AT624" s="191" t="s">
        <v>165</v>
      </c>
      <c r="AU624" s="191" t="s">
        <v>82</v>
      </c>
      <c r="AY624" s="19" t="s">
        <v>163</v>
      </c>
      <c r="BE624" s="192">
        <f>IF(N624="základní",J624,0)</f>
        <v>0</v>
      </c>
      <c r="BF624" s="192">
        <f>IF(N624="snížená",J624,0)</f>
        <v>0</v>
      </c>
      <c r="BG624" s="192">
        <f>IF(N624="zákl. přenesená",J624,0)</f>
        <v>0</v>
      </c>
      <c r="BH624" s="192">
        <f>IF(N624="sníž. přenesená",J624,0)</f>
        <v>0</v>
      </c>
      <c r="BI624" s="192">
        <f>IF(N624="nulová",J624,0)</f>
        <v>0</v>
      </c>
      <c r="BJ624" s="19" t="s">
        <v>80</v>
      </c>
      <c r="BK624" s="192">
        <f>ROUND(I624*H624,2)</f>
        <v>0</v>
      </c>
      <c r="BL624" s="19" t="s">
        <v>170</v>
      </c>
      <c r="BM624" s="191" t="s">
        <v>1743</v>
      </c>
    </row>
    <row r="625" spans="1:51" s="14" customFormat="1" ht="12">
      <c r="A625" s="14"/>
      <c r="B625" s="201"/>
      <c r="C625" s="14"/>
      <c r="D625" s="194" t="s">
        <v>180</v>
      </c>
      <c r="E625" s="202" t="s">
        <v>1</v>
      </c>
      <c r="F625" s="203" t="s">
        <v>1744</v>
      </c>
      <c r="G625" s="14"/>
      <c r="H625" s="204">
        <v>442.05</v>
      </c>
      <c r="I625" s="205"/>
      <c r="J625" s="14"/>
      <c r="K625" s="14"/>
      <c r="L625" s="201"/>
      <c r="M625" s="206"/>
      <c r="N625" s="207"/>
      <c r="O625" s="207"/>
      <c r="P625" s="207"/>
      <c r="Q625" s="207"/>
      <c r="R625" s="207"/>
      <c r="S625" s="207"/>
      <c r="T625" s="208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02" t="s">
        <v>180</v>
      </c>
      <c r="AU625" s="202" t="s">
        <v>82</v>
      </c>
      <c r="AV625" s="14" t="s">
        <v>82</v>
      </c>
      <c r="AW625" s="14" t="s">
        <v>30</v>
      </c>
      <c r="AX625" s="14" t="s">
        <v>73</v>
      </c>
      <c r="AY625" s="202" t="s">
        <v>163</v>
      </c>
    </row>
    <row r="626" spans="1:51" s="15" customFormat="1" ht="12">
      <c r="A626" s="15"/>
      <c r="B626" s="209"/>
      <c r="C626" s="15"/>
      <c r="D626" s="194" t="s">
        <v>180</v>
      </c>
      <c r="E626" s="210" t="s">
        <v>1</v>
      </c>
      <c r="F626" s="211" t="s">
        <v>218</v>
      </c>
      <c r="G626" s="15"/>
      <c r="H626" s="212">
        <v>442.05</v>
      </c>
      <c r="I626" s="213"/>
      <c r="J626" s="15"/>
      <c r="K626" s="15"/>
      <c r="L626" s="209"/>
      <c r="M626" s="214"/>
      <c r="N626" s="215"/>
      <c r="O626" s="215"/>
      <c r="P626" s="215"/>
      <c r="Q626" s="215"/>
      <c r="R626" s="215"/>
      <c r="S626" s="215"/>
      <c r="T626" s="216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10" t="s">
        <v>180</v>
      </c>
      <c r="AU626" s="210" t="s">
        <v>82</v>
      </c>
      <c r="AV626" s="15" t="s">
        <v>170</v>
      </c>
      <c r="AW626" s="15" t="s">
        <v>30</v>
      </c>
      <c r="AX626" s="15" t="s">
        <v>80</v>
      </c>
      <c r="AY626" s="210" t="s">
        <v>163</v>
      </c>
    </row>
    <row r="627" spans="1:65" s="2" customFormat="1" ht="16.5" customHeight="1">
      <c r="A627" s="38"/>
      <c r="B627" s="179"/>
      <c r="C627" s="180" t="s">
        <v>811</v>
      </c>
      <c r="D627" s="180" t="s">
        <v>165</v>
      </c>
      <c r="E627" s="181" t="s">
        <v>1745</v>
      </c>
      <c r="F627" s="182" t="s">
        <v>1746</v>
      </c>
      <c r="G627" s="183" t="s">
        <v>313</v>
      </c>
      <c r="H627" s="184">
        <v>10</v>
      </c>
      <c r="I627" s="185"/>
      <c r="J627" s="186">
        <f>ROUND(I627*H627,2)</f>
        <v>0</v>
      </c>
      <c r="K627" s="182" t="s">
        <v>1</v>
      </c>
      <c r="L627" s="39"/>
      <c r="M627" s="187" t="s">
        <v>1</v>
      </c>
      <c r="N627" s="188" t="s">
        <v>38</v>
      </c>
      <c r="O627" s="77"/>
      <c r="P627" s="189">
        <f>O627*H627</f>
        <v>0</v>
      </c>
      <c r="Q627" s="189">
        <v>0</v>
      </c>
      <c r="R627" s="189">
        <f>Q627*H627</f>
        <v>0</v>
      </c>
      <c r="S627" s="189">
        <v>0</v>
      </c>
      <c r="T627" s="190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191" t="s">
        <v>170</v>
      </c>
      <c r="AT627" s="191" t="s">
        <v>165</v>
      </c>
      <c r="AU627" s="191" t="s">
        <v>82</v>
      </c>
      <c r="AY627" s="19" t="s">
        <v>163</v>
      </c>
      <c r="BE627" s="192">
        <f>IF(N627="základní",J627,0)</f>
        <v>0</v>
      </c>
      <c r="BF627" s="192">
        <f>IF(N627="snížená",J627,0)</f>
        <v>0</v>
      </c>
      <c r="BG627" s="192">
        <f>IF(N627="zákl. přenesená",J627,0)</f>
        <v>0</v>
      </c>
      <c r="BH627" s="192">
        <f>IF(N627="sníž. přenesená",J627,0)</f>
        <v>0</v>
      </c>
      <c r="BI627" s="192">
        <f>IF(N627="nulová",J627,0)</f>
        <v>0</v>
      </c>
      <c r="BJ627" s="19" t="s">
        <v>80</v>
      </c>
      <c r="BK627" s="192">
        <f>ROUND(I627*H627,2)</f>
        <v>0</v>
      </c>
      <c r="BL627" s="19" t="s">
        <v>170</v>
      </c>
      <c r="BM627" s="191" t="s">
        <v>1747</v>
      </c>
    </row>
    <row r="628" spans="1:51" s="14" customFormat="1" ht="12">
      <c r="A628" s="14"/>
      <c r="B628" s="201"/>
      <c r="C628" s="14"/>
      <c r="D628" s="194" t="s">
        <v>180</v>
      </c>
      <c r="E628" s="202" t="s">
        <v>1</v>
      </c>
      <c r="F628" s="203" t="s">
        <v>1505</v>
      </c>
      <c r="G628" s="14"/>
      <c r="H628" s="204">
        <v>10</v>
      </c>
      <c r="I628" s="205"/>
      <c r="J628" s="14"/>
      <c r="K628" s="14"/>
      <c r="L628" s="201"/>
      <c r="M628" s="206"/>
      <c r="N628" s="207"/>
      <c r="O628" s="207"/>
      <c r="P628" s="207"/>
      <c r="Q628" s="207"/>
      <c r="R628" s="207"/>
      <c r="S628" s="207"/>
      <c r="T628" s="20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02" t="s">
        <v>180</v>
      </c>
      <c r="AU628" s="202" t="s">
        <v>82</v>
      </c>
      <c r="AV628" s="14" t="s">
        <v>82</v>
      </c>
      <c r="AW628" s="14" t="s">
        <v>30</v>
      </c>
      <c r="AX628" s="14" t="s">
        <v>73</v>
      </c>
      <c r="AY628" s="202" t="s">
        <v>163</v>
      </c>
    </row>
    <row r="629" spans="1:51" s="15" customFormat="1" ht="12">
      <c r="A629" s="15"/>
      <c r="B629" s="209"/>
      <c r="C629" s="15"/>
      <c r="D629" s="194" t="s">
        <v>180</v>
      </c>
      <c r="E629" s="210" t="s">
        <v>1</v>
      </c>
      <c r="F629" s="211" t="s">
        <v>218</v>
      </c>
      <c r="G629" s="15"/>
      <c r="H629" s="212">
        <v>10</v>
      </c>
      <c r="I629" s="213"/>
      <c r="J629" s="15"/>
      <c r="K629" s="15"/>
      <c r="L629" s="209"/>
      <c r="M629" s="214"/>
      <c r="N629" s="215"/>
      <c r="O629" s="215"/>
      <c r="P629" s="215"/>
      <c r="Q629" s="215"/>
      <c r="R629" s="215"/>
      <c r="S629" s="215"/>
      <c r="T629" s="216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10" t="s">
        <v>180</v>
      </c>
      <c r="AU629" s="210" t="s">
        <v>82</v>
      </c>
      <c r="AV629" s="15" t="s">
        <v>170</v>
      </c>
      <c r="AW629" s="15" t="s">
        <v>30</v>
      </c>
      <c r="AX629" s="15" t="s">
        <v>80</v>
      </c>
      <c r="AY629" s="210" t="s">
        <v>163</v>
      </c>
    </row>
    <row r="630" spans="1:65" s="2" customFormat="1" ht="21.75" customHeight="1">
      <c r="A630" s="38"/>
      <c r="B630" s="179"/>
      <c r="C630" s="180" t="s">
        <v>1748</v>
      </c>
      <c r="D630" s="180" t="s">
        <v>165</v>
      </c>
      <c r="E630" s="181" t="s">
        <v>1749</v>
      </c>
      <c r="F630" s="182" t="s">
        <v>1750</v>
      </c>
      <c r="G630" s="183" t="s">
        <v>313</v>
      </c>
      <c r="H630" s="184">
        <v>1</v>
      </c>
      <c r="I630" s="185"/>
      <c r="J630" s="186">
        <f>ROUND(I630*H630,2)</f>
        <v>0</v>
      </c>
      <c r="K630" s="182" t="s">
        <v>1</v>
      </c>
      <c r="L630" s="39"/>
      <c r="M630" s="187" t="s">
        <v>1</v>
      </c>
      <c r="N630" s="188" t="s">
        <v>38</v>
      </c>
      <c r="O630" s="77"/>
      <c r="P630" s="189">
        <f>O630*H630</f>
        <v>0</v>
      </c>
      <c r="Q630" s="189">
        <v>0</v>
      </c>
      <c r="R630" s="189">
        <f>Q630*H630</f>
        <v>0</v>
      </c>
      <c r="S630" s="189">
        <v>0</v>
      </c>
      <c r="T630" s="190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191" t="s">
        <v>170</v>
      </c>
      <c r="AT630" s="191" t="s">
        <v>165</v>
      </c>
      <c r="AU630" s="191" t="s">
        <v>82</v>
      </c>
      <c r="AY630" s="19" t="s">
        <v>163</v>
      </c>
      <c r="BE630" s="192">
        <f>IF(N630="základní",J630,0)</f>
        <v>0</v>
      </c>
      <c r="BF630" s="192">
        <f>IF(N630="snížená",J630,0)</f>
        <v>0</v>
      </c>
      <c r="BG630" s="192">
        <f>IF(N630="zákl. přenesená",J630,0)</f>
        <v>0</v>
      </c>
      <c r="BH630" s="192">
        <f>IF(N630="sníž. přenesená",J630,0)</f>
        <v>0</v>
      </c>
      <c r="BI630" s="192">
        <f>IF(N630="nulová",J630,0)</f>
        <v>0</v>
      </c>
      <c r="BJ630" s="19" t="s">
        <v>80</v>
      </c>
      <c r="BK630" s="192">
        <f>ROUND(I630*H630,2)</f>
        <v>0</v>
      </c>
      <c r="BL630" s="19" t="s">
        <v>170</v>
      </c>
      <c r="BM630" s="191" t="s">
        <v>1751</v>
      </c>
    </row>
    <row r="631" spans="1:65" s="2" customFormat="1" ht="24.15" customHeight="1">
      <c r="A631" s="38"/>
      <c r="B631" s="179"/>
      <c r="C631" s="180" t="s">
        <v>815</v>
      </c>
      <c r="D631" s="180" t="s">
        <v>165</v>
      </c>
      <c r="E631" s="181" t="s">
        <v>1752</v>
      </c>
      <c r="F631" s="182" t="s">
        <v>1753</v>
      </c>
      <c r="G631" s="183" t="s">
        <v>313</v>
      </c>
      <c r="H631" s="184">
        <v>2</v>
      </c>
      <c r="I631" s="185"/>
      <c r="J631" s="186">
        <f>ROUND(I631*H631,2)</f>
        <v>0</v>
      </c>
      <c r="K631" s="182" t="s">
        <v>1</v>
      </c>
      <c r="L631" s="39"/>
      <c r="M631" s="187" t="s">
        <v>1</v>
      </c>
      <c r="N631" s="188" t="s">
        <v>38</v>
      </c>
      <c r="O631" s="77"/>
      <c r="P631" s="189">
        <f>O631*H631</f>
        <v>0</v>
      </c>
      <c r="Q631" s="189">
        <v>0</v>
      </c>
      <c r="R631" s="189">
        <f>Q631*H631</f>
        <v>0</v>
      </c>
      <c r="S631" s="189">
        <v>0</v>
      </c>
      <c r="T631" s="190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191" t="s">
        <v>170</v>
      </c>
      <c r="AT631" s="191" t="s">
        <v>165</v>
      </c>
      <c r="AU631" s="191" t="s">
        <v>82</v>
      </c>
      <c r="AY631" s="19" t="s">
        <v>163</v>
      </c>
      <c r="BE631" s="192">
        <f>IF(N631="základní",J631,0)</f>
        <v>0</v>
      </c>
      <c r="BF631" s="192">
        <f>IF(N631="snížená",J631,0)</f>
        <v>0</v>
      </c>
      <c r="BG631" s="192">
        <f>IF(N631="zákl. přenesená",J631,0)</f>
        <v>0</v>
      </c>
      <c r="BH631" s="192">
        <f>IF(N631="sníž. přenesená",J631,0)</f>
        <v>0</v>
      </c>
      <c r="BI631" s="192">
        <f>IF(N631="nulová",J631,0)</f>
        <v>0</v>
      </c>
      <c r="BJ631" s="19" t="s">
        <v>80</v>
      </c>
      <c r="BK631" s="192">
        <f>ROUND(I631*H631,2)</f>
        <v>0</v>
      </c>
      <c r="BL631" s="19" t="s">
        <v>170</v>
      </c>
      <c r="BM631" s="191" t="s">
        <v>1754</v>
      </c>
    </row>
    <row r="632" spans="1:65" s="2" customFormat="1" ht="24.15" customHeight="1">
      <c r="A632" s="38"/>
      <c r="B632" s="179"/>
      <c r="C632" s="180" t="s">
        <v>1755</v>
      </c>
      <c r="D632" s="180" t="s">
        <v>165</v>
      </c>
      <c r="E632" s="181" t="s">
        <v>1756</v>
      </c>
      <c r="F632" s="182" t="s">
        <v>1757</v>
      </c>
      <c r="G632" s="183" t="s">
        <v>1579</v>
      </c>
      <c r="H632" s="184">
        <v>1</v>
      </c>
      <c r="I632" s="185"/>
      <c r="J632" s="186">
        <f>ROUND(I632*H632,2)</f>
        <v>0</v>
      </c>
      <c r="K632" s="182" t="s">
        <v>1</v>
      </c>
      <c r="L632" s="39"/>
      <c r="M632" s="187" t="s">
        <v>1</v>
      </c>
      <c r="N632" s="188" t="s">
        <v>38</v>
      </c>
      <c r="O632" s="77"/>
      <c r="P632" s="189">
        <f>O632*H632</f>
        <v>0</v>
      </c>
      <c r="Q632" s="189">
        <v>0</v>
      </c>
      <c r="R632" s="189">
        <f>Q632*H632</f>
        <v>0</v>
      </c>
      <c r="S632" s="189">
        <v>0</v>
      </c>
      <c r="T632" s="190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191" t="s">
        <v>170</v>
      </c>
      <c r="AT632" s="191" t="s">
        <v>165</v>
      </c>
      <c r="AU632" s="191" t="s">
        <v>82</v>
      </c>
      <c r="AY632" s="19" t="s">
        <v>163</v>
      </c>
      <c r="BE632" s="192">
        <f>IF(N632="základní",J632,0)</f>
        <v>0</v>
      </c>
      <c r="BF632" s="192">
        <f>IF(N632="snížená",J632,0)</f>
        <v>0</v>
      </c>
      <c r="BG632" s="192">
        <f>IF(N632="zákl. přenesená",J632,0)</f>
        <v>0</v>
      </c>
      <c r="BH632" s="192">
        <f>IF(N632="sníž. přenesená",J632,0)</f>
        <v>0</v>
      </c>
      <c r="BI632" s="192">
        <f>IF(N632="nulová",J632,0)</f>
        <v>0</v>
      </c>
      <c r="BJ632" s="19" t="s">
        <v>80</v>
      </c>
      <c r="BK632" s="192">
        <f>ROUND(I632*H632,2)</f>
        <v>0</v>
      </c>
      <c r="BL632" s="19" t="s">
        <v>170</v>
      </c>
      <c r="BM632" s="191" t="s">
        <v>1758</v>
      </c>
    </row>
    <row r="633" spans="1:65" s="2" customFormat="1" ht="24.15" customHeight="1">
      <c r="A633" s="38"/>
      <c r="B633" s="179"/>
      <c r="C633" s="180" t="s">
        <v>824</v>
      </c>
      <c r="D633" s="180" t="s">
        <v>165</v>
      </c>
      <c r="E633" s="181" t="s">
        <v>1191</v>
      </c>
      <c r="F633" s="182" t="s">
        <v>1192</v>
      </c>
      <c r="G633" s="183" t="s">
        <v>313</v>
      </c>
      <c r="H633" s="184">
        <v>1</v>
      </c>
      <c r="I633" s="185"/>
      <c r="J633" s="186">
        <f>ROUND(I633*H633,2)</f>
        <v>0</v>
      </c>
      <c r="K633" s="182" t="s">
        <v>1</v>
      </c>
      <c r="L633" s="39"/>
      <c r="M633" s="187" t="s">
        <v>1</v>
      </c>
      <c r="N633" s="188" t="s">
        <v>38</v>
      </c>
      <c r="O633" s="77"/>
      <c r="P633" s="189">
        <f>O633*H633</f>
        <v>0</v>
      </c>
      <c r="Q633" s="189">
        <v>0</v>
      </c>
      <c r="R633" s="189">
        <f>Q633*H633</f>
        <v>0</v>
      </c>
      <c r="S633" s="189">
        <v>0</v>
      </c>
      <c r="T633" s="190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191" t="s">
        <v>170</v>
      </c>
      <c r="AT633" s="191" t="s">
        <v>165</v>
      </c>
      <c r="AU633" s="191" t="s">
        <v>82</v>
      </c>
      <c r="AY633" s="19" t="s">
        <v>163</v>
      </c>
      <c r="BE633" s="192">
        <f>IF(N633="základní",J633,0)</f>
        <v>0</v>
      </c>
      <c r="BF633" s="192">
        <f>IF(N633="snížená",J633,0)</f>
        <v>0</v>
      </c>
      <c r="BG633" s="192">
        <f>IF(N633="zákl. přenesená",J633,0)</f>
        <v>0</v>
      </c>
      <c r="BH633" s="192">
        <f>IF(N633="sníž. přenesená",J633,0)</f>
        <v>0</v>
      </c>
      <c r="BI633" s="192">
        <f>IF(N633="nulová",J633,0)</f>
        <v>0</v>
      </c>
      <c r="BJ633" s="19" t="s">
        <v>80</v>
      </c>
      <c r="BK633" s="192">
        <f>ROUND(I633*H633,2)</f>
        <v>0</v>
      </c>
      <c r="BL633" s="19" t="s">
        <v>170</v>
      </c>
      <c r="BM633" s="191" t="s">
        <v>1759</v>
      </c>
    </row>
    <row r="634" spans="1:63" s="12" customFormat="1" ht="22.8" customHeight="1">
      <c r="A634" s="12"/>
      <c r="B634" s="166"/>
      <c r="C634" s="12"/>
      <c r="D634" s="167" t="s">
        <v>72</v>
      </c>
      <c r="E634" s="177" t="s">
        <v>1760</v>
      </c>
      <c r="F634" s="177" t="s">
        <v>1761</v>
      </c>
      <c r="G634" s="12"/>
      <c r="H634" s="12"/>
      <c r="I634" s="169"/>
      <c r="J634" s="178">
        <f>BK634</f>
        <v>0</v>
      </c>
      <c r="K634" s="12"/>
      <c r="L634" s="166"/>
      <c r="M634" s="171"/>
      <c r="N634" s="172"/>
      <c r="O634" s="172"/>
      <c r="P634" s="173">
        <f>SUM(P635:P648)</f>
        <v>0</v>
      </c>
      <c r="Q634" s="172"/>
      <c r="R634" s="173">
        <f>SUM(R635:R648)</f>
        <v>0</v>
      </c>
      <c r="S634" s="172"/>
      <c r="T634" s="174">
        <f>SUM(T635:T648)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167" t="s">
        <v>80</v>
      </c>
      <c r="AT634" s="175" t="s">
        <v>72</v>
      </c>
      <c r="AU634" s="175" t="s">
        <v>80</v>
      </c>
      <c r="AY634" s="167" t="s">
        <v>163</v>
      </c>
      <c r="BK634" s="176">
        <f>SUM(BK635:BK648)</f>
        <v>0</v>
      </c>
    </row>
    <row r="635" spans="1:65" s="2" customFormat="1" ht="24.15" customHeight="1">
      <c r="A635" s="38"/>
      <c r="B635" s="179"/>
      <c r="C635" s="180" t="s">
        <v>1762</v>
      </c>
      <c r="D635" s="180" t="s">
        <v>165</v>
      </c>
      <c r="E635" s="181" t="s">
        <v>1763</v>
      </c>
      <c r="F635" s="182" t="s">
        <v>1764</v>
      </c>
      <c r="G635" s="183" t="s">
        <v>313</v>
      </c>
      <c r="H635" s="184">
        <v>2</v>
      </c>
      <c r="I635" s="185"/>
      <c r="J635" s="186">
        <f>ROUND(I635*H635,2)</f>
        <v>0</v>
      </c>
      <c r="K635" s="182" t="s">
        <v>1</v>
      </c>
      <c r="L635" s="39"/>
      <c r="M635" s="187" t="s">
        <v>1</v>
      </c>
      <c r="N635" s="188" t="s">
        <v>38</v>
      </c>
      <c r="O635" s="77"/>
      <c r="P635" s="189">
        <f>O635*H635</f>
        <v>0</v>
      </c>
      <c r="Q635" s="189">
        <v>0</v>
      </c>
      <c r="R635" s="189">
        <f>Q635*H635</f>
        <v>0</v>
      </c>
      <c r="S635" s="189">
        <v>0</v>
      </c>
      <c r="T635" s="190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191" t="s">
        <v>170</v>
      </c>
      <c r="AT635" s="191" t="s">
        <v>165</v>
      </c>
      <c r="AU635" s="191" t="s">
        <v>82</v>
      </c>
      <c r="AY635" s="19" t="s">
        <v>163</v>
      </c>
      <c r="BE635" s="192">
        <f>IF(N635="základní",J635,0)</f>
        <v>0</v>
      </c>
      <c r="BF635" s="192">
        <f>IF(N635="snížená",J635,0)</f>
        <v>0</v>
      </c>
      <c r="BG635" s="192">
        <f>IF(N635="zákl. přenesená",J635,0)</f>
        <v>0</v>
      </c>
      <c r="BH635" s="192">
        <f>IF(N635="sníž. přenesená",J635,0)</f>
        <v>0</v>
      </c>
      <c r="BI635" s="192">
        <f>IF(N635="nulová",J635,0)</f>
        <v>0</v>
      </c>
      <c r="BJ635" s="19" t="s">
        <v>80</v>
      </c>
      <c r="BK635" s="192">
        <f>ROUND(I635*H635,2)</f>
        <v>0</v>
      </c>
      <c r="BL635" s="19" t="s">
        <v>170</v>
      </c>
      <c r="BM635" s="191" t="s">
        <v>1765</v>
      </c>
    </row>
    <row r="636" spans="1:65" s="2" customFormat="1" ht="16.5" customHeight="1">
      <c r="A636" s="38"/>
      <c r="B636" s="179"/>
      <c r="C636" s="180" t="s">
        <v>829</v>
      </c>
      <c r="D636" s="180" t="s">
        <v>165</v>
      </c>
      <c r="E636" s="181" t="s">
        <v>1613</v>
      </c>
      <c r="F636" s="182" t="s">
        <v>1614</v>
      </c>
      <c r="G636" s="183" t="s">
        <v>196</v>
      </c>
      <c r="H636" s="184">
        <v>442.05</v>
      </c>
      <c r="I636" s="185"/>
      <c r="J636" s="186">
        <f>ROUND(I636*H636,2)</f>
        <v>0</v>
      </c>
      <c r="K636" s="182" t="s">
        <v>1</v>
      </c>
      <c r="L636" s="39"/>
      <c r="M636" s="187" t="s">
        <v>1</v>
      </c>
      <c r="N636" s="188" t="s">
        <v>38</v>
      </c>
      <c r="O636" s="77"/>
      <c r="P636" s="189">
        <f>O636*H636</f>
        <v>0</v>
      </c>
      <c r="Q636" s="189">
        <v>0</v>
      </c>
      <c r="R636" s="189">
        <f>Q636*H636</f>
        <v>0</v>
      </c>
      <c r="S636" s="189">
        <v>0</v>
      </c>
      <c r="T636" s="190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191" t="s">
        <v>170</v>
      </c>
      <c r="AT636" s="191" t="s">
        <v>165</v>
      </c>
      <c r="AU636" s="191" t="s">
        <v>82</v>
      </c>
      <c r="AY636" s="19" t="s">
        <v>163</v>
      </c>
      <c r="BE636" s="192">
        <f>IF(N636="základní",J636,0)</f>
        <v>0</v>
      </c>
      <c r="BF636" s="192">
        <f>IF(N636="snížená",J636,0)</f>
        <v>0</v>
      </c>
      <c r="BG636" s="192">
        <f>IF(N636="zákl. přenesená",J636,0)</f>
        <v>0</v>
      </c>
      <c r="BH636" s="192">
        <f>IF(N636="sníž. přenesená",J636,0)</f>
        <v>0</v>
      </c>
      <c r="BI636" s="192">
        <f>IF(N636="nulová",J636,0)</f>
        <v>0</v>
      </c>
      <c r="BJ636" s="19" t="s">
        <v>80</v>
      </c>
      <c r="BK636" s="192">
        <f>ROUND(I636*H636,2)</f>
        <v>0</v>
      </c>
      <c r="BL636" s="19" t="s">
        <v>170</v>
      </c>
      <c r="BM636" s="191" t="s">
        <v>1766</v>
      </c>
    </row>
    <row r="637" spans="1:51" s="14" customFormat="1" ht="12">
      <c r="A637" s="14"/>
      <c r="B637" s="201"/>
      <c r="C637" s="14"/>
      <c r="D637" s="194" t="s">
        <v>180</v>
      </c>
      <c r="E637" s="202" t="s">
        <v>1</v>
      </c>
      <c r="F637" s="203" t="s">
        <v>1744</v>
      </c>
      <c r="G637" s="14"/>
      <c r="H637" s="204">
        <v>442.05</v>
      </c>
      <c r="I637" s="205"/>
      <c r="J637" s="14"/>
      <c r="K637" s="14"/>
      <c r="L637" s="201"/>
      <c r="M637" s="206"/>
      <c r="N637" s="207"/>
      <c r="O637" s="207"/>
      <c r="P637" s="207"/>
      <c r="Q637" s="207"/>
      <c r="R637" s="207"/>
      <c r="S637" s="207"/>
      <c r="T637" s="208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02" t="s">
        <v>180</v>
      </c>
      <c r="AU637" s="202" t="s">
        <v>82</v>
      </c>
      <c r="AV637" s="14" t="s">
        <v>82</v>
      </c>
      <c r="AW637" s="14" t="s">
        <v>30</v>
      </c>
      <c r="AX637" s="14" t="s">
        <v>73</v>
      </c>
      <c r="AY637" s="202" t="s">
        <v>163</v>
      </c>
    </row>
    <row r="638" spans="1:51" s="15" customFormat="1" ht="12">
      <c r="A638" s="15"/>
      <c r="B638" s="209"/>
      <c r="C638" s="15"/>
      <c r="D638" s="194" t="s">
        <v>180</v>
      </c>
      <c r="E638" s="210" t="s">
        <v>1</v>
      </c>
      <c r="F638" s="211" t="s">
        <v>218</v>
      </c>
      <c r="G638" s="15"/>
      <c r="H638" s="212">
        <v>442.05</v>
      </c>
      <c r="I638" s="213"/>
      <c r="J638" s="15"/>
      <c r="K638" s="15"/>
      <c r="L638" s="209"/>
      <c r="M638" s="214"/>
      <c r="N638" s="215"/>
      <c r="O638" s="215"/>
      <c r="P638" s="215"/>
      <c r="Q638" s="215"/>
      <c r="R638" s="215"/>
      <c r="S638" s="215"/>
      <c r="T638" s="216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10" t="s">
        <v>180</v>
      </c>
      <c r="AU638" s="210" t="s">
        <v>82</v>
      </c>
      <c r="AV638" s="15" t="s">
        <v>170</v>
      </c>
      <c r="AW638" s="15" t="s">
        <v>30</v>
      </c>
      <c r="AX638" s="15" t="s">
        <v>80</v>
      </c>
      <c r="AY638" s="210" t="s">
        <v>163</v>
      </c>
    </row>
    <row r="639" spans="1:65" s="2" customFormat="1" ht="16.5" customHeight="1">
      <c r="A639" s="38"/>
      <c r="B639" s="179"/>
      <c r="C639" s="180" t="s">
        <v>1767</v>
      </c>
      <c r="D639" s="180" t="s">
        <v>165</v>
      </c>
      <c r="E639" s="181" t="s">
        <v>1616</v>
      </c>
      <c r="F639" s="182" t="s">
        <v>1617</v>
      </c>
      <c r="G639" s="183" t="s">
        <v>196</v>
      </c>
      <c r="H639" s="184">
        <v>20</v>
      </c>
      <c r="I639" s="185"/>
      <c r="J639" s="186">
        <f>ROUND(I639*H639,2)</f>
        <v>0</v>
      </c>
      <c r="K639" s="182" t="s">
        <v>1</v>
      </c>
      <c r="L639" s="39"/>
      <c r="M639" s="187" t="s">
        <v>1</v>
      </c>
      <c r="N639" s="188" t="s">
        <v>38</v>
      </c>
      <c r="O639" s="77"/>
      <c r="P639" s="189">
        <f>O639*H639</f>
        <v>0</v>
      </c>
      <c r="Q639" s="189">
        <v>0</v>
      </c>
      <c r="R639" s="189">
        <f>Q639*H639</f>
        <v>0</v>
      </c>
      <c r="S639" s="189">
        <v>0</v>
      </c>
      <c r="T639" s="190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191" t="s">
        <v>170</v>
      </c>
      <c r="AT639" s="191" t="s">
        <v>165</v>
      </c>
      <c r="AU639" s="191" t="s">
        <v>82</v>
      </c>
      <c r="AY639" s="19" t="s">
        <v>163</v>
      </c>
      <c r="BE639" s="192">
        <f>IF(N639="základní",J639,0)</f>
        <v>0</v>
      </c>
      <c r="BF639" s="192">
        <f>IF(N639="snížená",J639,0)</f>
        <v>0</v>
      </c>
      <c r="BG639" s="192">
        <f>IF(N639="zákl. přenesená",J639,0)</f>
        <v>0</v>
      </c>
      <c r="BH639" s="192">
        <f>IF(N639="sníž. přenesená",J639,0)</f>
        <v>0</v>
      </c>
      <c r="BI639" s="192">
        <f>IF(N639="nulová",J639,0)</f>
        <v>0</v>
      </c>
      <c r="BJ639" s="19" t="s">
        <v>80</v>
      </c>
      <c r="BK639" s="192">
        <f>ROUND(I639*H639,2)</f>
        <v>0</v>
      </c>
      <c r="BL639" s="19" t="s">
        <v>170</v>
      </c>
      <c r="BM639" s="191" t="s">
        <v>1768</v>
      </c>
    </row>
    <row r="640" spans="1:51" s="14" customFormat="1" ht="12">
      <c r="A640" s="14"/>
      <c r="B640" s="201"/>
      <c r="C640" s="14"/>
      <c r="D640" s="194" t="s">
        <v>180</v>
      </c>
      <c r="E640" s="202" t="s">
        <v>1</v>
      </c>
      <c r="F640" s="203" t="s">
        <v>1723</v>
      </c>
      <c r="G640" s="14"/>
      <c r="H640" s="204">
        <v>20</v>
      </c>
      <c r="I640" s="205"/>
      <c r="J640" s="14"/>
      <c r="K640" s="14"/>
      <c r="L640" s="201"/>
      <c r="M640" s="206"/>
      <c r="N640" s="207"/>
      <c r="O640" s="207"/>
      <c r="P640" s="207"/>
      <c r="Q640" s="207"/>
      <c r="R640" s="207"/>
      <c r="S640" s="207"/>
      <c r="T640" s="208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02" t="s">
        <v>180</v>
      </c>
      <c r="AU640" s="202" t="s">
        <v>82</v>
      </c>
      <c r="AV640" s="14" t="s">
        <v>82</v>
      </c>
      <c r="AW640" s="14" t="s">
        <v>30</v>
      </c>
      <c r="AX640" s="14" t="s">
        <v>73</v>
      </c>
      <c r="AY640" s="202" t="s">
        <v>163</v>
      </c>
    </row>
    <row r="641" spans="1:51" s="15" customFormat="1" ht="12">
      <c r="A641" s="15"/>
      <c r="B641" s="209"/>
      <c r="C641" s="15"/>
      <c r="D641" s="194" t="s">
        <v>180</v>
      </c>
      <c r="E641" s="210" t="s">
        <v>1</v>
      </c>
      <c r="F641" s="211" t="s">
        <v>218</v>
      </c>
      <c r="G641" s="15"/>
      <c r="H641" s="212">
        <v>20</v>
      </c>
      <c r="I641" s="213"/>
      <c r="J641" s="15"/>
      <c r="K641" s="15"/>
      <c r="L641" s="209"/>
      <c r="M641" s="214"/>
      <c r="N641" s="215"/>
      <c r="O641" s="215"/>
      <c r="P641" s="215"/>
      <c r="Q641" s="215"/>
      <c r="R641" s="215"/>
      <c r="S641" s="215"/>
      <c r="T641" s="216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10" t="s">
        <v>180</v>
      </c>
      <c r="AU641" s="210" t="s">
        <v>82</v>
      </c>
      <c r="AV641" s="15" t="s">
        <v>170</v>
      </c>
      <c r="AW641" s="15" t="s">
        <v>30</v>
      </c>
      <c r="AX641" s="15" t="s">
        <v>80</v>
      </c>
      <c r="AY641" s="210" t="s">
        <v>163</v>
      </c>
    </row>
    <row r="642" spans="1:65" s="2" customFormat="1" ht="21.75" customHeight="1">
      <c r="A642" s="38"/>
      <c r="B642" s="179"/>
      <c r="C642" s="180" t="s">
        <v>832</v>
      </c>
      <c r="D642" s="180" t="s">
        <v>165</v>
      </c>
      <c r="E642" s="181" t="s">
        <v>1620</v>
      </c>
      <c r="F642" s="182" t="s">
        <v>1621</v>
      </c>
      <c r="G642" s="183" t="s">
        <v>313</v>
      </c>
      <c r="H642" s="184">
        <v>4</v>
      </c>
      <c r="I642" s="185"/>
      <c r="J642" s="186">
        <f>ROUND(I642*H642,2)</f>
        <v>0</v>
      </c>
      <c r="K642" s="182" t="s">
        <v>1</v>
      </c>
      <c r="L642" s="39"/>
      <c r="M642" s="187" t="s">
        <v>1</v>
      </c>
      <c r="N642" s="188" t="s">
        <v>38</v>
      </c>
      <c r="O642" s="77"/>
      <c r="P642" s="189">
        <f>O642*H642</f>
        <v>0</v>
      </c>
      <c r="Q642" s="189">
        <v>0</v>
      </c>
      <c r="R642" s="189">
        <f>Q642*H642</f>
        <v>0</v>
      </c>
      <c r="S642" s="189">
        <v>0</v>
      </c>
      <c r="T642" s="190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191" t="s">
        <v>170</v>
      </c>
      <c r="AT642" s="191" t="s">
        <v>165</v>
      </c>
      <c r="AU642" s="191" t="s">
        <v>82</v>
      </c>
      <c r="AY642" s="19" t="s">
        <v>163</v>
      </c>
      <c r="BE642" s="192">
        <f>IF(N642="základní",J642,0)</f>
        <v>0</v>
      </c>
      <c r="BF642" s="192">
        <f>IF(N642="snížená",J642,0)</f>
        <v>0</v>
      </c>
      <c r="BG642" s="192">
        <f>IF(N642="zákl. přenesená",J642,0)</f>
        <v>0</v>
      </c>
      <c r="BH642" s="192">
        <f>IF(N642="sníž. přenesená",J642,0)</f>
        <v>0</v>
      </c>
      <c r="BI642" s="192">
        <f>IF(N642="nulová",J642,0)</f>
        <v>0</v>
      </c>
      <c r="BJ642" s="19" t="s">
        <v>80</v>
      </c>
      <c r="BK642" s="192">
        <f>ROUND(I642*H642,2)</f>
        <v>0</v>
      </c>
      <c r="BL642" s="19" t="s">
        <v>170</v>
      </c>
      <c r="BM642" s="191" t="s">
        <v>1769</v>
      </c>
    </row>
    <row r="643" spans="1:65" s="2" customFormat="1" ht="16.5" customHeight="1">
      <c r="A643" s="38"/>
      <c r="B643" s="179"/>
      <c r="C643" s="180" t="s">
        <v>1770</v>
      </c>
      <c r="D643" s="180" t="s">
        <v>165</v>
      </c>
      <c r="E643" s="181" t="s">
        <v>1623</v>
      </c>
      <c r="F643" s="182" t="s">
        <v>1624</v>
      </c>
      <c r="G643" s="183" t="s">
        <v>313</v>
      </c>
      <c r="H643" s="184">
        <v>4</v>
      </c>
      <c r="I643" s="185"/>
      <c r="J643" s="186">
        <f>ROUND(I643*H643,2)</f>
        <v>0</v>
      </c>
      <c r="K643" s="182" t="s">
        <v>1</v>
      </c>
      <c r="L643" s="39"/>
      <c r="M643" s="187" t="s">
        <v>1</v>
      </c>
      <c r="N643" s="188" t="s">
        <v>38</v>
      </c>
      <c r="O643" s="77"/>
      <c r="P643" s="189">
        <f>O643*H643</f>
        <v>0</v>
      </c>
      <c r="Q643" s="189">
        <v>0</v>
      </c>
      <c r="R643" s="189">
        <f>Q643*H643</f>
        <v>0</v>
      </c>
      <c r="S643" s="189">
        <v>0</v>
      </c>
      <c r="T643" s="190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191" t="s">
        <v>170</v>
      </c>
      <c r="AT643" s="191" t="s">
        <v>165</v>
      </c>
      <c r="AU643" s="191" t="s">
        <v>82</v>
      </c>
      <c r="AY643" s="19" t="s">
        <v>163</v>
      </c>
      <c r="BE643" s="192">
        <f>IF(N643="základní",J643,0)</f>
        <v>0</v>
      </c>
      <c r="BF643" s="192">
        <f>IF(N643="snížená",J643,0)</f>
        <v>0</v>
      </c>
      <c r="BG643" s="192">
        <f>IF(N643="zákl. přenesená",J643,0)</f>
        <v>0</v>
      </c>
      <c r="BH643" s="192">
        <f>IF(N643="sníž. přenesená",J643,0)</f>
        <v>0</v>
      </c>
      <c r="BI643" s="192">
        <f>IF(N643="nulová",J643,0)</f>
        <v>0</v>
      </c>
      <c r="BJ643" s="19" t="s">
        <v>80</v>
      </c>
      <c r="BK643" s="192">
        <f>ROUND(I643*H643,2)</f>
        <v>0</v>
      </c>
      <c r="BL643" s="19" t="s">
        <v>170</v>
      </c>
      <c r="BM643" s="191" t="s">
        <v>1771</v>
      </c>
    </row>
    <row r="644" spans="1:65" s="2" customFormat="1" ht="16.5" customHeight="1">
      <c r="A644" s="38"/>
      <c r="B644" s="179"/>
      <c r="C644" s="180" t="s">
        <v>836</v>
      </c>
      <c r="D644" s="180" t="s">
        <v>165</v>
      </c>
      <c r="E644" s="181" t="s">
        <v>1627</v>
      </c>
      <c r="F644" s="182" t="s">
        <v>1628</v>
      </c>
      <c r="G644" s="183" t="s">
        <v>313</v>
      </c>
      <c r="H644" s="184">
        <v>28</v>
      </c>
      <c r="I644" s="185"/>
      <c r="J644" s="186">
        <f>ROUND(I644*H644,2)</f>
        <v>0</v>
      </c>
      <c r="K644" s="182" t="s">
        <v>1</v>
      </c>
      <c r="L644" s="39"/>
      <c r="M644" s="187" t="s">
        <v>1</v>
      </c>
      <c r="N644" s="188" t="s">
        <v>38</v>
      </c>
      <c r="O644" s="77"/>
      <c r="P644" s="189">
        <f>O644*H644</f>
        <v>0</v>
      </c>
      <c r="Q644" s="189">
        <v>0</v>
      </c>
      <c r="R644" s="189">
        <f>Q644*H644</f>
        <v>0</v>
      </c>
      <c r="S644" s="189">
        <v>0</v>
      </c>
      <c r="T644" s="190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191" t="s">
        <v>170</v>
      </c>
      <c r="AT644" s="191" t="s">
        <v>165</v>
      </c>
      <c r="AU644" s="191" t="s">
        <v>82</v>
      </c>
      <c r="AY644" s="19" t="s">
        <v>163</v>
      </c>
      <c r="BE644" s="192">
        <f>IF(N644="základní",J644,0)</f>
        <v>0</v>
      </c>
      <c r="BF644" s="192">
        <f>IF(N644="snížená",J644,0)</f>
        <v>0</v>
      </c>
      <c r="BG644" s="192">
        <f>IF(N644="zákl. přenesená",J644,0)</f>
        <v>0</v>
      </c>
      <c r="BH644" s="192">
        <f>IF(N644="sníž. přenesená",J644,0)</f>
        <v>0</v>
      </c>
      <c r="BI644" s="192">
        <f>IF(N644="nulová",J644,0)</f>
        <v>0</v>
      </c>
      <c r="BJ644" s="19" t="s">
        <v>80</v>
      </c>
      <c r="BK644" s="192">
        <f>ROUND(I644*H644,2)</f>
        <v>0</v>
      </c>
      <c r="BL644" s="19" t="s">
        <v>170</v>
      </c>
      <c r="BM644" s="191" t="s">
        <v>1772</v>
      </c>
    </row>
    <row r="645" spans="1:51" s="14" customFormat="1" ht="12">
      <c r="A645" s="14"/>
      <c r="B645" s="201"/>
      <c r="C645" s="14"/>
      <c r="D645" s="194" t="s">
        <v>180</v>
      </c>
      <c r="E645" s="202" t="s">
        <v>1</v>
      </c>
      <c r="F645" s="203" t="s">
        <v>1773</v>
      </c>
      <c r="G645" s="14"/>
      <c r="H645" s="204">
        <v>28</v>
      </c>
      <c r="I645" s="205"/>
      <c r="J645" s="14"/>
      <c r="K645" s="14"/>
      <c r="L645" s="201"/>
      <c r="M645" s="206"/>
      <c r="N645" s="207"/>
      <c r="O645" s="207"/>
      <c r="P645" s="207"/>
      <c r="Q645" s="207"/>
      <c r="R645" s="207"/>
      <c r="S645" s="207"/>
      <c r="T645" s="208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02" t="s">
        <v>180</v>
      </c>
      <c r="AU645" s="202" t="s">
        <v>82</v>
      </c>
      <c r="AV645" s="14" t="s">
        <v>82</v>
      </c>
      <c r="AW645" s="14" t="s">
        <v>30</v>
      </c>
      <c r="AX645" s="14" t="s">
        <v>73</v>
      </c>
      <c r="AY645" s="202" t="s">
        <v>163</v>
      </c>
    </row>
    <row r="646" spans="1:51" s="15" customFormat="1" ht="12">
      <c r="A646" s="15"/>
      <c r="B646" s="209"/>
      <c r="C646" s="15"/>
      <c r="D646" s="194" t="s">
        <v>180</v>
      </c>
      <c r="E646" s="210" t="s">
        <v>1</v>
      </c>
      <c r="F646" s="211" t="s">
        <v>218</v>
      </c>
      <c r="G646" s="15"/>
      <c r="H646" s="212">
        <v>28</v>
      </c>
      <c r="I646" s="213"/>
      <c r="J646" s="15"/>
      <c r="K646" s="15"/>
      <c r="L646" s="209"/>
      <c r="M646" s="214"/>
      <c r="N646" s="215"/>
      <c r="O646" s="215"/>
      <c r="P646" s="215"/>
      <c r="Q646" s="215"/>
      <c r="R646" s="215"/>
      <c r="S646" s="215"/>
      <c r="T646" s="216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10" t="s">
        <v>180</v>
      </c>
      <c r="AU646" s="210" t="s">
        <v>82</v>
      </c>
      <c r="AV646" s="15" t="s">
        <v>170</v>
      </c>
      <c r="AW646" s="15" t="s">
        <v>30</v>
      </c>
      <c r="AX646" s="15" t="s">
        <v>80</v>
      </c>
      <c r="AY646" s="210" t="s">
        <v>163</v>
      </c>
    </row>
    <row r="647" spans="1:65" s="2" customFormat="1" ht="24.15" customHeight="1">
      <c r="A647" s="38"/>
      <c r="B647" s="179"/>
      <c r="C647" s="180" t="s">
        <v>1774</v>
      </c>
      <c r="D647" s="180" t="s">
        <v>165</v>
      </c>
      <c r="E647" s="181" t="s">
        <v>1775</v>
      </c>
      <c r="F647" s="182" t="s">
        <v>1776</v>
      </c>
      <c r="G647" s="183" t="s">
        <v>313</v>
      </c>
      <c r="H647" s="184">
        <v>1</v>
      </c>
      <c r="I647" s="185"/>
      <c r="J647" s="186">
        <f>ROUND(I647*H647,2)</f>
        <v>0</v>
      </c>
      <c r="K647" s="182" t="s">
        <v>1</v>
      </c>
      <c r="L647" s="39"/>
      <c r="M647" s="187" t="s">
        <v>1</v>
      </c>
      <c r="N647" s="188" t="s">
        <v>38</v>
      </c>
      <c r="O647" s="77"/>
      <c r="P647" s="189">
        <f>O647*H647</f>
        <v>0</v>
      </c>
      <c r="Q647" s="189">
        <v>0</v>
      </c>
      <c r="R647" s="189">
        <f>Q647*H647</f>
        <v>0</v>
      </c>
      <c r="S647" s="189">
        <v>0</v>
      </c>
      <c r="T647" s="190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191" t="s">
        <v>170</v>
      </c>
      <c r="AT647" s="191" t="s">
        <v>165</v>
      </c>
      <c r="AU647" s="191" t="s">
        <v>82</v>
      </c>
      <c r="AY647" s="19" t="s">
        <v>163</v>
      </c>
      <c r="BE647" s="192">
        <f>IF(N647="základní",J647,0)</f>
        <v>0</v>
      </c>
      <c r="BF647" s="192">
        <f>IF(N647="snížená",J647,0)</f>
        <v>0</v>
      </c>
      <c r="BG647" s="192">
        <f>IF(N647="zákl. přenesená",J647,0)</f>
        <v>0</v>
      </c>
      <c r="BH647" s="192">
        <f>IF(N647="sníž. přenesená",J647,0)</f>
        <v>0</v>
      </c>
      <c r="BI647" s="192">
        <f>IF(N647="nulová",J647,0)</f>
        <v>0</v>
      </c>
      <c r="BJ647" s="19" t="s">
        <v>80</v>
      </c>
      <c r="BK647" s="192">
        <f>ROUND(I647*H647,2)</f>
        <v>0</v>
      </c>
      <c r="BL647" s="19" t="s">
        <v>170</v>
      </c>
      <c r="BM647" s="191" t="s">
        <v>1777</v>
      </c>
    </row>
    <row r="648" spans="1:65" s="2" customFormat="1" ht="16.5" customHeight="1">
      <c r="A648" s="38"/>
      <c r="B648" s="179"/>
      <c r="C648" s="180" t="s">
        <v>837</v>
      </c>
      <c r="D648" s="180" t="s">
        <v>165</v>
      </c>
      <c r="E648" s="181" t="s">
        <v>1322</v>
      </c>
      <c r="F648" s="182" t="s">
        <v>1323</v>
      </c>
      <c r="G648" s="183" t="s">
        <v>313</v>
      </c>
      <c r="H648" s="184">
        <v>1</v>
      </c>
      <c r="I648" s="185"/>
      <c r="J648" s="186">
        <f>ROUND(I648*H648,2)</f>
        <v>0</v>
      </c>
      <c r="K648" s="182" t="s">
        <v>1</v>
      </c>
      <c r="L648" s="39"/>
      <c r="M648" s="187" t="s">
        <v>1</v>
      </c>
      <c r="N648" s="188" t="s">
        <v>38</v>
      </c>
      <c r="O648" s="77"/>
      <c r="P648" s="189">
        <f>O648*H648</f>
        <v>0</v>
      </c>
      <c r="Q648" s="189">
        <v>0</v>
      </c>
      <c r="R648" s="189">
        <f>Q648*H648</f>
        <v>0</v>
      </c>
      <c r="S648" s="189">
        <v>0</v>
      </c>
      <c r="T648" s="190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191" t="s">
        <v>170</v>
      </c>
      <c r="AT648" s="191" t="s">
        <v>165</v>
      </c>
      <c r="AU648" s="191" t="s">
        <v>82</v>
      </c>
      <c r="AY648" s="19" t="s">
        <v>163</v>
      </c>
      <c r="BE648" s="192">
        <f>IF(N648="základní",J648,0)</f>
        <v>0</v>
      </c>
      <c r="BF648" s="192">
        <f>IF(N648="snížená",J648,0)</f>
        <v>0</v>
      </c>
      <c r="BG648" s="192">
        <f>IF(N648="zákl. přenesená",J648,0)</f>
        <v>0</v>
      </c>
      <c r="BH648" s="192">
        <f>IF(N648="sníž. přenesená",J648,0)</f>
        <v>0</v>
      </c>
      <c r="BI648" s="192">
        <f>IF(N648="nulová",J648,0)</f>
        <v>0</v>
      </c>
      <c r="BJ648" s="19" t="s">
        <v>80</v>
      </c>
      <c r="BK648" s="192">
        <f>ROUND(I648*H648,2)</f>
        <v>0</v>
      </c>
      <c r="BL648" s="19" t="s">
        <v>170</v>
      </c>
      <c r="BM648" s="191" t="s">
        <v>1778</v>
      </c>
    </row>
    <row r="649" spans="1:63" s="12" customFormat="1" ht="22.8" customHeight="1">
      <c r="A649" s="12"/>
      <c r="B649" s="166"/>
      <c r="C649" s="12"/>
      <c r="D649" s="167" t="s">
        <v>72</v>
      </c>
      <c r="E649" s="177" t="s">
        <v>1779</v>
      </c>
      <c r="F649" s="177" t="s">
        <v>1780</v>
      </c>
      <c r="G649" s="12"/>
      <c r="H649" s="12"/>
      <c r="I649" s="169"/>
      <c r="J649" s="178">
        <f>BK649</f>
        <v>0</v>
      </c>
      <c r="K649" s="12"/>
      <c r="L649" s="166"/>
      <c r="M649" s="171"/>
      <c r="N649" s="172"/>
      <c r="O649" s="172"/>
      <c r="P649" s="173">
        <f>SUM(P650:P659)</f>
        <v>0</v>
      </c>
      <c r="Q649" s="172"/>
      <c r="R649" s="173">
        <f>SUM(R650:R659)</f>
        <v>0</v>
      </c>
      <c r="S649" s="172"/>
      <c r="T649" s="174">
        <f>SUM(T650:T659)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167" t="s">
        <v>80</v>
      </c>
      <c r="AT649" s="175" t="s">
        <v>72</v>
      </c>
      <c r="AU649" s="175" t="s">
        <v>80</v>
      </c>
      <c r="AY649" s="167" t="s">
        <v>163</v>
      </c>
      <c r="BK649" s="176">
        <f>SUM(BK650:BK659)</f>
        <v>0</v>
      </c>
    </row>
    <row r="650" spans="1:65" s="2" customFormat="1" ht="33" customHeight="1">
      <c r="A650" s="38"/>
      <c r="B650" s="179"/>
      <c r="C650" s="180" t="s">
        <v>1781</v>
      </c>
      <c r="D650" s="180" t="s">
        <v>165</v>
      </c>
      <c r="E650" s="181" t="s">
        <v>1782</v>
      </c>
      <c r="F650" s="182" t="s">
        <v>1783</v>
      </c>
      <c r="G650" s="183" t="s">
        <v>313</v>
      </c>
      <c r="H650" s="184">
        <v>10</v>
      </c>
      <c r="I650" s="185"/>
      <c r="J650" s="186">
        <f>ROUND(I650*H650,2)</f>
        <v>0</v>
      </c>
      <c r="K650" s="182" t="s">
        <v>1</v>
      </c>
      <c r="L650" s="39"/>
      <c r="M650" s="187" t="s">
        <v>1</v>
      </c>
      <c r="N650" s="188" t="s">
        <v>38</v>
      </c>
      <c r="O650" s="77"/>
      <c r="P650" s="189">
        <f>O650*H650</f>
        <v>0</v>
      </c>
      <c r="Q650" s="189">
        <v>0</v>
      </c>
      <c r="R650" s="189">
        <f>Q650*H650</f>
        <v>0</v>
      </c>
      <c r="S650" s="189">
        <v>0</v>
      </c>
      <c r="T650" s="190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191" t="s">
        <v>170</v>
      </c>
      <c r="AT650" s="191" t="s">
        <v>165</v>
      </c>
      <c r="AU650" s="191" t="s">
        <v>82</v>
      </c>
      <c r="AY650" s="19" t="s">
        <v>163</v>
      </c>
      <c r="BE650" s="192">
        <f>IF(N650="základní",J650,0)</f>
        <v>0</v>
      </c>
      <c r="BF650" s="192">
        <f>IF(N650="snížená",J650,0)</f>
        <v>0</v>
      </c>
      <c r="BG650" s="192">
        <f>IF(N650="zákl. přenesená",J650,0)</f>
        <v>0</v>
      </c>
      <c r="BH650" s="192">
        <f>IF(N650="sníž. přenesená",J650,0)</f>
        <v>0</v>
      </c>
      <c r="BI650" s="192">
        <f>IF(N650="nulová",J650,0)</f>
        <v>0</v>
      </c>
      <c r="BJ650" s="19" t="s">
        <v>80</v>
      </c>
      <c r="BK650" s="192">
        <f>ROUND(I650*H650,2)</f>
        <v>0</v>
      </c>
      <c r="BL650" s="19" t="s">
        <v>170</v>
      </c>
      <c r="BM650" s="191" t="s">
        <v>1784</v>
      </c>
    </row>
    <row r="651" spans="1:65" s="2" customFormat="1" ht="24.15" customHeight="1">
      <c r="A651" s="38"/>
      <c r="B651" s="179"/>
      <c r="C651" s="180" t="s">
        <v>841</v>
      </c>
      <c r="D651" s="180" t="s">
        <v>165</v>
      </c>
      <c r="E651" s="181" t="s">
        <v>1785</v>
      </c>
      <c r="F651" s="182" t="s">
        <v>1786</v>
      </c>
      <c r="G651" s="183" t="s">
        <v>313</v>
      </c>
      <c r="H651" s="184">
        <v>4</v>
      </c>
      <c r="I651" s="185"/>
      <c r="J651" s="186">
        <f>ROUND(I651*H651,2)</f>
        <v>0</v>
      </c>
      <c r="K651" s="182" t="s">
        <v>1</v>
      </c>
      <c r="L651" s="39"/>
      <c r="M651" s="187" t="s">
        <v>1</v>
      </c>
      <c r="N651" s="188" t="s">
        <v>38</v>
      </c>
      <c r="O651" s="77"/>
      <c r="P651" s="189">
        <f>O651*H651</f>
        <v>0</v>
      </c>
      <c r="Q651" s="189">
        <v>0</v>
      </c>
      <c r="R651" s="189">
        <f>Q651*H651</f>
        <v>0</v>
      </c>
      <c r="S651" s="189">
        <v>0</v>
      </c>
      <c r="T651" s="190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191" t="s">
        <v>170</v>
      </c>
      <c r="AT651" s="191" t="s">
        <v>165</v>
      </c>
      <c r="AU651" s="191" t="s">
        <v>82</v>
      </c>
      <c r="AY651" s="19" t="s">
        <v>163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19" t="s">
        <v>80</v>
      </c>
      <c r="BK651" s="192">
        <f>ROUND(I651*H651,2)</f>
        <v>0</v>
      </c>
      <c r="BL651" s="19" t="s">
        <v>170</v>
      </c>
      <c r="BM651" s="191" t="s">
        <v>1787</v>
      </c>
    </row>
    <row r="652" spans="1:65" s="2" customFormat="1" ht="37.8" customHeight="1">
      <c r="A652" s="38"/>
      <c r="B652" s="179"/>
      <c r="C652" s="180" t="s">
        <v>1788</v>
      </c>
      <c r="D652" s="180" t="s">
        <v>165</v>
      </c>
      <c r="E652" s="181" t="s">
        <v>1789</v>
      </c>
      <c r="F652" s="182" t="s">
        <v>1790</v>
      </c>
      <c r="G652" s="183" t="s">
        <v>313</v>
      </c>
      <c r="H652" s="184">
        <v>10</v>
      </c>
      <c r="I652" s="185"/>
      <c r="J652" s="186">
        <f>ROUND(I652*H652,2)</f>
        <v>0</v>
      </c>
      <c r="K652" s="182" t="s">
        <v>1</v>
      </c>
      <c r="L652" s="39"/>
      <c r="M652" s="187" t="s">
        <v>1</v>
      </c>
      <c r="N652" s="188" t="s">
        <v>38</v>
      </c>
      <c r="O652" s="77"/>
      <c r="P652" s="189">
        <f>O652*H652</f>
        <v>0</v>
      </c>
      <c r="Q652" s="189">
        <v>0</v>
      </c>
      <c r="R652" s="189">
        <f>Q652*H652</f>
        <v>0</v>
      </c>
      <c r="S652" s="189">
        <v>0</v>
      </c>
      <c r="T652" s="190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191" t="s">
        <v>170</v>
      </c>
      <c r="AT652" s="191" t="s">
        <v>165</v>
      </c>
      <c r="AU652" s="191" t="s">
        <v>82</v>
      </c>
      <c r="AY652" s="19" t="s">
        <v>163</v>
      </c>
      <c r="BE652" s="192">
        <f>IF(N652="základní",J652,0)</f>
        <v>0</v>
      </c>
      <c r="BF652" s="192">
        <f>IF(N652="snížená",J652,0)</f>
        <v>0</v>
      </c>
      <c r="BG652" s="192">
        <f>IF(N652="zákl. přenesená",J652,0)</f>
        <v>0</v>
      </c>
      <c r="BH652" s="192">
        <f>IF(N652="sníž. přenesená",J652,0)</f>
        <v>0</v>
      </c>
      <c r="BI652" s="192">
        <f>IF(N652="nulová",J652,0)</f>
        <v>0</v>
      </c>
      <c r="BJ652" s="19" t="s">
        <v>80</v>
      </c>
      <c r="BK652" s="192">
        <f>ROUND(I652*H652,2)</f>
        <v>0</v>
      </c>
      <c r="BL652" s="19" t="s">
        <v>170</v>
      </c>
      <c r="BM652" s="191" t="s">
        <v>1791</v>
      </c>
    </row>
    <row r="653" spans="1:65" s="2" customFormat="1" ht="33" customHeight="1">
      <c r="A653" s="38"/>
      <c r="B653" s="179"/>
      <c r="C653" s="180" t="s">
        <v>851</v>
      </c>
      <c r="D653" s="180" t="s">
        <v>165</v>
      </c>
      <c r="E653" s="181" t="s">
        <v>1792</v>
      </c>
      <c r="F653" s="182" t="s">
        <v>1793</v>
      </c>
      <c r="G653" s="183" t="s">
        <v>313</v>
      </c>
      <c r="H653" s="184">
        <v>1</v>
      </c>
      <c r="I653" s="185"/>
      <c r="J653" s="186">
        <f>ROUND(I653*H653,2)</f>
        <v>0</v>
      </c>
      <c r="K653" s="182" t="s">
        <v>1</v>
      </c>
      <c r="L653" s="39"/>
      <c r="M653" s="187" t="s">
        <v>1</v>
      </c>
      <c r="N653" s="188" t="s">
        <v>38</v>
      </c>
      <c r="O653" s="77"/>
      <c r="P653" s="189">
        <f>O653*H653</f>
        <v>0</v>
      </c>
      <c r="Q653" s="189">
        <v>0</v>
      </c>
      <c r="R653" s="189">
        <f>Q653*H653</f>
        <v>0</v>
      </c>
      <c r="S653" s="189">
        <v>0</v>
      </c>
      <c r="T653" s="190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191" t="s">
        <v>170</v>
      </c>
      <c r="AT653" s="191" t="s">
        <v>165</v>
      </c>
      <c r="AU653" s="191" t="s">
        <v>82</v>
      </c>
      <c r="AY653" s="19" t="s">
        <v>163</v>
      </c>
      <c r="BE653" s="192">
        <f>IF(N653="základní",J653,0)</f>
        <v>0</v>
      </c>
      <c r="BF653" s="192">
        <f>IF(N653="snížená",J653,0)</f>
        <v>0</v>
      </c>
      <c r="BG653" s="192">
        <f>IF(N653="zákl. přenesená",J653,0)</f>
        <v>0</v>
      </c>
      <c r="BH653" s="192">
        <f>IF(N653="sníž. přenesená",J653,0)</f>
        <v>0</v>
      </c>
      <c r="BI653" s="192">
        <f>IF(N653="nulová",J653,0)</f>
        <v>0</v>
      </c>
      <c r="BJ653" s="19" t="s">
        <v>80</v>
      </c>
      <c r="BK653" s="192">
        <f>ROUND(I653*H653,2)</f>
        <v>0</v>
      </c>
      <c r="BL653" s="19" t="s">
        <v>170</v>
      </c>
      <c r="BM653" s="191" t="s">
        <v>1794</v>
      </c>
    </row>
    <row r="654" spans="1:65" s="2" customFormat="1" ht="24.15" customHeight="1">
      <c r="A654" s="38"/>
      <c r="B654" s="179"/>
      <c r="C654" s="180" t="s">
        <v>1795</v>
      </c>
      <c r="D654" s="180" t="s">
        <v>165</v>
      </c>
      <c r="E654" s="181" t="s">
        <v>1796</v>
      </c>
      <c r="F654" s="182" t="s">
        <v>1797</v>
      </c>
      <c r="G654" s="183" t="s">
        <v>313</v>
      </c>
      <c r="H654" s="184">
        <v>4</v>
      </c>
      <c r="I654" s="185"/>
      <c r="J654" s="186">
        <f>ROUND(I654*H654,2)</f>
        <v>0</v>
      </c>
      <c r="K654" s="182" t="s">
        <v>1</v>
      </c>
      <c r="L654" s="39"/>
      <c r="M654" s="187" t="s">
        <v>1</v>
      </c>
      <c r="N654" s="188" t="s">
        <v>38</v>
      </c>
      <c r="O654" s="77"/>
      <c r="P654" s="189">
        <f>O654*H654</f>
        <v>0</v>
      </c>
      <c r="Q654" s="189">
        <v>0</v>
      </c>
      <c r="R654" s="189">
        <f>Q654*H654</f>
        <v>0</v>
      </c>
      <c r="S654" s="189">
        <v>0</v>
      </c>
      <c r="T654" s="190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191" t="s">
        <v>170</v>
      </c>
      <c r="AT654" s="191" t="s">
        <v>165</v>
      </c>
      <c r="AU654" s="191" t="s">
        <v>82</v>
      </c>
      <c r="AY654" s="19" t="s">
        <v>163</v>
      </c>
      <c r="BE654" s="192">
        <f>IF(N654="základní",J654,0)</f>
        <v>0</v>
      </c>
      <c r="BF654" s="192">
        <f>IF(N654="snížená",J654,0)</f>
        <v>0</v>
      </c>
      <c r="BG654" s="192">
        <f>IF(N654="zákl. přenesená",J654,0)</f>
        <v>0</v>
      </c>
      <c r="BH654" s="192">
        <f>IF(N654="sníž. přenesená",J654,0)</f>
        <v>0</v>
      </c>
      <c r="BI654" s="192">
        <f>IF(N654="nulová",J654,0)</f>
        <v>0</v>
      </c>
      <c r="BJ654" s="19" t="s">
        <v>80</v>
      </c>
      <c r="BK654" s="192">
        <f>ROUND(I654*H654,2)</f>
        <v>0</v>
      </c>
      <c r="BL654" s="19" t="s">
        <v>170</v>
      </c>
      <c r="BM654" s="191" t="s">
        <v>1798</v>
      </c>
    </row>
    <row r="655" spans="1:65" s="2" customFormat="1" ht="24.15" customHeight="1">
      <c r="A655" s="38"/>
      <c r="B655" s="179"/>
      <c r="C655" s="180" t="s">
        <v>856</v>
      </c>
      <c r="D655" s="180" t="s">
        <v>165</v>
      </c>
      <c r="E655" s="181" t="s">
        <v>1690</v>
      </c>
      <c r="F655" s="182" t="s">
        <v>1691</v>
      </c>
      <c r="G655" s="183" t="s">
        <v>313</v>
      </c>
      <c r="H655" s="184">
        <v>10</v>
      </c>
      <c r="I655" s="185"/>
      <c r="J655" s="186">
        <f>ROUND(I655*H655,2)</f>
        <v>0</v>
      </c>
      <c r="K655" s="182" t="s">
        <v>1</v>
      </c>
      <c r="L655" s="39"/>
      <c r="M655" s="187" t="s">
        <v>1</v>
      </c>
      <c r="N655" s="188" t="s">
        <v>38</v>
      </c>
      <c r="O655" s="77"/>
      <c r="P655" s="189">
        <f>O655*H655</f>
        <v>0</v>
      </c>
      <c r="Q655" s="189">
        <v>0</v>
      </c>
      <c r="R655" s="189">
        <f>Q655*H655</f>
        <v>0</v>
      </c>
      <c r="S655" s="189">
        <v>0</v>
      </c>
      <c r="T655" s="190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191" t="s">
        <v>170</v>
      </c>
      <c r="AT655" s="191" t="s">
        <v>165</v>
      </c>
      <c r="AU655" s="191" t="s">
        <v>82</v>
      </c>
      <c r="AY655" s="19" t="s">
        <v>163</v>
      </c>
      <c r="BE655" s="192">
        <f>IF(N655="základní",J655,0)</f>
        <v>0</v>
      </c>
      <c r="BF655" s="192">
        <f>IF(N655="snížená",J655,0)</f>
        <v>0</v>
      </c>
      <c r="BG655" s="192">
        <f>IF(N655="zákl. přenesená",J655,0)</f>
        <v>0</v>
      </c>
      <c r="BH655" s="192">
        <f>IF(N655="sníž. přenesená",J655,0)</f>
        <v>0</v>
      </c>
      <c r="BI655" s="192">
        <f>IF(N655="nulová",J655,0)</f>
        <v>0</v>
      </c>
      <c r="BJ655" s="19" t="s">
        <v>80</v>
      </c>
      <c r="BK655" s="192">
        <f>ROUND(I655*H655,2)</f>
        <v>0</v>
      </c>
      <c r="BL655" s="19" t="s">
        <v>170</v>
      </c>
      <c r="BM655" s="191" t="s">
        <v>1799</v>
      </c>
    </row>
    <row r="656" spans="1:65" s="2" customFormat="1" ht="24.15" customHeight="1">
      <c r="A656" s="38"/>
      <c r="B656" s="179"/>
      <c r="C656" s="180" t="s">
        <v>1800</v>
      </c>
      <c r="D656" s="180" t="s">
        <v>165</v>
      </c>
      <c r="E656" s="181" t="s">
        <v>1801</v>
      </c>
      <c r="F656" s="182" t="s">
        <v>1802</v>
      </c>
      <c r="G656" s="183" t="s">
        <v>313</v>
      </c>
      <c r="H656" s="184">
        <v>1</v>
      </c>
      <c r="I656" s="185"/>
      <c r="J656" s="186">
        <f>ROUND(I656*H656,2)</f>
        <v>0</v>
      </c>
      <c r="K656" s="182" t="s">
        <v>1</v>
      </c>
      <c r="L656" s="39"/>
      <c r="M656" s="187" t="s">
        <v>1</v>
      </c>
      <c r="N656" s="188" t="s">
        <v>38</v>
      </c>
      <c r="O656" s="77"/>
      <c r="P656" s="189">
        <f>O656*H656</f>
        <v>0</v>
      </c>
      <c r="Q656" s="189">
        <v>0</v>
      </c>
      <c r="R656" s="189">
        <f>Q656*H656</f>
        <v>0</v>
      </c>
      <c r="S656" s="189">
        <v>0</v>
      </c>
      <c r="T656" s="190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191" t="s">
        <v>170</v>
      </c>
      <c r="AT656" s="191" t="s">
        <v>165</v>
      </c>
      <c r="AU656" s="191" t="s">
        <v>82</v>
      </c>
      <c r="AY656" s="19" t="s">
        <v>163</v>
      </c>
      <c r="BE656" s="192">
        <f>IF(N656="základní",J656,0)</f>
        <v>0</v>
      </c>
      <c r="BF656" s="192">
        <f>IF(N656="snížená",J656,0)</f>
        <v>0</v>
      </c>
      <c r="BG656" s="192">
        <f>IF(N656="zákl. přenesená",J656,0)</f>
        <v>0</v>
      </c>
      <c r="BH656" s="192">
        <f>IF(N656="sníž. přenesená",J656,0)</f>
        <v>0</v>
      </c>
      <c r="BI656" s="192">
        <f>IF(N656="nulová",J656,0)</f>
        <v>0</v>
      </c>
      <c r="BJ656" s="19" t="s">
        <v>80</v>
      </c>
      <c r="BK656" s="192">
        <f>ROUND(I656*H656,2)</f>
        <v>0</v>
      </c>
      <c r="BL656" s="19" t="s">
        <v>170</v>
      </c>
      <c r="BM656" s="191" t="s">
        <v>1803</v>
      </c>
    </row>
    <row r="657" spans="1:65" s="2" customFormat="1" ht="33" customHeight="1">
      <c r="A657" s="38"/>
      <c r="B657" s="179"/>
      <c r="C657" s="180" t="s">
        <v>861</v>
      </c>
      <c r="D657" s="180" t="s">
        <v>165</v>
      </c>
      <c r="E657" s="181" t="s">
        <v>1804</v>
      </c>
      <c r="F657" s="182" t="s">
        <v>1805</v>
      </c>
      <c r="G657" s="183" t="s">
        <v>313</v>
      </c>
      <c r="H657" s="184">
        <v>1</v>
      </c>
      <c r="I657" s="185"/>
      <c r="J657" s="186">
        <f>ROUND(I657*H657,2)</f>
        <v>0</v>
      </c>
      <c r="K657" s="182" t="s">
        <v>1</v>
      </c>
      <c r="L657" s="39"/>
      <c r="M657" s="187" t="s">
        <v>1</v>
      </c>
      <c r="N657" s="188" t="s">
        <v>38</v>
      </c>
      <c r="O657" s="77"/>
      <c r="P657" s="189">
        <f>O657*H657</f>
        <v>0</v>
      </c>
      <c r="Q657" s="189">
        <v>0</v>
      </c>
      <c r="R657" s="189">
        <f>Q657*H657</f>
        <v>0</v>
      </c>
      <c r="S657" s="189">
        <v>0</v>
      </c>
      <c r="T657" s="19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191" t="s">
        <v>170</v>
      </c>
      <c r="AT657" s="191" t="s">
        <v>165</v>
      </c>
      <c r="AU657" s="191" t="s">
        <v>82</v>
      </c>
      <c r="AY657" s="19" t="s">
        <v>163</v>
      </c>
      <c r="BE657" s="192">
        <f>IF(N657="základní",J657,0)</f>
        <v>0</v>
      </c>
      <c r="BF657" s="192">
        <f>IF(N657="snížená",J657,0)</f>
        <v>0</v>
      </c>
      <c r="BG657" s="192">
        <f>IF(N657="zákl. přenesená",J657,0)</f>
        <v>0</v>
      </c>
      <c r="BH657" s="192">
        <f>IF(N657="sníž. přenesená",J657,0)</f>
        <v>0</v>
      </c>
      <c r="BI657" s="192">
        <f>IF(N657="nulová",J657,0)</f>
        <v>0</v>
      </c>
      <c r="BJ657" s="19" t="s">
        <v>80</v>
      </c>
      <c r="BK657" s="192">
        <f>ROUND(I657*H657,2)</f>
        <v>0</v>
      </c>
      <c r="BL657" s="19" t="s">
        <v>170</v>
      </c>
      <c r="BM657" s="191" t="s">
        <v>1806</v>
      </c>
    </row>
    <row r="658" spans="1:65" s="2" customFormat="1" ht="16.5" customHeight="1">
      <c r="A658" s="38"/>
      <c r="B658" s="179"/>
      <c r="C658" s="180" t="s">
        <v>1807</v>
      </c>
      <c r="D658" s="180" t="s">
        <v>165</v>
      </c>
      <c r="E658" s="181" t="s">
        <v>1341</v>
      </c>
      <c r="F658" s="182" t="s">
        <v>1342</v>
      </c>
      <c r="G658" s="183" t="s">
        <v>313</v>
      </c>
      <c r="H658" s="184">
        <v>1</v>
      </c>
      <c r="I658" s="185"/>
      <c r="J658" s="186">
        <f>ROUND(I658*H658,2)</f>
        <v>0</v>
      </c>
      <c r="K658" s="182" t="s">
        <v>1</v>
      </c>
      <c r="L658" s="39"/>
      <c r="M658" s="187" t="s">
        <v>1</v>
      </c>
      <c r="N658" s="188" t="s">
        <v>38</v>
      </c>
      <c r="O658" s="77"/>
      <c r="P658" s="189">
        <f>O658*H658</f>
        <v>0</v>
      </c>
      <c r="Q658" s="189">
        <v>0</v>
      </c>
      <c r="R658" s="189">
        <f>Q658*H658</f>
        <v>0</v>
      </c>
      <c r="S658" s="189">
        <v>0</v>
      </c>
      <c r="T658" s="190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191" t="s">
        <v>170</v>
      </c>
      <c r="AT658" s="191" t="s">
        <v>165</v>
      </c>
      <c r="AU658" s="191" t="s">
        <v>82</v>
      </c>
      <c r="AY658" s="19" t="s">
        <v>163</v>
      </c>
      <c r="BE658" s="192">
        <f>IF(N658="základní",J658,0)</f>
        <v>0</v>
      </c>
      <c r="BF658" s="192">
        <f>IF(N658="snížená",J658,0)</f>
        <v>0</v>
      </c>
      <c r="BG658" s="192">
        <f>IF(N658="zákl. přenesená",J658,0)</f>
        <v>0</v>
      </c>
      <c r="BH658" s="192">
        <f>IF(N658="sníž. přenesená",J658,0)</f>
        <v>0</v>
      </c>
      <c r="BI658" s="192">
        <f>IF(N658="nulová",J658,0)</f>
        <v>0</v>
      </c>
      <c r="BJ658" s="19" t="s">
        <v>80</v>
      </c>
      <c r="BK658" s="192">
        <f>ROUND(I658*H658,2)</f>
        <v>0</v>
      </c>
      <c r="BL658" s="19" t="s">
        <v>170</v>
      </c>
      <c r="BM658" s="191" t="s">
        <v>1808</v>
      </c>
    </row>
    <row r="659" spans="1:65" s="2" customFormat="1" ht="16.5" customHeight="1">
      <c r="A659" s="38"/>
      <c r="B659" s="179"/>
      <c r="C659" s="180" t="s">
        <v>867</v>
      </c>
      <c r="D659" s="180" t="s">
        <v>165</v>
      </c>
      <c r="E659" s="181" t="s">
        <v>1343</v>
      </c>
      <c r="F659" s="182" t="s">
        <v>1344</v>
      </c>
      <c r="G659" s="183" t="s">
        <v>313</v>
      </c>
      <c r="H659" s="184">
        <v>1</v>
      </c>
      <c r="I659" s="185"/>
      <c r="J659" s="186">
        <f>ROUND(I659*H659,2)</f>
        <v>0</v>
      </c>
      <c r="K659" s="182" t="s">
        <v>1</v>
      </c>
      <c r="L659" s="39"/>
      <c r="M659" s="187" t="s">
        <v>1</v>
      </c>
      <c r="N659" s="188" t="s">
        <v>38</v>
      </c>
      <c r="O659" s="77"/>
      <c r="P659" s="189">
        <f>O659*H659</f>
        <v>0</v>
      </c>
      <c r="Q659" s="189">
        <v>0</v>
      </c>
      <c r="R659" s="189">
        <f>Q659*H659</f>
        <v>0</v>
      </c>
      <c r="S659" s="189">
        <v>0</v>
      </c>
      <c r="T659" s="190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191" t="s">
        <v>170</v>
      </c>
      <c r="AT659" s="191" t="s">
        <v>165</v>
      </c>
      <c r="AU659" s="191" t="s">
        <v>82</v>
      </c>
      <c r="AY659" s="19" t="s">
        <v>163</v>
      </c>
      <c r="BE659" s="192">
        <f>IF(N659="základní",J659,0)</f>
        <v>0</v>
      </c>
      <c r="BF659" s="192">
        <f>IF(N659="snížená",J659,0)</f>
        <v>0</v>
      </c>
      <c r="BG659" s="192">
        <f>IF(N659="zákl. přenesená",J659,0)</f>
        <v>0</v>
      </c>
      <c r="BH659" s="192">
        <f>IF(N659="sníž. přenesená",J659,0)</f>
        <v>0</v>
      </c>
      <c r="BI659" s="192">
        <f>IF(N659="nulová",J659,0)</f>
        <v>0</v>
      </c>
      <c r="BJ659" s="19" t="s">
        <v>80</v>
      </c>
      <c r="BK659" s="192">
        <f>ROUND(I659*H659,2)</f>
        <v>0</v>
      </c>
      <c r="BL659" s="19" t="s">
        <v>170</v>
      </c>
      <c r="BM659" s="191" t="s">
        <v>1809</v>
      </c>
    </row>
    <row r="660" spans="1:63" s="12" customFormat="1" ht="22.8" customHeight="1">
      <c r="A660" s="12"/>
      <c r="B660" s="166"/>
      <c r="C660" s="12"/>
      <c r="D660" s="167" t="s">
        <v>72</v>
      </c>
      <c r="E660" s="177" t="s">
        <v>1810</v>
      </c>
      <c r="F660" s="177" t="s">
        <v>1811</v>
      </c>
      <c r="G660" s="12"/>
      <c r="H660" s="12"/>
      <c r="I660" s="169"/>
      <c r="J660" s="178">
        <f>BK660</f>
        <v>0</v>
      </c>
      <c r="K660" s="12"/>
      <c r="L660" s="166"/>
      <c r="M660" s="171"/>
      <c r="N660" s="172"/>
      <c r="O660" s="172"/>
      <c r="P660" s="173">
        <f>SUM(P661:P725)</f>
        <v>0</v>
      </c>
      <c r="Q660" s="172"/>
      <c r="R660" s="173">
        <f>SUM(R661:R725)</f>
        <v>0</v>
      </c>
      <c r="S660" s="172"/>
      <c r="T660" s="174">
        <f>SUM(T661:T725)</f>
        <v>0</v>
      </c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R660" s="167" t="s">
        <v>80</v>
      </c>
      <c r="AT660" s="175" t="s">
        <v>72</v>
      </c>
      <c r="AU660" s="175" t="s">
        <v>80</v>
      </c>
      <c r="AY660" s="167" t="s">
        <v>163</v>
      </c>
      <c r="BK660" s="176">
        <f>SUM(BK661:BK725)</f>
        <v>0</v>
      </c>
    </row>
    <row r="661" spans="1:65" s="2" customFormat="1" ht="24.15" customHeight="1">
      <c r="A661" s="38"/>
      <c r="B661" s="179"/>
      <c r="C661" s="180" t="s">
        <v>1812</v>
      </c>
      <c r="D661" s="180" t="s">
        <v>165</v>
      </c>
      <c r="E661" s="181" t="s">
        <v>1813</v>
      </c>
      <c r="F661" s="182" t="s">
        <v>1814</v>
      </c>
      <c r="G661" s="183" t="s">
        <v>196</v>
      </c>
      <c r="H661" s="184">
        <v>8</v>
      </c>
      <c r="I661" s="185"/>
      <c r="J661" s="186">
        <f>ROUND(I661*H661,2)</f>
        <v>0</v>
      </c>
      <c r="K661" s="182" t="s">
        <v>1</v>
      </c>
      <c r="L661" s="39"/>
      <c r="M661" s="187" t="s">
        <v>1</v>
      </c>
      <c r="N661" s="188" t="s">
        <v>38</v>
      </c>
      <c r="O661" s="77"/>
      <c r="P661" s="189">
        <f>O661*H661</f>
        <v>0</v>
      </c>
      <c r="Q661" s="189">
        <v>0</v>
      </c>
      <c r="R661" s="189">
        <f>Q661*H661</f>
        <v>0</v>
      </c>
      <c r="S661" s="189">
        <v>0</v>
      </c>
      <c r="T661" s="190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191" t="s">
        <v>170</v>
      </c>
      <c r="AT661" s="191" t="s">
        <v>165</v>
      </c>
      <c r="AU661" s="191" t="s">
        <v>82</v>
      </c>
      <c r="AY661" s="19" t="s">
        <v>163</v>
      </c>
      <c r="BE661" s="192">
        <f>IF(N661="základní",J661,0)</f>
        <v>0</v>
      </c>
      <c r="BF661" s="192">
        <f>IF(N661="snížená",J661,0)</f>
        <v>0</v>
      </c>
      <c r="BG661" s="192">
        <f>IF(N661="zákl. přenesená",J661,0)</f>
        <v>0</v>
      </c>
      <c r="BH661" s="192">
        <f>IF(N661="sníž. přenesená",J661,0)</f>
        <v>0</v>
      </c>
      <c r="BI661" s="192">
        <f>IF(N661="nulová",J661,0)</f>
        <v>0</v>
      </c>
      <c r="BJ661" s="19" t="s">
        <v>80</v>
      </c>
      <c r="BK661" s="192">
        <f>ROUND(I661*H661,2)</f>
        <v>0</v>
      </c>
      <c r="BL661" s="19" t="s">
        <v>170</v>
      </c>
      <c r="BM661" s="191" t="s">
        <v>1815</v>
      </c>
    </row>
    <row r="662" spans="1:51" s="14" customFormat="1" ht="12">
      <c r="A662" s="14"/>
      <c r="B662" s="201"/>
      <c r="C662" s="14"/>
      <c r="D662" s="194" t="s">
        <v>180</v>
      </c>
      <c r="E662" s="202" t="s">
        <v>1</v>
      </c>
      <c r="F662" s="203" t="s">
        <v>1642</v>
      </c>
      <c r="G662" s="14"/>
      <c r="H662" s="204">
        <v>8</v>
      </c>
      <c r="I662" s="205"/>
      <c r="J662" s="14"/>
      <c r="K662" s="14"/>
      <c r="L662" s="201"/>
      <c r="M662" s="206"/>
      <c r="N662" s="207"/>
      <c r="O662" s="207"/>
      <c r="P662" s="207"/>
      <c r="Q662" s="207"/>
      <c r="R662" s="207"/>
      <c r="S662" s="207"/>
      <c r="T662" s="208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02" t="s">
        <v>180</v>
      </c>
      <c r="AU662" s="202" t="s">
        <v>82</v>
      </c>
      <c r="AV662" s="14" t="s">
        <v>82</v>
      </c>
      <c r="AW662" s="14" t="s">
        <v>30</v>
      </c>
      <c r="AX662" s="14" t="s">
        <v>73</v>
      </c>
      <c r="AY662" s="202" t="s">
        <v>163</v>
      </c>
    </row>
    <row r="663" spans="1:51" s="15" customFormat="1" ht="12">
      <c r="A663" s="15"/>
      <c r="B663" s="209"/>
      <c r="C663" s="15"/>
      <c r="D663" s="194" t="s">
        <v>180</v>
      </c>
      <c r="E663" s="210" t="s">
        <v>1</v>
      </c>
      <c r="F663" s="211" t="s">
        <v>218</v>
      </c>
      <c r="G663" s="15"/>
      <c r="H663" s="212">
        <v>8</v>
      </c>
      <c r="I663" s="213"/>
      <c r="J663" s="15"/>
      <c r="K663" s="15"/>
      <c r="L663" s="209"/>
      <c r="M663" s="214"/>
      <c r="N663" s="215"/>
      <c r="O663" s="215"/>
      <c r="P663" s="215"/>
      <c r="Q663" s="215"/>
      <c r="R663" s="215"/>
      <c r="S663" s="215"/>
      <c r="T663" s="216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10" t="s">
        <v>180</v>
      </c>
      <c r="AU663" s="210" t="s">
        <v>82</v>
      </c>
      <c r="AV663" s="15" t="s">
        <v>170</v>
      </c>
      <c r="AW663" s="15" t="s">
        <v>30</v>
      </c>
      <c r="AX663" s="15" t="s">
        <v>80</v>
      </c>
      <c r="AY663" s="210" t="s">
        <v>163</v>
      </c>
    </row>
    <row r="664" spans="1:65" s="2" customFormat="1" ht="24.15" customHeight="1">
      <c r="A664" s="38"/>
      <c r="B664" s="179"/>
      <c r="C664" s="180" t="s">
        <v>871</v>
      </c>
      <c r="D664" s="180" t="s">
        <v>165</v>
      </c>
      <c r="E664" s="181" t="s">
        <v>1061</v>
      </c>
      <c r="F664" s="182" t="s">
        <v>1062</v>
      </c>
      <c r="G664" s="183" t="s">
        <v>313</v>
      </c>
      <c r="H664" s="184">
        <v>2</v>
      </c>
      <c r="I664" s="185"/>
      <c r="J664" s="186">
        <f>ROUND(I664*H664,2)</f>
        <v>0</v>
      </c>
      <c r="K664" s="182" t="s">
        <v>1</v>
      </c>
      <c r="L664" s="39"/>
      <c r="M664" s="187" t="s">
        <v>1</v>
      </c>
      <c r="N664" s="188" t="s">
        <v>38</v>
      </c>
      <c r="O664" s="77"/>
      <c r="P664" s="189">
        <f>O664*H664</f>
        <v>0</v>
      </c>
      <c r="Q664" s="189">
        <v>0</v>
      </c>
      <c r="R664" s="189">
        <f>Q664*H664</f>
        <v>0</v>
      </c>
      <c r="S664" s="189">
        <v>0</v>
      </c>
      <c r="T664" s="190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191" t="s">
        <v>170</v>
      </c>
      <c r="AT664" s="191" t="s">
        <v>165</v>
      </c>
      <c r="AU664" s="191" t="s">
        <v>82</v>
      </c>
      <c r="AY664" s="19" t="s">
        <v>163</v>
      </c>
      <c r="BE664" s="192">
        <f>IF(N664="základní",J664,0)</f>
        <v>0</v>
      </c>
      <c r="BF664" s="192">
        <f>IF(N664="snížená",J664,0)</f>
        <v>0</v>
      </c>
      <c r="BG664" s="192">
        <f>IF(N664="zákl. přenesená",J664,0)</f>
        <v>0</v>
      </c>
      <c r="BH664" s="192">
        <f>IF(N664="sníž. přenesená",J664,0)</f>
        <v>0</v>
      </c>
      <c r="BI664" s="192">
        <f>IF(N664="nulová",J664,0)</f>
        <v>0</v>
      </c>
      <c r="BJ664" s="19" t="s">
        <v>80</v>
      </c>
      <c r="BK664" s="192">
        <f>ROUND(I664*H664,2)</f>
        <v>0</v>
      </c>
      <c r="BL664" s="19" t="s">
        <v>170</v>
      </c>
      <c r="BM664" s="191" t="s">
        <v>1816</v>
      </c>
    </row>
    <row r="665" spans="1:65" s="2" customFormat="1" ht="21.75" customHeight="1">
      <c r="A665" s="38"/>
      <c r="B665" s="179"/>
      <c r="C665" s="180" t="s">
        <v>1817</v>
      </c>
      <c r="D665" s="180" t="s">
        <v>165</v>
      </c>
      <c r="E665" s="181" t="s">
        <v>1064</v>
      </c>
      <c r="F665" s="182" t="s">
        <v>1065</v>
      </c>
      <c r="G665" s="183" t="s">
        <v>313</v>
      </c>
      <c r="H665" s="184">
        <v>2</v>
      </c>
      <c r="I665" s="185"/>
      <c r="J665" s="186">
        <f>ROUND(I665*H665,2)</f>
        <v>0</v>
      </c>
      <c r="K665" s="182" t="s">
        <v>1</v>
      </c>
      <c r="L665" s="39"/>
      <c r="M665" s="187" t="s">
        <v>1</v>
      </c>
      <c r="N665" s="188" t="s">
        <v>38</v>
      </c>
      <c r="O665" s="77"/>
      <c r="P665" s="189">
        <f>O665*H665</f>
        <v>0</v>
      </c>
      <c r="Q665" s="189">
        <v>0</v>
      </c>
      <c r="R665" s="189">
        <f>Q665*H665</f>
        <v>0</v>
      </c>
      <c r="S665" s="189">
        <v>0</v>
      </c>
      <c r="T665" s="190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191" t="s">
        <v>170</v>
      </c>
      <c r="AT665" s="191" t="s">
        <v>165</v>
      </c>
      <c r="AU665" s="191" t="s">
        <v>82</v>
      </c>
      <c r="AY665" s="19" t="s">
        <v>163</v>
      </c>
      <c r="BE665" s="192">
        <f>IF(N665="základní",J665,0)</f>
        <v>0</v>
      </c>
      <c r="BF665" s="192">
        <f>IF(N665="snížená",J665,0)</f>
        <v>0</v>
      </c>
      <c r="BG665" s="192">
        <f>IF(N665="zákl. přenesená",J665,0)</f>
        <v>0</v>
      </c>
      <c r="BH665" s="192">
        <f>IF(N665="sníž. přenesená",J665,0)</f>
        <v>0</v>
      </c>
      <c r="BI665" s="192">
        <f>IF(N665="nulová",J665,0)</f>
        <v>0</v>
      </c>
      <c r="BJ665" s="19" t="s">
        <v>80</v>
      </c>
      <c r="BK665" s="192">
        <f>ROUND(I665*H665,2)</f>
        <v>0</v>
      </c>
      <c r="BL665" s="19" t="s">
        <v>170</v>
      </c>
      <c r="BM665" s="191" t="s">
        <v>1818</v>
      </c>
    </row>
    <row r="666" spans="1:65" s="2" customFormat="1" ht="24.15" customHeight="1">
      <c r="A666" s="38"/>
      <c r="B666" s="179"/>
      <c r="C666" s="180" t="s">
        <v>877</v>
      </c>
      <c r="D666" s="180" t="s">
        <v>165</v>
      </c>
      <c r="E666" s="181" t="s">
        <v>1082</v>
      </c>
      <c r="F666" s="182" t="s">
        <v>1083</v>
      </c>
      <c r="G666" s="183" t="s">
        <v>313</v>
      </c>
      <c r="H666" s="184">
        <v>2</v>
      </c>
      <c r="I666" s="185"/>
      <c r="J666" s="186">
        <f>ROUND(I666*H666,2)</f>
        <v>0</v>
      </c>
      <c r="K666" s="182" t="s">
        <v>1</v>
      </c>
      <c r="L666" s="39"/>
      <c r="M666" s="187" t="s">
        <v>1</v>
      </c>
      <c r="N666" s="188" t="s">
        <v>38</v>
      </c>
      <c r="O666" s="77"/>
      <c r="P666" s="189">
        <f>O666*H666</f>
        <v>0</v>
      </c>
      <c r="Q666" s="189">
        <v>0</v>
      </c>
      <c r="R666" s="189">
        <f>Q666*H666</f>
        <v>0</v>
      </c>
      <c r="S666" s="189">
        <v>0</v>
      </c>
      <c r="T666" s="190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191" t="s">
        <v>170</v>
      </c>
      <c r="AT666" s="191" t="s">
        <v>165</v>
      </c>
      <c r="AU666" s="191" t="s">
        <v>82</v>
      </c>
      <c r="AY666" s="19" t="s">
        <v>163</v>
      </c>
      <c r="BE666" s="192">
        <f>IF(N666="základní",J666,0)</f>
        <v>0</v>
      </c>
      <c r="BF666" s="192">
        <f>IF(N666="snížená",J666,0)</f>
        <v>0</v>
      </c>
      <c r="BG666" s="192">
        <f>IF(N666="zákl. přenesená",J666,0)</f>
        <v>0</v>
      </c>
      <c r="BH666" s="192">
        <f>IF(N666="sníž. přenesená",J666,0)</f>
        <v>0</v>
      </c>
      <c r="BI666" s="192">
        <f>IF(N666="nulová",J666,0)</f>
        <v>0</v>
      </c>
      <c r="BJ666" s="19" t="s">
        <v>80</v>
      </c>
      <c r="BK666" s="192">
        <f>ROUND(I666*H666,2)</f>
        <v>0</v>
      </c>
      <c r="BL666" s="19" t="s">
        <v>170</v>
      </c>
      <c r="BM666" s="191" t="s">
        <v>1819</v>
      </c>
    </row>
    <row r="667" spans="1:65" s="2" customFormat="1" ht="21.75" customHeight="1">
      <c r="A667" s="38"/>
      <c r="B667" s="179"/>
      <c r="C667" s="180" t="s">
        <v>1820</v>
      </c>
      <c r="D667" s="180" t="s">
        <v>165</v>
      </c>
      <c r="E667" s="181" t="s">
        <v>1089</v>
      </c>
      <c r="F667" s="182" t="s">
        <v>1090</v>
      </c>
      <c r="G667" s="183" t="s">
        <v>313</v>
      </c>
      <c r="H667" s="184">
        <v>2</v>
      </c>
      <c r="I667" s="185"/>
      <c r="J667" s="186">
        <f>ROUND(I667*H667,2)</f>
        <v>0</v>
      </c>
      <c r="K667" s="182" t="s">
        <v>1</v>
      </c>
      <c r="L667" s="39"/>
      <c r="M667" s="187" t="s">
        <v>1</v>
      </c>
      <c r="N667" s="188" t="s">
        <v>38</v>
      </c>
      <c r="O667" s="77"/>
      <c r="P667" s="189">
        <f>O667*H667</f>
        <v>0</v>
      </c>
      <c r="Q667" s="189">
        <v>0</v>
      </c>
      <c r="R667" s="189">
        <f>Q667*H667</f>
        <v>0</v>
      </c>
      <c r="S667" s="189">
        <v>0</v>
      </c>
      <c r="T667" s="190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191" t="s">
        <v>170</v>
      </c>
      <c r="AT667" s="191" t="s">
        <v>165</v>
      </c>
      <c r="AU667" s="191" t="s">
        <v>82</v>
      </c>
      <c r="AY667" s="19" t="s">
        <v>163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19" t="s">
        <v>80</v>
      </c>
      <c r="BK667" s="192">
        <f>ROUND(I667*H667,2)</f>
        <v>0</v>
      </c>
      <c r="BL667" s="19" t="s">
        <v>170</v>
      </c>
      <c r="BM667" s="191" t="s">
        <v>1821</v>
      </c>
    </row>
    <row r="668" spans="1:65" s="2" customFormat="1" ht="16.5" customHeight="1">
      <c r="A668" s="38"/>
      <c r="B668" s="179"/>
      <c r="C668" s="180" t="s">
        <v>881</v>
      </c>
      <c r="D668" s="180" t="s">
        <v>165</v>
      </c>
      <c r="E668" s="181" t="s">
        <v>1479</v>
      </c>
      <c r="F668" s="182" t="s">
        <v>1480</v>
      </c>
      <c r="G668" s="183" t="s">
        <v>313</v>
      </c>
      <c r="H668" s="184">
        <v>1</v>
      </c>
      <c r="I668" s="185"/>
      <c r="J668" s="186">
        <f>ROUND(I668*H668,2)</f>
        <v>0</v>
      </c>
      <c r="K668" s="182" t="s">
        <v>1</v>
      </c>
      <c r="L668" s="39"/>
      <c r="M668" s="187" t="s">
        <v>1</v>
      </c>
      <c r="N668" s="188" t="s">
        <v>38</v>
      </c>
      <c r="O668" s="77"/>
      <c r="P668" s="189">
        <f>O668*H668</f>
        <v>0</v>
      </c>
      <c r="Q668" s="189">
        <v>0</v>
      </c>
      <c r="R668" s="189">
        <f>Q668*H668</f>
        <v>0</v>
      </c>
      <c r="S668" s="189">
        <v>0</v>
      </c>
      <c r="T668" s="190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191" t="s">
        <v>170</v>
      </c>
      <c r="AT668" s="191" t="s">
        <v>165</v>
      </c>
      <c r="AU668" s="191" t="s">
        <v>82</v>
      </c>
      <c r="AY668" s="19" t="s">
        <v>163</v>
      </c>
      <c r="BE668" s="192">
        <f>IF(N668="základní",J668,0)</f>
        <v>0</v>
      </c>
      <c r="BF668" s="192">
        <f>IF(N668="snížená",J668,0)</f>
        <v>0</v>
      </c>
      <c r="BG668" s="192">
        <f>IF(N668="zákl. přenesená",J668,0)</f>
        <v>0</v>
      </c>
      <c r="BH668" s="192">
        <f>IF(N668="sníž. přenesená",J668,0)</f>
        <v>0</v>
      </c>
      <c r="BI668" s="192">
        <f>IF(N668="nulová",J668,0)</f>
        <v>0</v>
      </c>
      <c r="BJ668" s="19" t="s">
        <v>80</v>
      </c>
      <c r="BK668" s="192">
        <f>ROUND(I668*H668,2)</f>
        <v>0</v>
      </c>
      <c r="BL668" s="19" t="s">
        <v>170</v>
      </c>
      <c r="BM668" s="191" t="s">
        <v>1822</v>
      </c>
    </row>
    <row r="669" spans="1:65" s="2" customFormat="1" ht="24.15" customHeight="1">
      <c r="A669" s="38"/>
      <c r="B669" s="179"/>
      <c r="C669" s="180" t="s">
        <v>1823</v>
      </c>
      <c r="D669" s="180" t="s">
        <v>165</v>
      </c>
      <c r="E669" s="181" t="s">
        <v>1092</v>
      </c>
      <c r="F669" s="182" t="s">
        <v>1093</v>
      </c>
      <c r="G669" s="183" t="s">
        <v>313</v>
      </c>
      <c r="H669" s="184">
        <v>12</v>
      </c>
      <c r="I669" s="185"/>
      <c r="J669" s="186">
        <f>ROUND(I669*H669,2)</f>
        <v>0</v>
      </c>
      <c r="K669" s="182" t="s">
        <v>1</v>
      </c>
      <c r="L669" s="39"/>
      <c r="M669" s="187" t="s">
        <v>1</v>
      </c>
      <c r="N669" s="188" t="s">
        <v>38</v>
      </c>
      <c r="O669" s="77"/>
      <c r="P669" s="189">
        <f>O669*H669</f>
        <v>0</v>
      </c>
      <c r="Q669" s="189">
        <v>0</v>
      </c>
      <c r="R669" s="189">
        <f>Q669*H669</f>
        <v>0</v>
      </c>
      <c r="S669" s="189">
        <v>0</v>
      </c>
      <c r="T669" s="190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191" t="s">
        <v>170</v>
      </c>
      <c r="AT669" s="191" t="s">
        <v>165</v>
      </c>
      <c r="AU669" s="191" t="s">
        <v>82</v>
      </c>
      <c r="AY669" s="19" t="s">
        <v>163</v>
      </c>
      <c r="BE669" s="192">
        <f>IF(N669="základní",J669,0)</f>
        <v>0</v>
      </c>
      <c r="BF669" s="192">
        <f>IF(N669="snížená",J669,0)</f>
        <v>0</v>
      </c>
      <c r="BG669" s="192">
        <f>IF(N669="zákl. přenesená",J669,0)</f>
        <v>0</v>
      </c>
      <c r="BH669" s="192">
        <f>IF(N669="sníž. přenesená",J669,0)</f>
        <v>0</v>
      </c>
      <c r="BI669" s="192">
        <f>IF(N669="nulová",J669,0)</f>
        <v>0</v>
      </c>
      <c r="BJ669" s="19" t="s">
        <v>80</v>
      </c>
      <c r="BK669" s="192">
        <f>ROUND(I669*H669,2)</f>
        <v>0</v>
      </c>
      <c r="BL669" s="19" t="s">
        <v>170</v>
      </c>
      <c r="BM669" s="191" t="s">
        <v>1824</v>
      </c>
    </row>
    <row r="670" spans="1:65" s="2" customFormat="1" ht="24.15" customHeight="1">
      <c r="A670" s="38"/>
      <c r="B670" s="179"/>
      <c r="C670" s="180" t="s">
        <v>886</v>
      </c>
      <c r="D670" s="180" t="s">
        <v>165</v>
      </c>
      <c r="E670" s="181" t="s">
        <v>1825</v>
      </c>
      <c r="F670" s="182" t="s">
        <v>1826</v>
      </c>
      <c r="G670" s="183" t="s">
        <v>313</v>
      </c>
      <c r="H670" s="184">
        <v>4</v>
      </c>
      <c r="I670" s="185"/>
      <c r="J670" s="186">
        <f>ROUND(I670*H670,2)</f>
        <v>0</v>
      </c>
      <c r="K670" s="182" t="s">
        <v>1</v>
      </c>
      <c r="L670" s="39"/>
      <c r="M670" s="187" t="s">
        <v>1</v>
      </c>
      <c r="N670" s="188" t="s">
        <v>38</v>
      </c>
      <c r="O670" s="77"/>
      <c r="P670" s="189">
        <f>O670*H670</f>
        <v>0</v>
      </c>
      <c r="Q670" s="189">
        <v>0</v>
      </c>
      <c r="R670" s="189">
        <f>Q670*H670</f>
        <v>0</v>
      </c>
      <c r="S670" s="189">
        <v>0</v>
      </c>
      <c r="T670" s="190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191" t="s">
        <v>170</v>
      </c>
      <c r="AT670" s="191" t="s">
        <v>165</v>
      </c>
      <c r="AU670" s="191" t="s">
        <v>82</v>
      </c>
      <c r="AY670" s="19" t="s">
        <v>163</v>
      </c>
      <c r="BE670" s="192">
        <f>IF(N670="základní",J670,0)</f>
        <v>0</v>
      </c>
      <c r="BF670" s="192">
        <f>IF(N670="snížená",J670,0)</f>
        <v>0</v>
      </c>
      <c r="BG670" s="192">
        <f>IF(N670="zákl. přenesená",J670,0)</f>
        <v>0</v>
      </c>
      <c r="BH670" s="192">
        <f>IF(N670="sníž. přenesená",J670,0)</f>
        <v>0</v>
      </c>
      <c r="BI670" s="192">
        <f>IF(N670="nulová",J670,0)</f>
        <v>0</v>
      </c>
      <c r="BJ670" s="19" t="s">
        <v>80</v>
      </c>
      <c r="BK670" s="192">
        <f>ROUND(I670*H670,2)</f>
        <v>0</v>
      </c>
      <c r="BL670" s="19" t="s">
        <v>170</v>
      </c>
      <c r="BM670" s="191" t="s">
        <v>1827</v>
      </c>
    </row>
    <row r="671" spans="1:51" s="14" customFormat="1" ht="12">
      <c r="A671" s="14"/>
      <c r="B671" s="201"/>
      <c r="C671" s="14"/>
      <c r="D671" s="194" t="s">
        <v>180</v>
      </c>
      <c r="E671" s="202" t="s">
        <v>1</v>
      </c>
      <c r="F671" s="203" t="s">
        <v>1308</v>
      </c>
      <c r="G671" s="14"/>
      <c r="H671" s="204">
        <v>4</v>
      </c>
      <c r="I671" s="205"/>
      <c r="J671" s="14"/>
      <c r="K671" s="14"/>
      <c r="L671" s="201"/>
      <c r="M671" s="206"/>
      <c r="N671" s="207"/>
      <c r="O671" s="207"/>
      <c r="P671" s="207"/>
      <c r="Q671" s="207"/>
      <c r="R671" s="207"/>
      <c r="S671" s="207"/>
      <c r="T671" s="208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02" t="s">
        <v>180</v>
      </c>
      <c r="AU671" s="202" t="s">
        <v>82</v>
      </c>
      <c r="AV671" s="14" t="s">
        <v>82</v>
      </c>
      <c r="AW671" s="14" t="s">
        <v>30</v>
      </c>
      <c r="AX671" s="14" t="s">
        <v>73</v>
      </c>
      <c r="AY671" s="202" t="s">
        <v>163</v>
      </c>
    </row>
    <row r="672" spans="1:51" s="15" customFormat="1" ht="12">
      <c r="A672" s="15"/>
      <c r="B672" s="209"/>
      <c r="C672" s="15"/>
      <c r="D672" s="194" t="s">
        <v>180</v>
      </c>
      <c r="E672" s="210" t="s">
        <v>1</v>
      </c>
      <c r="F672" s="211" t="s">
        <v>218</v>
      </c>
      <c r="G672" s="15"/>
      <c r="H672" s="212">
        <v>4</v>
      </c>
      <c r="I672" s="213"/>
      <c r="J672" s="15"/>
      <c r="K672" s="15"/>
      <c r="L672" s="209"/>
      <c r="M672" s="214"/>
      <c r="N672" s="215"/>
      <c r="O672" s="215"/>
      <c r="P672" s="215"/>
      <c r="Q672" s="215"/>
      <c r="R672" s="215"/>
      <c r="S672" s="215"/>
      <c r="T672" s="216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10" t="s">
        <v>180</v>
      </c>
      <c r="AU672" s="210" t="s">
        <v>82</v>
      </c>
      <c r="AV672" s="15" t="s">
        <v>170</v>
      </c>
      <c r="AW672" s="15" t="s">
        <v>30</v>
      </c>
      <c r="AX672" s="15" t="s">
        <v>80</v>
      </c>
      <c r="AY672" s="210" t="s">
        <v>163</v>
      </c>
    </row>
    <row r="673" spans="1:65" s="2" customFormat="1" ht="16.5" customHeight="1">
      <c r="A673" s="38"/>
      <c r="B673" s="179"/>
      <c r="C673" s="180" t="s">
        <v>1828</v>
      </c>
      <c r="D673" s="180" t="s">
        <v>165</v>
      </c>
      <c r="E673" s="181" t="s">
        <v>1112</v>
      </c>
      <c r="F673" s="182" t="s">
        <v>1113</v>
      </c>
      <c r="G673" s="183" t="s">
        <v>313</v>
      </c>
      <c r="H673" s="184">
        <v>2</v>
      </c>
      <c r="I673" s="185"/>
      <c r="J673" s="186">
        <f>ROUND(I673*H673,2)</f>
        <v>0</v>
      </c>
      <c r="K673" s="182" t="s">
        <v>1</v>
      </c>
      <c r="L673" s="39"/>
      <c r="M673" s="187" t="s">
        <v>1</v>
      </c>
      <c r="N673" s="188" t="s">
        <v>38</v>
      </c>
      <c r="O673" s="77"/>
      <c r="P673" s="189">
        <f>O673*H673</f>
        <v>0</v>
      </c>
      <c r="Q673" s="189">
        <v>0</v>
      </c>
      <c r="R673" s="189">
        <f>Q673*H673</f>
        <v>0</v>
      </c>
      <c r="S673" s="189">
        <v>0</v>
      </c>
      <c r="T673" s="190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191" t="s">
        <v>170</v>
      </c>
      <c r="AT673" s="191" t="s">
        <v>165</v>
      </c>
      <c r="AU673" s="191" t="s">
        <v>82</v>
      </c>
      <c r="AY673" s="19" t="s">
        <v>163</v>
      </c>
      <c r="BE673" s="192">
        <f>IF(N673="základní",J673,0)</f>
        <v>0</v>
      </c>
      <c r="BF673" s="192">
        <f>IF(N673="snížená",J673,0)</f>
        <v>0</v>
      </c>
      <c r="BG673" s="192">
        <f>IF(N673="zákl. přenesená",J673,0)</f>
        <v>0</v>
      </c>
      <c r="BH673" s="192">
        <f>IF(N673="sníž. přenesená",J673,0)</f>
        <v>0</v>
      </c>
      <c r="BI673" s="192">
        <f>IF(N673="nulová",J673,0)</f>
        <v>0</v>
      </c>
      <c r="BJ673" s="19" t="s">
        <v>80</v>
      </c>
      <c r="BK673" s="192">
        <f>ROUND(I673*H673,2)</f>
        <v>0</v>
      </c>
      <c r="BL673" s="19" t="s">
        <v>170</v>
      </c>
      <c r="BM673" s="191" t="s">
        <v>1829</v>
      </c>
    </row>
    <row r="674" spans="1:65" s="2" customFormat="1" ht="24.15" customHeight="1">
      <c r="A674" s="38"/>
      <c r="B674" s="179"/>
      <c r="C674" s="180" t="s">
        <v>891</v>
      </c>
      <c r="D674" s="180" t="s">
        <v>165</v>
      </c>
      <c r="E674" s="181" t="s">
        <v>1130</v>
      </c>
      <c r="F674" s="182" t="s">
        <v>1131</v>
      </c>
      <c r="G674" s="183" t="s">
        <v>313</v>
      </c>
      <c r="H674" s="184">
        <v>1</v>
      </c>
      <c r="I674" s="185"/>
      <c r="J674" s="186">
        <f>ROUND(I674*H674,2)</f>
        <v>0</v>
      </c>
      <c r="K674" s="182" t="s">
        <v>1</v>
      </c>
      <c r="L674" s="39"/>
      <c r="M674" s="187" t="s">
        <v>1</v>
      </c>
      <c r="N674" s="188" t="s">
        <v>38</v>
      </c>
      <c r="O674" s="77"/>
      <c r="P674" s="189">
        <f>O674*H674</f>
        <v>0</v>
      </c>
      <c r="Q674" s="189">
        <v>0</v>
      </c>
      <c r="R674" s="189">
        <f>Q674*H674</f>
        <v>0</v>
      </c>
      <c r="S674" s="189">
        <v>0</v>
      </c>
      <c r="T674" s="190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191" t="s">
        <v>170</v>
      </c>
      <c r="AT674" s="191" t="s">
        <v>165</v>
      </c>
      <c r="AU674" s="191" t="s">
        <v>82</v>
      </c>
      <c r="AY674" s="19" t="s">
        <v>163</v>
      </c>
      <c r="BE674" s="192">
        <f>IF(N674="základní",J674,0)</f>
        <v>0</v>
      </c>
      <c r="BF674" s="192">
        <f>IF(N674="snížená",J674,0)</f>
        <v>0</v>
      </c>
      <c r="BG674" s="192">
        <f>IF(N674="zákl. přenesená",J674,0)</f>
        <v>0</v>
      </c>
      <c r="BH674" s="192">
        <f>IF(N674="sníž. přenesená",J674,0)</f>
        <v>0</v>
      </c>
      <c r="BI674" s="192">
        <f>IF(N674="nulová",J674,0)</f>
        <v>0</v>
      </c>
      <c r="BJ674" s="19" t="s">
        <v>80</v>
      </c>
      <c r="BK674" s="192">
        <f>ROUND(I674*H674,2)</f>
        <v>0</v>
      </c>
      <c r="BL674" s="19" t="s">
        <v>170</v>
      </c>
      <c r="BM674" s="191" t="s">
        <v>1830</v>
      </c>
    </row>
    <row r="675" spans="1:65" s="2" customFormat="1" ht="24.15" customHeight="1">
      <c r="A675" s="38"/>
      <c r="B675" s="179"/>
      <c r="C675" s="180" t="s">
        <v>1831</v>
      </c>
      <c r="D675" s="180" t="s">
        <v>165</v>
      </c>
      <c r="E675" s="181" t="s">
        <v>1832</v>
      </c>
      <c r="F675" s="182" t="s">
        <v>1833</v>
      </c>
      <c r="G675" s="183" t="s">
        <v>313</v>
      </c>
      <c r="H675" s="184">
        <v>1</v>
      </c>
      <c r="I675" s="185"/>
      <c r="J675" s="186">
        <f>ROUND(I675*H675,2)</f>
        <v>0</v>
      </c>
      <c r="K675" s="182" t="s">
        <v>1</v>
      </c>
      <c r="L675" s="39"/>
      <c r="M675" s="187" t="s">
        <v>1</v>
      </c>
      <c r="N675" s="188" t="s">
        <v>38</v>
      </c>
      <c r="O675" s="77"/>
      <c r="P675" s="189">
        <f>O675*H675</f>
        <v>0</v>
      </c>
      <c r="Q675" s="189">
        <v>0</v>
      </c>
      <c r="R675" s="189">
        <f>Q675*H675</f>
        <v>0</v>
      </c>
      <c r="S675" s="189">
        <v>0</v>
      </c>
      <c r="T675" s="190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191" t="s">
        <v>170</v>
      </c>
      <c r="AT675" s="191" t="s">
        <v>165</v>
      </c>
      <c r="AU675" s="191" t="s">
        <v>82</v>
      </c>
      <c r="AY675" s="19" t="s">
        <v>163</v>
      </c>
      <c r="BE675" s="192">
        <f>IF(N675="základní",J675,0)</f>
        <v>0</v>
      </c>
      <c r="BF675" s="192">
        <f>IF(N675="snížená",J675,0)</f>
        <v>0</v>
      </c>
      <c r="BG675" s="192">
        <f>IF(N675="zákl. přenesená",J675,0)</f>
        <v>0</v>
      </c>
      <c r="BH675" s="192">
        <f>IF(N675="sníž. přenesená",J675,0)</f>
        <v>0</v>
      </c>
      <c r="BI675" s="192">
        <f>IF(N675="nulová",J675,0)</f>
        <v>0</v>
      </c>
      <c r="BJ675" s="19" t="s">
        <v>80</v>
      </c>
      <c r="BK675" s="192">
        <f>ROUND(I675*H675,2)</f>
        <v>0</v>
      </c>
      <c r="BL675" s="19" t="s">
        <v>170</v>
      </c>
      <c r="BM675" s="191" t="s">
        <v>1834</v>
      </c>
    </row>
    <row r="676" spans="1:65" s="2" customFormat="1" ht="24.15" customHeight="1">
      <c r="A676" s="38"/>
      <c r="B676" s="179"/>
      <c r="C676" s="180" t="s">
        <v>895</v>
      </c>
      <c r="D676" s="180" t="s">
        <v>165</v>
      </c>
      <c r="E676" s="181" t="s">
        <v>1835</v>
      </c>
      <c r="F676" s="182" t="s">
        <v>1836</v>
      </c>
      <c r="G676" s="183" t="s">
        <v>313</v>
      </c>
      <c r="H676" s="184">
        <v>1</v>
      </c>
      <c r="I676" s="185"/>
      <c r="J676" s="186">
        <f>ROUND(I676*H676,2)</f>
        <v>0</v>
      </c>
      <c r="K676" s="182" t="s">
        <v>1</v>
      </c>
      <c r="L676" s="39"/>
      <c r="M676" s="187" t="s">
        <v>1</v>
      </c>
      <c r="N676" s="188" t="s">
        <v>38</v>
      </c>
      <c r="O676" s="77"/>
      <c r="P676" s="189">
        <f>O676*H676</f>
        <v>0</v>
      </c>
      <c r="Q676" s="189">
        <v>0</v>
      </c>
      <c r="R676" s="189">
        <f>Q676*H676</f>
        <v>0</v>
      </c>
      <c r="S676" s="189">
        <v>0</v>
      </c>
      <c r="T676" s="190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191" t="s">
        <v>170</v>
      </c>
      <c r="AT676" s="191" t="s">
        <v>165</v>
      </c>
      <c r="AU676" s="191" t="s">
        <v>82</v>
      </c>
      <c r="AY676" s="19" t="s">
        <v>163</v>
      </c>
      <c r="BE676" s="192">
        <f>IF(N676="základní",J676,0)</f>
        <v>0</v>
      </c>
      <c r="BF676" s="192">
        <f>IF(N676="snížená",J676,0)</f>
        <v>0</v>
      </c>
      <c r="BG676" s="192">
        <f>IF(N676="zákl. přenesená",J676,0)</f>
        <v>0</v>
      </c>
      <c r="BH676" s="192">
        <f>IF(N676="sníž. přenesená",J676,0)</f>
        <v>0</v>
      </c>
      <c r="BI676" s="192">
        <f>IF(N676="nulová",J676,0)</f>
        <v>0</v>
      </c>
      <c r="BJ676" s="19" t="s">
        <v>80</v>
      </c>
      <c r="BK676" s="192">
        <f>ROUND(I676*H676,2)</f>
        <v>0</v>
      </c>
      <c r="BL676" s="19" t="s">
        <v>170</v>
      </c>
      <c r="BM676" s="191" t="s">
        <v>1837</v>
      </c>
    </row>
    <row r="677" spans="1:65" s="2" customFormat="1" ht="33" customHeight="1">
      <c r="A677" s="38"/>
      <c r="B677" s="179"/>
      <c r="C677" s="180" t="s">
        <v>1838</v>
      </c>
      <c r="D677" s="180" t="s">
        <v>165</v>
      </c>
      <c r="E677" s="181" t="s">
        <v>1361</v>
      </c>
      <c r="F677" s="182" t="s">
        <v>1362</v>
      </c>
      <c r="G677" s="183" t="s">
        <v>196</v>
      </c>
      <c r="H677" s="184">
        <v>3</v>
      </c>
      <c r="I677" s="185"/>
      <c r="J677" s="186">
        <f>ROUND(I677*H677,2)</f>
        <v>0</v>
      </c>
      <c r="K677" s="182" t="s">
        <v>1</v>
      </c>
      <c r="L677" s="39"/>
      <c r="M677" s="187" t="s">
        <v>1</v>
      </c>
      <c r="N677" s="188" t="s">
        <v>38</v>
      </c>
      <c r="O677" s="77"/>
      <c r="P677" s="189">
        <f>O677*H677</f>
        <v>0</v>
      </c>
      <c r="Q677" s="189">
        <v>0</v>
      </c>
      <c r="R677" s="189">
        <f>Q677*H677</f>
        <v>0</v>
      </c>
      <c r="S677" s="189">
        <v>0</v>
      </c>
      <c r="T677" s="190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191" t="s">
        <v>170</v>
      </c>
      <c r="AT677" s="191" t="s">
        <v>165</v>
      </c>
      <c r="AU677" s="191" t="s">
        <v>82</v>
      </c>
      <c r="AY677" s="19" t="s">
        <v>163</v>
      </c>
      <c r="BE677" s="192">
        <f>IF(N677="základní",J677,0)</f>
        <v>0</v>
      </c>
      <c r="BF677" s="192">
        <f>IF(N677="snížená",J677,0)</f>
        <v>0</v>
      </c>
      <c r="BG677" s="192">
        <f>IF(N677="zákl. přenesená",J677,0)</f>
        <v>0</v>
      </c>
      <c r="BH677" s="192">
        <f>IF(N677="sníž. přenesená",J677,0)</f>
        <v>0</v>
      </c>
      <c r="BI677" s="192">
        <f>IF(N677="nulová",J677,0)</f>
        <v>0</v>
      </c>
      <c r="BJ677" s="19" t="s">
        <v>80</v>
      </c>
      <c r="BK677" s="192">
        <f>ROUND(I677*H677,2)</f>
        <v>0</v>
      </c>
      <c r="BL677" s="19" t="s">
        <v>170</v>
      </c>
      <c r="BM677" s="191" t="s">
        <v>1839</v>
      </c>
    </row>
    <row r="678" spans="1:65" s="2" customFormat="1" ht="16.5" customHeight="1">
      <c r="A678" s="38"/>
      <c r="B678" s="179"/>
      <c r="C678" s="180" t="s">
        <v>899</v>
      </c>
      <c r="D678" s="180" t="s">
        <v>165</v>
      </c>
      <c r="E678" s="181" t="s">
        <v>1370</v>
      </c>
      <c r="F678" s="182" t="s">
        <v>1371</v>
      </c>
      <c r="G678" s="183" t="s">
        <v>313</v>
      </c>
      <c r="H678" s="184">
        <v>2</v>
      </c>
      <c r="I678" s="185"/>
      <c r="J678" s="186">
        <f>ROUND(I678*H678,2)</f>
        <v>0</v>
      </c>
      <c r="K678" s="182" t="s">
        <v>1</v>
      </c>
      <c r="L678" s="39"/>
      <c r="M678" s="187" t="s">
        <v>1</v>
      </c>
      <c r="N678" s="188" t="s">
        <v>38</v>
      </c>
      <c r="O678" s="77"/>
      <c r="P678" s="189">
        <f>O678*H678</f>
        <v>0</v>
      </c>
      <c r="Q678" s="189">
        <v>0</v>
      </c>
      <c r="R678" s="189">
        <f>Q678*H678</f>
        <v>0</v>
      </c>
      <c r="S678" s="189">
        <v>0</v>
      </c>
      <c r="T678" s="190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191" t="s">
        <v>170</v>
      </c>
      <c r="AT678" s="191" t="s">
        <v>165</v>
      </c>
      <c r="AU678" s="191" t="s">
        <v>82</v>
      </c>
      <c r="AY678" s="19" t="s">
        <v>163</v>
      </c>
      <c r="BE678" s="192">
        <f>IF(N678="základní",J678,0)</f>
        <v>0</v>
      </c>
      <c r="BF678" s="192">
        <f>IF(N678="snížená",J678,0)</f>
        <v>0</v>
      </c>
      <c r="BG678" s="192">
        <f>IF(N678="zákl. přenesená",J678,0)</f>
        <v>0</v>
      </c>
      <c r="BH678" s="192">
        <f>IF(N678="sníž. přenesená",J678,0)</f>
        <v>0</v>
      </c>
      <c r="BI678" s="192">
        <f>IF(N678="nulová",J678,0)</f>
        <v>0</v>
      </c>
      <c r="BJ678" s="19" t="s">
        <v>80</v>
      </c>
      <c r="BK678" s="192">
        <f>ROUND(I678*H678,2)</f>
        <v>0</v>
      </c>
      <c r="BL678" s="19" t="s">
        <v>170</v>
      </c>
      <c r="BM678" s="191" t="s">
        <v>1840</v>
      </c>
    </row>
    <row r="679" spans="1:65" s="2" customFormat="1" ht="16.5" customHeight="1">
      <c r="A679" s="38"/>
      <c r="B679" s="179"/>
      <c r="C679" s="180" t="s">
        <v>1841</v>
      </c>
      <c r="D679" s="180" t="s">
        <v>165</v>
      </c>
      <c r="E679" s="181" t="s">
        <v>1373</v>
      </c>
      <c r="F679" s="182" t="s">
        <v>1374</v>
      </c>
      <c r="G679" s="183" t="s">
        <v>313</v>
      </c>
      <c r="H679" s="184">
        <v>1</v>
      </c>
      <c r="I679" s="185"/>
      <c r="J679" s="186">
        <f>ROUND(I679*H679,2)</f>
        <v>0</v>
      </c>
      <c r="K679" s="182" t="s">
        <v>1</v>
      </c>
      <c r="L679" s="39"/>
      <c r="M679" s="187" t="s">
        <v>1</v>
      </c>
      <c r="N679" s="188" t="s">
        <v>38</v>
      </c>
      <c r="O679" s="77"/>
      <c r="P679" s="189">
        <f>O679*H679</f>
        <v>0</v>
      </c>
      <c r="Q679" s="189">
        <v>0</v>
      </c>
      <c r="R679" s="189">
        <f>Q679*H679</f>
        <v>0</v>
      </c>
      <c r="S679" s="189">
        <v>0</v>
      </c>
      <c r="T679" s="190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191" t="s">
        <v>170</v>
      </c>
      <c r="AT679" s="191" t="s">
        <v>165</v>
      </c>
      <c r="AU679" s="191" t="s">
        <v>82</v>
      </c>
      <c r="AY679" s="19" t="s">
        <v>163</v>
      </c>
      <c r="BE679" s="192">
        <f>IF(N679="základní",J679,0)</f>
        <v>0</v>
      </c>
      <c r="BF679" s="192">
        <f>IF(N679="snížená",J679,0)</f>
        <v>0</v>
      </c>
      <c r="BG679" s="192">
        <f>IF(N679="zákl. přenesená",J679,0)</f>
        <v>0</v>
      </c>
      <c r="BH679" s="192">
        <f>IF(N679="sníž. přenesená",J679,0)</f>
        <v>0</v>
      </c>
      <c r="BI679" s="192">
        <f>IF(N679="nulová",J679,0)</f>
        <v>0</v>
      </c>
      <c r="BJ679" s="19" t="s">
        <v>80</v>
      </c>
      <c r="BK679" s="192">
        <f>ROUND(I679*H679,2)</f>
        <v>0</v>
      </c>
      <c r="BL679" s="19" t="s">
        <v>170</v>
      </c>
      <c r="BM679" s="191" t="s">
        <v>1842</v>
      </c>
    </row>
    <row r="680" spans="1:65" s="2" customFormat="1" ht="16.5" customHeight="1">
      <c r="A680" s="38"/>
      <c r="B680" s="179"/>
      <c r="C680" s="180" t="s">
        <v>904</v>
      </c>
      <c r="D680" s="180" t="s">
        <v>165</v>
      </c>
      <c r="E680" s="181" t="s">
        <v>1378</v>
      </c>
      <c r="F680" s="182" t="s">
        <v>1379</v>
      </c>
      <c r="G680" s="183" t="s">
        <v>313</v>
      </c>
      <c r="H680" s="184">
        <v>1</v>
      </c>
      <c r="I680" s="185"/>
      <c r="J680" s="186">
        <f>ROUND(I680*H680,2)</f>
        <v>0</v>
      </c>
      <c r="K680" s="182" t="s">
        <v>1</v>
      </c>
      <c r="L680" s="39"/>
      <c r="M680" s="187" t="s">
        <v>1</v>
      </c>
      <c r="N680" s="188" t="s">
        <v>38</v>
      </c>
      <c r="O680" s="77"/>
      <c r="P680" s="189">
        <f>O680*H680</f>
        <v>0</v>
      </c>
      <c r="Q680" s="189">
        <v>0</v>
      </c>
      <c r="R680" s="189">
        <f>Q680*H680</f>
        <v>0</v>
      </c>
      <c r="S680" s="189">
        <v>0</v>
      </c>
      <c r="T680" s="190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191" t="s">
        <v>170</v>
      </c>
      <c r="AT680" s="191" t="s">
        <v>165</v>
      </c>
      <c r="AU680" s="191" t="s">
        <v>82</v>
      </c>
      <c r="AY680" s="19" t="s">
        <v>163</v>
      </c>
      <c r="BE680" s="192">
        <f>IF(N680="základní",J680,0)</f>
        <v>0</v>
      </c>
      <c r="BF680" s="192">
        <f>IF(N680="snížená",J680,0)</f>
        <v>0</v>
      </c>
      <c r="BG680" s="192">
        <f>IF(N680="zákl. přenesená",J680,0)</f>
        <v>0</v>
      </c>
      <c r="BH680" s="192">
        <f>IF(N680="sníž. přenesená",J680,0)</f>
        <v>0</v>
      </c>
      <c r="BI680" s="192">
        <f>IF(N680="nulová",J680,0)</f>
        <v>0</v>
      </c>
      <c r="BJ680" s="19" t="s">
        <v>80</v>
      </c>
      <c r="BK680" s="192">
        <f>ROUND(I680*H680,2)</f>
        <v>0</v>
      </c>
      <c r="BL680" s="19" t="s">
        <v>170</v>
      </c>
      <c r="BM680" s="191" t="s">
        <v>1843</v>
      </c>
    </row>
    <row r="681" spans="1:65" s="2" customFormat="1" ht="33" customHeight="1">
      <c r="A681" s="38"/>
      <c r="B681" s="179"/>
      <c r="C681" s="180" t="s">
        <v>1324</v>
      </c>
      <c r="D681" s="180" t="s">
        <v>165</v>
      </c>
      <c r="E681" s="181" t="s">
        <v>1844</v>
      </c>
      <c r="F681" s="182" t="s">
        <v>1845</v>
      </c>
      <c r="G681" s="183" t="s">
        <v>313</v>
      </c>
      <c r="H681" s="184">
        <v>1</v>
      </c>
      <c r="I681" s="185"/>
      <c r="J681" s="186">
        <f>ROUND(I681*H681,2)</f>
        <v>0</v>
      </c>
      <c r="K681" s="182" t="s">
        <v>1</v>
      </c>
      <c r="L681" s="39"/>
      <c r="M681" s="187" t="s">
        <v>1</v>
      </c>
      <c r="N681" s="188" t="s">
        <v>38</v>
      </c>
      <c r="O681" s="77"/>
      <c r="P681" s="189">
        <f>O681*H681</f>
        <v>0</v>
      </c>
      <c r="Q681" s="189">
        <v>0</v>
      </c>
      <c r="R681" s="189">
        <f>Q681*H681</f>
        <v>0</v>
      </c>
      <c r="S681" s="189">
        <v>0</v>
      </c>
      <c r="T681" s="190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191" t="s">
        <v>170</v>
      </c>
      <c r="AT681" s="191" t="s">
        <v>165</v>
      </c>
      <c r="AU681" s="191" t="s">
        <v>82</v>
      </c>
      <c r="AY681" s="19" t="s">
        <v>163</v>
      </c>
      <c r="BE681" s="192">
        <f>IF(N681="základní",J681,0)</f>
        <v>0</v>
      </c>
      <c r="BF681" s="192">
        <f>IF(N681="snížená",J681,0)</f>
        <v>0</v>
      </c>
      <c r="BG681" s="192">
        <f>IF(N681="zákl. přenesená",J681,0)</f>
        <v>0</v>
      </c>
      <c r="BH681" s="192">
        <f>IF(N681="sníž. přenesená",J681,0)</f>
        <v>0</v>
      </c>
      <c r="BI681" s="192">
        <f>IF(N681="nulová",J681,0)</f>
        <v>0</v>
      </c>
      <c r="BJ681" s="19" t="s">
        <v>80</v>
      </c>
      <c r="BK681" s="192">
        <f>ROUND(I681*H681,2)</f>
        <v>0</v>
      </c>
      <c r="BL681" s="19" t="s">
        <v>170</v>
      </c>
      <c r="BM681" s="191" t="s">
        <v>1846</v>
      </c>
    </row>
    <row r="682" spans="1:65" s="2" customFormat="1" ht="24.15" customHeight="1">
      <c r="A682" s="38"/>
      <c r="B682" s="179"/>
      <c r="C682" s="180" t="s">
        <v>909</v>
      </c>
      <c r="D682" s="180" t="s">
        <v>165</v>
      </c>
      <c r="E682" s="181" t="s">
        <v>1145</v>
      </c>
      <c r="F682" s="182" t="s">
        <v>1146</v>
      </c>
      <c r="G682" s="183" t="s">
        <v>313</v>
      </c>
      <c r="H682" s="184">
        <v>1</v>
      </c>
      <c r="I682" s="185"/>
      <c r="J682" s="186">
        <f>ROUND(I682*H682,2)</f>
        <v>0</v>
      </c>
      <c r="K682" s="182" t="s">
        <v>1</v>
      </c>
      <c r="L682" s="39"/>
      <c r="M682" s="187" t="s">
        <v>1</v>
      </c>
      <c r="N682" s="188" t="s">
        <v>38</v>
      </c>
      <c r="O682" s="77"/>
      <c r="P682" s="189">
        <f>O682*H682</f>
        <v>0</v>
      </c>
      <c r="Q682" s="189">
        <v>0</v>
      </c>
      <c r="R682" s="189">
        <f>Q682*H682</f>
        <v>0</v>
      </c>
      <c r="S682" s="189">
        <v>0</v>
      </c>
      <c r="T682" s="190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191" t="s">
        <v>170</v>
      </c>
      <c r="AT682" s="191" t="s">
        <v>165</v>
      </c>
      <c r="AU682" s="191" t="s">
        <v>82</v>
      </c>
      <c r="AY682" s="19" t="s">
        <v>163</v>
      </c>
      <c r="BE682" s="192">
        <f>IF(N682="základní",J682,0)</f>
        <v>0</v>
      </c>
      <c r="BF682" s="192">
        <f>IF(N682="snížená",J682,0)</f>
        <v>0</v>
      </c>
      <c r="BG682" s="192">
        <f>IF(N682="zákl. přenesená",J682,0)</f>
        <v>0</v>
      </c>
      <c r="BH682" s="192">
        <f>IF(N682="sníž. přenesená",J682,0)</f>
        <v>0</v>
      </c>
      <c r="BI682" s="192">
        <f>IF(N682="nulová",J682,0)</f>
        <v>0</v>
      </c>
      <c r="BJ682" s="19" t="s">
        <v>80</v>
      </c>
      <c r="BK682" s="192">
        <f>ROUND(I682*H682,2)</f>
        <v>0</v>
      </c>
      <c r="BL682" s="19" t="s">
        <v>170</v>
      </c>
      <c r="BM682" s="191" t="s">
        <v>1847</v>
      </c>
    </row>
    <row r="683" spans="1:65" s="2" customFormat="1" ht="16.5" customHeight="1">
      <c r="A683" s="38"/>
      <c r="B683" s="179"/>
      <c r="C683" s="180" t="s">
        <v>1848</v>
      </c>
      <c r="D683" s="180" t="s">
        <v>165</v>
      </c>
      <c r="E683" s="181" t="s">
        <v>1147</v>
      </c>
      <c r="F683" s="182" t="s">
        <v>1148</v>
      </c>
      <c r="G683" s="183" t="s">
        <v>313</v>
      </c>
      <c r="H683" s="184">
        <v>2</v>
      </c>
      <c r="I683" s="185"/>
      <c r="J683" s="186">
        <f>ROUND(I683*H683,2)</f>
        <v>0</v>
      </c>
      <c r="K683" s="182" t="s">
        <v>1</v>
      </c>
      <c r="L683" s="39"/>
      <c r="M683" s="187" t="s">
        <v>1</v>
      </c>
      <c r="N683" s="188" t="s">
        <v>38</v>
      </c>
      <c r="O683" s="77"/>
      <c r="P683" s="189">
        <f>O683*H683</f>
        <v>0</v>
      </c>
      <c r="Q683" s="189">
        <v>0</v>
      </c>
      <c r="R683" s="189">
        <f>Q683*H683</f>
        <v>0</v>
      </c>
      <c r="S683" s="189">
        <v>0</v>
      </c>
      <c r="T683" s="190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191" t="s">
        <v>170</v>
      </c>
      <c r="AT683" s="191" t="s">
        <v>165</v>
      </c>
      <c r="AU683" s="191" t="s">
        <v>82</v>
      </c>
      <c r="AY683" s="19" t="s">
        <v>163</v>
      </c>
      <c r="BE683" s="192">
        <f>IF(N683="základní",J683,0)</f>
        <v>0</v>
      </c>
      <c r="BF683" s="192">
        <f>IF(N683="snížená",J683,0)</f>
        <v>0</v>
      </c>
      <c r="BG683" s="192">
        <f>IF(N683="zákl. přenesená",J683,0)</f>
        <v>0</v>
      </c>
      <c r="BH683" s="192">
        <f>IF(N683="sníž. přenesená",J683,0)</f>
        <v>0</v>
      </c>
      <c r="BI683" s="192">
        <f>IF(N683="nulová",J683,0)</f>
        <v>0</v>
      </c>
      <c r="BJ683" s="19" t="s">
        <v>80</v>
      </c>
      <c r="BK683" s="192">
        <f>ROUND(I683*H683,2)</f>
        <v>0</v>
      </c>
      <c r="BL683" s="19" t="s">
        <v>170</v>
      </c>
      <c r="BM683" s="191" t="s">
        <v>1849</v>
      </c>
    </row>
    <row r="684" spans="1:65" s="2" customFormat="1" ht="16.5" customHeight="1">
      <c r="A684" s="38"/>
      <c r="B684" s="179"/>
      <c r="C684" s="180" t="s">
        <v>913</v>
      </c>
      <c r="D684" s="180" t="s">
        <v>165</v>
      </c>
      <c r="E684" s="181" t="s">
        <v>1150</v>
      </c>
      <c r="F684" s="182" t="s">
        <v>1151</v>
      </c>
      <c r="G684" s="183" t="s">
        <v>313</v>
      </c>
      <c r="H684" s="184">
        <v>16</v>
      </c>
      <c r="I684" s="185"/>
      <c r="J684" s="186">
        <f>ROUND(I684*H684,2)</f>
        <v>0</v>
      </c>
      <c r="K684" s="182" t="s">
        <v>1</v>
      </c>
      <c r="L684" s="39"/>
      <c r="M684" s="187" t="s">
        <v>1</v>
      </c>
      <c r="N684" s="188" t="s">
        <v>38</v>
      </c>
      <c r="O684" s="77"/>
      <c r="P684" s="189">
        <f>O684*H684</f>
        <v>0</v>
      </c>
      <c r="Q684" s="189">
        <v>0</v>
      </c>
      <c r="R684" s="189">
        <f>Q684*H684</f>
        <v>0</v>
      </c>
      <c r="S684" s="189">
        <v>0</v>
      </c>
      <c r="T684" s="190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191" t="s">
        <v>170</v>
      </c>
      <c r="AT684" s="191" t="s">
        <v>165</v>
      </c>
      <c r="AU684" s="191" t="s">
        <v>82</v>
      </c>
      <c r="AY684" s="19" t="s">
        <v>163</v>
      </c>
      <c r="BE684" s="192">
        <f>IF(N684="základní",J684,0)</f>
        <v>0</v>
      </c>
      <c r="BF684" s="192">
        <f>IF(N684="snížená",J684,0)</f>
        <v>0</v>
      </c>
      <c r="BG684" s="192">
        <f>IF(N684="zákl. přenesená",J684,0)</f>
        <v>0</v>
      </c>
      <c r="BH684" s="192">
        <f>IF(N684="sníž. přenesená",J684,0)</f>
        <v>0</v>
      </c>
      <c r="BI684" s="192">
        <f>IF(N684="nulová",J684,0)</f>
        <v>0</v>
      </c>
      <c r="BJ684" s="19" t="s">
        <v>80</v>
      </c>
      <c r="BK684" s="192">
        <f>ROUND(I684*H684,2)</f>
        <v>0</v>
      </c>
      <c r="BL684" s="19" t="s">
        <v>170</v>
      </c>
      <c r="BM684" s="191" t="s">
        <v>1850</v>
      </c>
    </row>
    <row r="685" spans="1:51" s="14" customFormat="1" ht="12">
      <c r="A685" s="14"/>
      <c r="B685" s="201"/>
      <c r="C685" s="14"/>
      <c r="D685" s="194" t="s">
        <v>180</v>
      </c>
      <c r="E685" s="202" t="s">
        <v>1</v>
      </c>
      <c r="F685" s="203" t="s">
        <v>1851</v>
      </c>
      <c r="G685" s="14"/>
      <c r="H685" s="204">
        <v>16</v>
      </c>
      <c r="I685" s="205"/>
      <c r="J685" s="14"/>
      <c r="K685" s="14"/>
      <c r="L685" s="201"/>
      <c r="M685" s="206"/>
      <c r="N685" s="207"/>
      <c r="O685" s="207"/>
      <c r="P685" s="207"/>
      <c r="Q685" s="207"/>
      <c r="R685" s="207"/>
      <c r="S685" s="207"/>
      <c r="T685" s="20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02" t="s">
        <v>180</v>
      </c>
      <c r="AU685" s="202" t="s">
        <v>82</v>
      </c>
      <c r="AV685" s="14" t="s">
        <v>82</v>
      </c>
      <c r="AW685" s="14" t="s">
        <v>30</v>
      </c>
      <c r="AX685" s="14" t="s">
        <v>73</v>
      </c>
      <c r="AY685" s="202" t="s">
        <v>163</v>
      </c>
    </row>
    <row r="686" spans="1:51" s="15" customFormat="1" ht="12">
      <c r="A686" s="15"/>
      <c r="B686" s="209"/>
      <c r="C686" s="15"/>
      <c r="D686" s="194" t="s">
        <v>180</v>
      </c>
      <c r="E686" s="210" t="s">
        <v>1</v>
      </c>
      <c r="F686" s="211" t="s">
        <v>218</v>
      </c>
      <c r="G686" s="15"/>
      <c r="H686" s="212">
        <v>16</v>
      </c>
      <c r="I686" s="213"/>
      <c r="J686" s="15"/>
      <c r="K686" s="15"/>
      <c r="L686" s="209"/>
      <c r="M686" s="214"/>
      <c r="N686" s="215"/>
      <c r="O686" s="215"/>
      <c r="P686" s="215"/>
      <c r="Q686" s="215"/>
      <c r="R686" s="215"/>
      <c r="S686" s="215"/>
      <c r="T686" s="216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10" t="s">
        <v>180</v>
      </c>
      <c r="AU686" s="210" t="s">
        <v>82</v>
      </c>
      <c r="AV686" s="15" t="s">
        <v>170</v>
      </c>
      <c r="AW686" s="15" t="s">
        <v>30</v>
      </c>
      <c r="AX686" s="15" t="s">
        <v>80</v>
      </c>
      <c r="AY686" s="210" t="s">
        <v>163</v>
      </c>
    </row>
    <row r="687" spans="1:65" s="2" customFormat="1" ht="33" customHeight="1">
      <c r="A687" s="38"/>
      <c r="B687" s="179"/>
      <c r="C687" s="180" t="s">
        <v>1852</v>
      </c>
      <c r="D687" s="180" t="s">
        <v>165</v>
      </c>
      <c r="E687" s="181" t="s">
        <v>1853</v>
      </c>
      <c r="F687" s="182" t="s">
        <v>1854</v>
      </c>
      <c r="G687" s="183" t="s">
        <v>196</v>
      </c>
      <c r="H687" s="184">
        <v>4</v>
      </c>
      <c r="I687" s="185"/>
      <c r="J687" s="186">
        <f>ROUND(I687*H687,2)</f>
        <v>0</v>
      </c>
      <c r="K687" s="182" t="s">
        <v>1</v>
      </c>
      <c r="L687" s="39"/>
      <c r="M687" s="187" t="s">
        <v>1</v>
      </c>
      <c r="N687" s="188" t="s">
        <v>38</v>
      </c>
      <c r="O687" s="77"/>
      <c r="P687" s="189">
        <f>O687*H687</f>
        <v>0</v>
      </c>
      <c r="Q687" s="189">
        <v>0</v>
      </c>
      <c r="R687" s="189">
        <f>Q687*H687</f>
        <v>0</v>
      </c>
      <c r="S687" s="189">
        <v>0</v>
      </c>
      <c r="T687" s="190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191" t="s">
        <v>170</v>
      </c>
      <c r="AT687" s="191" t="s">
        <v>165</v>
      </c>
      <c r="AU687" s="191" t="s">
        <v>82</v>
      </c>
      <c r="AY687" s="19" t="s">
        <v>163</v>
      </c>
      <c r="BE687" s="192">
        <f>IF(N687="základní",J687,0)</f>
        <v>0</v>
      </c>
      <c r="BF687" s="192">
        <f>IF(N687="snížená",J687,0)</f>
        <v>0</v>
      </c>
      <c r="BG687" s="192">
        <f>IF(N687="zákl. přenesená",J687,0)</f>
        <v>0</v>
      </c>
      <c r="BH687" s="192">
        <f>IF(N687="sníž. přenesená",J687,0)</f>
        <v>0</v>
      </c>
      <c r="BI687" s="192">
        <f>IF(N687="nulová",J687,0)</f>
        <v>0</v>
      </c>
      <c r="BJ687" s="19" t="s">
        <v>80</v>
      </c>
      <c r="BK687" s="192">
        <f>ROUND(I687*H687,2)</f>
        <v>0</v>
      </c>
      <c r="BL687" s="19" t="s">
        <v>170</v>
      </c>
      <c r="BM687" s="191" t="s">
        <v>1855</v>
      </c>
    </row>
    <row r="688" spans="1:51" s="14" customFormat="1" ht="12">
      <c r="A688" s="14"/>
      <c r="B688" s="201"/>
      <c r="C688" s="14"/>
      <c r="D688" s="194" t="s">
        <v>180</v>
      </c>
      <c r="E688" s="202" t="s">
        <v>1</v>
      </c>
      <c r="F688" s="203" t="s">
        <v>1856</v>
      </c>
      <c r="G688" s="14"/>
      <c r="H688" s="204">
        <v>4</v>
      </c>
      <c r="I688" s="205"/>
      <c r="J688" s="14"/>
      <c r="K688" s="14"/>
      <c r="L688" s="201"/>
      <c r="M688" s="206"/>
      <c r="N688" s="207"/>
      <c r="O688" s="207"/>
      <c r="P688" s="207"/>
      <c r="Q688" s="207"/>
      <c r="R688" s="207"/>
      <c r="S688" s="207"/>
      <c r="T688" s="208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02" t="s">
        <v>180</v>
      </c>
      <c r="AU688" s="202" t="s">
        <v>82</v>
      </c>
      <c r="AV688" s="14" t="s">
        <v>82</v>
      </c>
      <c r="AW688" s="14" t="s">
        <v>30</v>
      </c>
      <c r="AX688" s="14" t="s">
        <v>73</v>
      </c>
      <c r="AY688" s="202" t="s">
        <v>163</v>
      </c>
    </row>
    <row r="689" spans="1:51" s="15" customFormat="1" ht="12">
      <c r="A689" s="15"/>
      <c r="B689" s="209"/>
      <c r="C689" s="15"/>
      <c r="D689" s="194" t="s">
        <v>180</v>
      </c>
      <c r="E689" s="210" t="s">
        <v>1</v>
      </c>
      <c r="F689" s="211" t="s">
        <v>218</v>
      </c>
      <c r="G689" s="15"/>
      <c r="H689" s="212">
        <v>4</v>
      </c>
      <c r="I689" s="213"/>
      <c r="J689" s="15"/>
      <c r="K689" s="15"/>
      <c r="L689" s="209"/>
      <c r="M689" s="214"/>
      <c r="N689" s="215"/>
      <c r="O689" s="215"/>
      <c r="P689" s="215"/>
      <c r="Q689" s="215"/>
      <c r="R689" s="215"/>
      <c r="S689" s="215"/>
      <c r="T689" s="216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10" t="s">
        <v>180</v>
      </c>
      <c r="AU689" s="210" t="s">
        <v>82</v>
      </c>
      <c r="AV689" s="15" t="s">
        <v>170</v>
      </c>
      <c r="AW689" s="15" t="s">
        <v>30</v>
      </c>
      <c r="AX689" s="15" t="s">
        <v>80</v>
      </c>
      <c r="AY689" s="210" t="s">
        <v>163</v>
      </c>
    </row>
    <row r="690" spans="1:65" s="2" customFormat="1" ht="33" customHeight="1">
      <c r="A690" s="38"/>
      <c r="B690" s="179"/>
      <c r="C690" s="180" t="s">
        <v>916</v>
      </c>
      <c r="D690" s="180" t="s">
        <v>165</v>
      </c>
      <c r="E690" s="181" t="s">
        <v>1156</v>
      </c>
      <c r="F690" s="182" t="s">
        <v>1157</v>
      </c>
      <c r="G690" s="183" t="s">
        <v>196</v>
      </c>
      <c r="H690" s="184">
        <v>101.85</v>
      </c>
      <c r="I690" s="185"/>
      <c r="J690" s="186">
        <f>ROUND(I690*H690,2)</f>
        <v>0</v>
      </c>
      <c r="K690" s="182" t="s">
        <v>1</v>
      </c>
      <c r="L690" s="39"/>
      <c r="M690" s="187" t="s">
        <v>1</v>
      </c>
      <c r="N690" s="188" t="s">
        <v>38</v>
      </c>
      <c r="O690" s="77"/>
      <c r="P690" s="189">
        <f>O690*H690</f>
        <v>0</v>
      </c>
      <c r="Q690" s="189">
        <v>0</v>
      </c>
      <c r="R690" s="189">
        <f>Q690*H690</f>
        <v>0</v>
      </c>
      <c r="S690" s="189">
        <v>0</v>
      </c>
      <c r="T690" s="190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191" t="s">
        <v>170</v>
      </c>
      <c r="AT690" s="191" t="s">
        <v>165</v>
      </c>
      <c r="AU690" s="191" t="s">
        <v>82</v>
      </c>
      <c r="AY690" s="19" t="s">
        <v>163</v>
      </c>
      <c r="BE690" s="192">
        <f>IF(N690="základní",J690,0)</f>
        <v>0</v>
      </c>
      <c r="BF690" s="192">
        <f>IF(N690="snížená",J690,0)</f>
        <v>0</v>
      </c>
      <c r="BG690" s="192">
        <f>IF(N690="zákl. přenesená",J690,0)</f>
        <v>0</v>
      </c>
      <c r="BH690" s="192">
        <f>IF(N690="sníž. přenesená",J690,0)</f>
        <v>0</v>
      </c>
      <c r="BI690" s="192">
        <f>IF(N690="nulová",J690,0)</f>
        <v>0</v>
      </c>
      <c r="BJ690" s="19" t="s">
        <v>80</v>
      </c>
      <c r="BK690" s="192">
        <f>ROUND(I690*H690,2)</f>
        <v>0</v>
      </c>
      <c r="BL690" s="19" t="s">
        <v>170</v>
      </c>
      <c r="BM690" s="191" t="s">
        <v>1857</v>
      </c>
    </row>
    <row r="691" spans="1:65" s="2" customFormat="1" ht="33" customHeight="1">
      <c r="A691" s="38"/>
      <c r="B691" s="179"/>
      <c r="C691" s="180" t="s">
        <v>1858</v>
      </c>
      <c r="D691" s="180" t="s">
        <v>165</v>
      </c>
      <c r="E691" s="181" t="s">
        <v>1482</v>
      </c>
      <c r="F691" s="182" t="s">
        <v>1483</v>
      </c>
      <c r="G691" s="183" t="s">
        <v>313</v>
      </c>
      <c r="H691" s="184">
        <v>12</v>
      </c>
      <c r="I691" s="185"/>
      <c r="J691" s="186">
        <f>ROUND(I691*H691,2)</f>
        <v>0</v>
      </c>
      <c r="K691" s="182" t="s">
        <v>1</v>
      </c>
      <c r="L691" s="39"/>
      <c r="M691" s="187" t="s">
        <v>1</v>
      </c>
      <c r="N691" s="188" t="s">
        <v>38</v>
      </c>
      <c r="O691" s="77"/>
      <c r="P691" s="189">
        <f>O691*H691</f>
        <v>0</v>
      </c>
      <c r="Q691" s="189">
        <v>0</v>
      </c>
      <c r="R691" s="189">
        <f>Q691*H691</f>
        <v>0</v>
      </c>
      <c r="S691" s="189">
        <v>0</v>
      </c>
      <c r="T691" s="190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191" t="s">
        <v>170</v>
      </c>
      <c r="AT691" s="191" t="s">
        <v>165</v>
      </c>
      <c r="AU691" s="191" t="s">
        <v>82</v>
      </c>
      <c r="AY691" s="19" t="s">
        <v>163</v>
      </c>
      <c r="BE691" s="192">
        <f>IF(N691="základní",J691,0)</f>
        <v>0</v>
      </c>
      <c r="BF691" s="192">
        <f>IF(N691="snížená",J691,0)</f>
        <v>0</v>
      </c>
      <c r="BG691" s="192">
        <f>IF(N691="zákl. přenesená",J691,0)</f>
        <v>0</v>
      </c>
      <c r="BH691" s="192">
        <f>IF(N691="sníž. přenesená",J691,0)</f>
        <v>0</v>
      </c>
      <c r="BI691" s="192">
        <f>IF(N691="nulová",J691,0)</f>
        <v>0</v>
      </c>
      <c r="BJ691" s="19" t="s">
        <v>80</v>
      </c>
      <c r="BK691" s="192">
        <f>ROUND(I691*H691,2)</f>
        <v>0</v>
      </c>
      <c r="BL691" s="19" t="s">
        <v>170</v>
      </c>
      <c r="BM691" s="191" t="s">
        <v>1859</v>
      </c>
    </row>
    <row r="692" spans="1:51" s="14" customFormat="1" ht="12">
      <c r="A692" s="14"/>
      <c r="B692" s="201"/>
      <c r="C692" s="14"/>
      <c r="D692" s="194" t="s">
        <v>180</v>
      </c>
      <c r="E692" s="202" t="s">
        <v>1</v>
      </c>
      <c r="F692" s="203" t="s">
        <v>1860</v>
      </c>
      <c r="G692" s="14"/>
      <c r="H692" s="204">
        <v>12</v>
      </c>
      <c r="I692" s="205"/>
      <c r="J692" s="14"/>
      <c r="K692" s="14"/>
      <c r="L692" s="201"/>
      <c r="M692" s="206"/>
      <c r="N692" s="207"/>
      <c r="O692" s="207"/>
      <c r="P692" s="207"/>
      <c r="Q692" s="207"/>
      <c r="R692" s="207"/>
      <c r="S692" s="207"/>
      <c r="T692" s="208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02" t="s">
        <v>180</v>
      </c>
      <c r="AU692" s="202" t="s">
        <v>82</v>
      </c>
      <c r="AV692" s="14" t="s">
        <v>82</v>
      </c>
      <c r="AW692" s="14" t="s">
        <v>30</v>
      </c>
      <c r="AX692" s="14" t="s">
        <v>73</v>
      </c>
      <c r="AY692" s="202" t="s">
        <v>163</v>
      </c>
    </row>
    <row r="693" spans="1:51" s="15" customFormat="1" ht="12">
      <c r="A693" s="15"/>
      <c r="B693" s="209"/>
      <c r="C693" s="15"/>
      <c r="D693" s="194" t="s">
        <v>180</v>
      </c>
      <c r="E693" s="210" t="s">
        <v>1</v>
      </c>
      <c r="F693" s="211" t="s">
        <v>218</v>
      </c>
      <c r="G693" s="15"/>
      <c r="H693" s="212">
        <v>12</v>
      </c>
      <c r="I693" s="213"/>
      <c r="J693" s="15"/>
      <c r="K693" s="15"/>
      <c r="L693" s="209"/>
      <c r="M693" s="214"/>
      <c r="N693" s="215"/>
      <c r="O693" s="215"/>
      <c r="P693" s="215"/>
      <c r="Q693" s="215"/>
      <c r="R693" s="215"/>
      <c r="S693" s="215"/>
      <c r="T693" s="216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10" t="s">
        <v>180</v>
      </c>
      <c r="AU693" s="210" t="s">
        <v>82</v>
      </c>
      <c r="AV693" s="15" t="s">
        <v>170</v>
      </c>
      <c r="AW693" s="15" t="s">
        <v>30</v>
      </c>
      <c r="AX693" s="15" t="s">
        <v>80</v>
      </c>
      <c r="AY693" s="210" t="s">
        <v>163</v>
      </c>
    </row>
    <row r="694" spans="1:65" s="2" customFormat="1" ht="16.5" customHeight="1">
      <c r="A694" s="38"/>
      <c r="B694" s="179"/>
      <c r="C694" s="180" t="s">
        <v>921</v>
      </c>
      <c r="D694" s="180" t="s">
        <v>165</v>
      </c>
      <c r="E694" s="181" t="s">
        <v>1494</v>
      </c>
      <c r="F694" s="182" t="s">
        <v>1495</v>
      </c>
      <c r="G694" s="183" t="s">
        <v>313</v>
      </c>
      <c r="H694" s="184">
        <v>2</v>
      </c>
      <c r="I694" s="185"/>
      <c r="J694" s="186">
        <f>ROUND(I694*H694,2)</f>
        <v>0</v>
      </c>
      <c r="K694" s="182" t="s">
        <v>1</v>
      </c>
      <c r="L694" s="39"/>
      <c r="M694" s="187" t="s">
        <v>1</v>
      </c>
      <c r="N694" s="188" t="s">
        <v>38</v>
      </c>
      <c r="O694" s="77"/>
      <c r="P694" s="189">
        <f>O694*H694</f>
        <v>0</v>
      </c>
      <c r="Q694" s="189">
        <v>0</v>
      </c>
      <c r="R694" s="189">
        <f>Q694*H694</f>
        <v>0</v>
      </c>
      <c r="S694" s="189">
        <v>0</v>
      </c>
      <c r="T694" s="190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191" t="s">
        <v>170</v>
      </c>
      <c r="AT694" s="191" t="s">
        <v>165</v>
      </c>
      <c r="AU694" s="191" t="s">
        <v>82</v>
      </c>
      <c r="AY694" s="19" t="s">
        <v>163</v>
      </c>
      <c r="BE694" s="192">
        <f>IF(N694="základní",J694,0)</f>
        <v>0</v>
      </c>
      <c r="BF694" s="192">
        <f>IF(N694="snížená",J694,0)</f>
        <v>0</v>
      </c>
      <c r="BG694" s="192">
        <f>IF(N694="zákl. přenesená",J694,0)</f>
        <v>0</v>
      </c>
      <c r="BH694" s="192">
        <f>IF(N694="sníž. přenesená",J694,0)</f>
        <v>0</v>
      </c>
      <c r="BI694" s="192">
        <f>IF(N694="nulová",J694,0)</f>
        <v>0</v>
      </c>
      <c r="BJ694" s="19" t="s">
        <v>80</v>
      </c>
      <c r="BK694" s="192">
        <f>ROUND(I694*H694,2)</f>
        <v>0</v>
      </c>
      <c r="BL694" s="19" t="s">
        <v>170</v>
      </c>
      <c r="BM694" s="191" t="s">
        <v>1861</v>
      </c>
    </row>
    <row r="695" spans="1:65" s="2" customFormat="1" ht="16.5" customHeight="1">
      <c r="A695" s="38"/>
      <c r="B695" s="179"/>
      <c r="C695" s="180" t="s">
        <v>1862</v>
      </c>
      <c r="D695" s="180" t="s">
        <v>165</v>
      </c>
      <c r="E695" s="181" t="s">
        <v>1497</v>
      </c>
      <c r="F695" s="182" t="s">
        <v>1498</v>
      </c>
      <c r="G695" s="183" t="s">
        <v>313</v>
      </c>
      <c r="H695" s="184">
        <v>6</v>
      </c>
      <c r="I695" s="185"/>
      <c r="J695" s="186">
        <f>ROUND(I695*H695,2)</f>
        <v>0</v>
      </c>
      <c r="K695" s="182" t="s">
        <v>1</v>
      </c>
      <c r="L695" s="39"/>
      <c r="M695" s="187" t="s">
        <v>1</v>
      </c>
      <c r="N695" s="188" t="s">
        <v>38</v>
      </c>
      <c r="O695" s="77"/>
      <c r="P695" s="189">
        <f>O695*H695</f>
        <v>0</v>
      </c>
      <c r="Q695" s="189">
        <v>0</v>
      </c>
      <c r="R695" s="189">
        <f>Q695*H695</f>
        <v>0</v>
      </c>
      <c r="S695" s="189">
        <v>0</v>
      </c>
      <c r="T695" s="190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191" t="s">
        <v>170</v>
      </c>
      <c r="AT695" s="191" t="s">
        <v>165</v>
      </c>
      <c r="AU695" s="191" t="s">
        <v>82</v>
      </c>
      <c r="AY695" s="19" t="s">
        <v>163</v>
      </c>
      <c r="BE695" s="192">
        <f>IF(N695="základní",J695,0)</f>
        <v>0</v>
      </c>
      <c r="BF695" s="192">
        <f>IF(N695="snížená",J695,0)</f>
        <v>0</v>
      </c>
      <c r="BG695" s="192">
        <f>IF(N695="zákl. přenesená",J695,0)</f>
        <v>0</v>
      </c>
      <c r="BH695" s="192">
        <f>IF(N695="sníž. přenesená",J695,0)</f>
        <v>0</v>
      </c>
      <c r="BI695" s="192">
        <f>IF(N695="nulová",J695,0)</f>
        <v>0</v>
      </c>
      <c r="BJ695" s="19" t="s">
        <v>80</v>
      </c>
      <c r="BK695" s="192">
        <f>ROUND(I695*H695,2)</f>
        <v>0</v>
      </c>
      <c r="BL695" s="19" t="s">
        <v>170</v>
      </c>
      <c r="BM695" s="191" t="s">
        <v>1863</v>
      </c>
    </row>
    <row r="696" spans="1:65" s="2" customFormat="1" ht="16.5" customHeight="1">
      <c r="A696" s="38"/>
      <c r="B696" s="179"/>
      <c r="C696" s="180" t="s">
        <v>925</v>
      </c>
      <c r="D696" s="180" t="s">
        <v>165</v>
      </c>
      <c r="E696" s="181" t="s">
        <v>1501</v>
      </c>
      <c r="F696" s="182" t="s">
        <v>1502</v>
      </c>
      <c r="G696" s="183" t="s">
        <v>1503</v>
      </c>
      <c r="H696" s="184">
        <v>4</v>
      </c>
      <c r="I696" s="185"/>
      <c r="J696" s="186">
        <f>ROUND(I696*H696,2)</f>
        <v>0</v>
      </c>
      <c r="K696" s="182" t="s">
        <v>1</v>
      </c>
      <c r="L696" s="39"/>
      <c r="M696" s="187" t="s">
        <v>1</v>
      </c>
      <c r="N696" s="188" t="s">
        <v>38</v>
      </c>
      <c r="O696" s="77"/>
      <c r="P696" s="189">
        <f>O696*H696</f>
        <v>0</v>
      </c>
      <c r="Q696" s="189">
        <v>0</v>
      </c>
      <c r="R696" s="189">
        <f>Q696*H696</f>
        <v>0</v>
      </c>
      <c r="S696" s="189">
        <v>0</v>
      </c>
      <c r="T696" s="190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191" t="s">
        <v>170</v>
      </c>
      <c r="AT696" s="191" t="s">
        <v>165</v>
      </c>
      <c r="AU696" s="191" t="s">
        <v>82</v>
      </c>
      <c r="AY696" s="19" t="s">
        <v>163</v>
      </c>
      <c r="BE696" s="192">
        <f>IF(N696="základní",J696,0)</f>
        <v>0</v>
      </c>
      <c r="BF696" s="192">
        <f>IF(N696="snížená",J696,0)</f>
        <v>0</v>
      </c>
      <c r="BG696" s="192">
        <f>IF(N696="zákl. přenesená",J696,0)</f>
        <v>0</v>
      </c>
      <c r="BH696" s="192">
        <f>IF(N696="sníž. přenesená",J696,0)</f>
        <v>0</v>
      </c>
      <c r="BI696" s="192">
        <f>IF(N696="nulová",J696,0)</f>
        <v>0</v>
      </c>
      <c r="BJ696" s="19" t="s">
        <v>80</v>
      </c>
      <c r="BK696" s="192">
        <f>ROUND(I696*H696,2)</f>
        <v>0</v>
      </c>
      <c r="BL696" s="19" t="s">
        <v>170</v>
      </c>
      <c r="BM696" s="191" t="s">
        <v>1864</v>
      </c>
    </row>
    <row r="697" spans="1:65" s="2" customFormat="1" ht="16.5" customHeight="1">
      <c r="A697" s="38"/>
      <c r="B697" s="179"/>
      <c r="C697" s="180" t="s">
        <v>1865</v>
      </c>
      <c r="D697" s="180" t="s">
        <v>165</v>
      </c>
      <c r="E697" s="181" t="s">
        <v>1506</v>
      </c>
      <c r="F697" s="182" t="s">
        <v>1507</v>
      </c>
      <c r="G697" s="183" t="s">
        <v>1503</v>
      </c>
      <c r="H697" s="184">
        <v>4</v>
      </c>
      <c r="I697" s="185"/>
      <c r="J697" s="186">
        <f>ROUND(I697*H697,2)</f>
        <v>0</v>
      </c>
      <c r="K697" s="182" t="s">
        <v>1</v>
      </c>
      <c r="L697" s="39"/>
      <c r="M697" s="187" t="s">
        <v>1</v>
      </c>
      <c r="N697" s="188" t="s">
        <v>38</v>
      </c>
      <c r="O697" s="77"/>
      <c r="P697" s="189">
        <f>O697*H697</f>
        <v>0</v>
      </c>
      <c r="Q697" s="189">
        <v>0</v>
      </c>
      <c r="R697" s="189">
        <f>Q697*H697</f>
        <v>0</v>
      </c>
      <c r="S697" s="189">
        <v>0</v>
      </c>
      <c r="T697" s="190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191" t="s">
        <v>170</v>
      </c>
      <c r="AT697" s="191" t="s">
        <v>165</v>
      </c>
      <c r="AU697" s="191" t="s">
        <v>82</v>
      </c>
      <c r="AY697" s="19" t="s">
        <v>163</v>
      </c>
      <c r="BE697" s="192">
        <f>IF(N697="základní",J697,0)</f>
        <v>0</v>
      </c>
      <c r="BF697" s="192">
        <f>IF(N697="snížená",J697,0)</f>
        <v>0</v>
      </c>
      <c r="BG697" s="192">
        <f>IF(N697="zákl. přenesená",J697,0)</f>
        <v>0</v>
      </c>
      <c r="BH697" s="192">
        <f>IF(N697="sníž. přenesená",J697,0)</f>
        <v>0</v>
      </c>
      <c r="BI697" s="192">
        <f>IF(N697="nulová",J697,0)</f>
        <v>0</v>
      </c>
      <c r="BJ697" s="19" t="s">
        <v>80</v>
      </c>
      <c r="BK697" s="192">
        <f>ROUND(I697*H697,2)</f>
        <v>0</v>
      </c>
      <c r="BL697" s="19" t="s">
        <v>170</v>
      </c>
      <c r="BM697" s="191" t="s">
        <v>1866</v>
      </c>
    </row>
    <row r="698" spans="1:65" s="2" customFormat="1" ht="16.5" customHeight="1">
      <c r="A698" s="38"/>
      <c r="B698" s="179"/>
      <c r="C698" s="180" t="s">
        <v>930</v>
      </c>
      <c r="D698" s="180" t="s">
        <v>165</v>
      </c>
      <c r="E698" s="181" t="s">
        <v>1510</v>
      </c>
      <c r="F698" s="182" t="s">
        <v>1511</v>
      </c>
      <c r="G698" s="183" t="s">
        <v>1503</v>
      </c>
      <c r="H698" s="184">
        <v>4</v>
      </c>
      <c r="I698" s="185"/>
      <c r="J698" s="186">
        <f>ROUND(I698*H698,2)</f>
        <v>0</v>
      </c>
      <c r="K698" s="182" t="s">
        <v>1</v>
      </c>
      <c r="L698" s="39"/>
      <c r="M698" s="187" t="s">
        <v>1</v>
      </c>
      <c r="N698" s="188" t="s">
        <v>38</v>
      </c>
      <c r="O698" s="77"/>
      <c r="P698" s="189">
        <f>O698*H698</f>
        <v>0</v>
      </c>
      <c r="Q698" s="189">
        <v>0</v>
      </c>
      <c r="R698" s="189">
        <f>Q698*H698</f>
        <v>0</v>
      </c>
      <c r="S698" s="189">
        <v>0</v>
      </c>
      <c r="T698" s="190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191" t="s">
        <v>170</v>
      </c>
      <c r="AT698" s="191" t="s">
        <v>165</v>
      </c>
      <c r="AU698" s="191" t="s">
        <v>82</v>
      </c>
      <c r="AY698" s="19" t="s">
        <v>163</v>
      </c>
      <c r="BE698" s="192">
        <f>IF(N698="základní",J698,0)</f>
        <v>0</v>
      </c>
      <c r="BF698" s="192">
        <f>IF(N698="snížená",J698,0)</f>
        <v>0</v>
      </c>
      <c r="BG698" s="192">
        <f>IF(N698="zákl. přenesená",J698,0)</f>
        <v>0</v>
      </c>
      <c r="BH698" s="192">
        <f>IF(N698="sníž. přenesená",J698,0)</f>
        <v>0</v>
      </c>
      <c r="BI698" s="192">
        <f>IF(N698="nulová",J698,0)</f>
        <v>0</v>
      </c>
      <c r="BJ698" s="19" t="s">
        <v>80</v>
      </c>
      <c r="BK698" s="192">
        <f>ROUND(I698*H698,2)</f>
        <v>0</v>
      </c>
      <c r="BL698" s="19" t="s">
        <v>170</v>
      </c>
      <c r="BM698" s="191" t="s">
        <v>1867</v>
      </c>
    </row>
    <row r="699" spans="1:65" s="2" customFormat="1" ht="24.15" customHeight="1">
      <c r="A699" s="38"/>
      <c r="B699" s="179"/>
      <c r="C699" s="180" t="s">
        <v>1868</v>
      </c>
      <c r="D699" s="180" t="s">
        <v>165</v>
      </c>
      <c r="E699" s="181" t="s">
        <v>1716</v>
      </c>
      <c r="F699" s="182" t="s">
        <v>1717</v>
      </c>
      <c r="G699" s="183" t="s">
        <v>196</v>
      </c>
      <c r="H699" s="184">
        <v>8</v>
      </c>
      <c r="I699" s="185"/>
      <c r="J699" s="186">
        <f>ROUND(I699*H699,2)</f>
        <v>0</v>
      </c>
      <c r="K699" s="182" t="s">
        <v>1</v>
      </c>
      <c r="L699" s="39"/>
      <c r="M699" s="187" t="s">
        <v>1</v>
      </c>
      <c r="N699" s="188" t="s">
        <v>38</v>
      </c>
      <c r="O699" s="77"/>
      <c r="P699" s="189">
        <f>O699*H699</f>
        <v>0</v>
      </c>
      <c r="Q699" s="189">
        <v>0</v>
      </c>
      <c r="R699" s="189">
        <f>Q699*H699</f>
        <v>0</v>
      </c>
      <c r="S699" s="189">
        <v>0</v>
      </c>
      <c r="T699" s="190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191" t="s">
        <v>170</v>
      </c>
      <c r="AT699" s="191" t="s">
        <v>165</v>
      </c>
      <c r="AU699" s="191" t="s">
        <v>82</v>
      </c>
      <c r="AY699" s="19" t="s">
        <v>163</v>
      </c>
      <c r="BE699" s="192">
        <f>IF(N699="základní",J699,0)</f>
        <v>0</v>
      </c>
      <c r="BF699" s="192">
        <f>IF(N699="snížená",J699,0)</f>
        <v>0</v>
      </c>
      <c r="BG699" s="192">
        <f>IF(N699="zákl. přenesená",J699,0)</f>
        <v>0</v>
      </c>
      <c r="BH699" s="192">
        <f>IF(N699="sníž. přenesená",J699,0)</f>
        <v>0</v>
      </c>
      <c r="BI699" s="192">
        <f>IF(N699="nulová",J699,0)</f>
        <v>0</v>
      </c>
      <c r="BJ699" s="19" t="s">
        <v>80</v>
      </c>
      <c r="BK699" s="192">
        <f>ROUND(I699*H699,2)</f>
        <v>0</v>
      </c>
      <c r="BL699" s="19" t="s">
        <v>170</v>
      </c>
      <c r="BM699" s="191" t="s">
        <v>1869</v>
      </c>
    </row>
    <row r="700" spans="1:51" s="14" customFormat="1" ht="12">
      <c r="A700" s="14"/>
      <c r="B700" s="201"/>
      <c r="C700" s="14"/>
      <c r="D700" s="194" t="s">
        <v>180</v>
      </c>
      <c r="E700" s="202" t="s">
        <v>1</v>
      </c>
      <c r="F700" s="203" t="s">
        <v>1870</v>
      </c>
      <c r="G700" s="14"/>
      <c r="H700" s="204">
        <v>8</v>
      </c>
      <c r="I700" s="205"/>
      <c r="J700" s="14"/>
      <c r="K700" s="14"/>
      <c r="L700" s="201"/>
      <c r="M700" s="206"/>
      <c r="N700" s="207"/>
      <c r="O700" s="207"/>
      <c r="P700" s="207"/>
      <c r="Q700" s="207"/>
      <c r="R700" s="207"/>
      <c r="S700" s="207"/>
      <c r="T700" s="208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02" t="s">
        <v>180</v>
      </c>
      <c r="AU700" s="202" t="s">
        <v>82</v>
      </c>
      <c r="AV700" s="14" t="s">
        <v>82</v>
      </c>
      <c r="AW700" s="14" t="s">
        <v>30</v>
      </c>
      <c r="AX700" s="14" t="s">
        <v>73</v>
      </c>
      <c r="AY700" s="202" t="s">
        <v>163</v>
      </c>
    </row>
    <row r="701" spans="1:51" s="15" customFormat="1" ht="12">
      <c r="A701" s="15"/>
      <c r="B701" s="209"/>
      <c r="C701" s="15"/>
      <c r="D701" s="194" t="s">
        <v>180</v>
      </c>
      <c r="E701" s="210" t="s">
        <v>1</v>
      </c>
      <c r="F701" s="211" t="s">
        <v>218</v>
      </c>
      <c r="G701" s="15"/>
      <c r="H701" s="212">
        <v>8</v>
      </c>
      <c r="I701" s="213"/>
      <c r="J701" s="15"/>
      <c r="K701" s="15"/>
      <c r="L701" s="209"/>
      <c r="M701" s="214"/>
      <c r="N701" s="215"/>
      <c r="O701" s="215"/>
      <c r="P701" s="215"/>
      <c r="Q701" s="215"/>
      <c r="R701" s="215"/>
      <c r="S701" s="215"/>
      <c r="T701" s="216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10" t="s">
        <v>180</v>
      </c>
      <c r="AU701" s="210" t="s">
        <v>82</v>
      </c>
      <c r="AV701" s="15" t="s">
        <v>170</v>
      </c>
      <c r="AW701" s="15" t="s">
        <v>30</v>
      </c>
      <c r="AX701" s="15" t="s">
        <v>80</v>
      </c>
      <c r="AY701" s="210" t="s">
        <v>163</v>
      </c>
    </row>
    <row r="702" spans="1:65" s="2" customFormat="1" ht="24.15" customHeight="1">
      <c r="A702" s="38"/>
      <c r="B702" s="179"/>
      <c r="C702" s="180" t="s">
        <v>933</v>
      </c>
      <c r="D702" s="180" t="s">
        <v>165</v>
      </c>
      <c r="E702" s="181" t="s">
        <v>1720</v>
      </c>
      <c r="F702" s="182" t="s">
        <v>1721</v>
      </c>
      <c r="G702" s="183" t="s">
        <v>313</v>
      </c>
      <c r="H702" s="184">
        <v>12</v>
      </c>
      <c r="I702" s="185"/>
      <c r="J702" s="186">
        <f>ROUND(I702*H702,2)</f>
        <v>0</v>
      </c>
      <c r="K702" s="182" t="s">
        <v>1</v>
      </c>
      <c r="L702" s="39"/>
      <c r="M702" s="187" t="s">
        <v>1</v>
      </c>
      <c r="N702" s="188" t="s">
        <v>38</v>
      </c>
      <c r="O702" s="77"/>
      <c r="P702" s="189">
        <f>O702*H702</f>
        <v>0</v>
      </c>
      <c r="Q702" s="189">
        <v>0</v>
      </c>
      <c r="R702" s="189">
        <f>Q702*H702</f>
        <v>0</v>
      </c>
      <c r="S702" s="189">
        <v>0</v>
      </c>
      <c r="T702" s="190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191" t="s">
        <v>170</v>
      </c>
      <c r="AT702" s="191" t="s">
        <v>165</v>
      </c>
      <c r="AU702" s="191" t="s">
        <v>82</v>
      </c>
      <c r="AY702" s="19" t="s">
        <v>163</v>
      </c>
      <c r="BE702" s="192">
        <f>IF(N702="základní",J702,0)</f>
        <v>0</v>
      </c>
      <c r="BF702" s="192">
        <f>IF(N702="snížená",J702,0)</f>
        <v>0</v>
      </c>
      <c r="BG702" s="192">
        <f>IF(N702="zákl. přenesená",J702,0)</f>
        <v>0</v>
      </c>
      <c r="BH702" s="192">
        <f>IF(N702="sníž. přenesená",J702,0)</f>
        <v>0</v>
      </c>
      <c r="BI702" s="192">
        <f>IF(N702="nulová",J702,0)</f>
        <v>0</v>
      </c>
      <c r="BJ702" s="19" t="s">
        <v>80</v>
      </c>
      <c r="BK702" s="192">
        <f>ROUND(I702*H702,2)</f>
        <v>0</v>
      </c>
      <c r="BL702" s="19" t="s">
        <v>170</v>
      </c>
      <c r="BM702" s="191" t="s">
        <v>1871</v>
      </c>
    </row>
    <row r="703" spans="1:51" s="14" customFormat="1" ht="12">
      <c r="A703" s="14"/>
      <c r="B703" s="201"/>
      <c r="C703" s="14"/>
      <c r="D703" s="194" t="s">
        <v>180</v>
      </c>
      <c r="E703" s="202" t="s">
        <v>1</v>
      </c>
      <c r="F703" s="203" t="s">
        <v>1872</v>
      </c>
      <c r="G703" s="14"/>
      <c r="H703" s="204">
        <v>12</v>
      </c>
      <c r="I703" s="205"/>
      <c r="J703" s="14"/>
      <c r="K703" s="14"/>
      <c r="L703" s="201"/>
      <c r="M703" s="206"/>
      <c r="N703" s="207"/>
      <c r="O703" s="207"/>
      <c r="P703" s="207"/>
      <c r="Q703" s="207"/>
      <c r="R703" s="207"/>
      <c r="S703" s="207"/>
      <c r="T703" s="208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02" t="s">
        <v>180</v>
      </c>
      <c r="AU703" s="202" t="s">
        <v>82</v>
      </c>
      <c r="AV703" s="14" t="s">
        <v>82</v>
      </c>
      <c r="AW703" s="14" t="s">
        <v>30</v>
      </c>
      <c r="AX703" s="14" t="s">
        <v>73</v>
      </c>
      <c r="AY703" s="202" t="s">
        <v>163</v>
      </c>
    </row>
    <row r="704" spans="1:51" s="15" customFormat="1" ht="12">
      <c r="A704" s="15"/>
      <c r="B704" s="209"/>
      <c r="C704" s="15"/>
      <c r="D704" s="194" t="s">
        <v>180</v>
      </c>
      <c r="E704" s="210" t="s">
        <v>1</v>
      </c>
      <c r="F704" s="211" t="s">
        <v>218</v>
      </c>
      <c r="G704" s="15"/>
      <c r="H704" s="212">
        <v>12</v>
      </c>
      <c r="I704" s="213"/>
      <c r="J704" s="15"/>
      <c r="K704" s="15"/>
      <c r="L704" s="209"/>
      <c r="M704" s="214"/>
      <c r="N704" s="215"/>
      <c r="O704" s="215"/>
      <c r="P704" s="215"/>
      <c r="Q704" s="215"/>
      <c r="R704" s="215"/>
      <c r="S704" s="215"/>
      <c r="T704" s="216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10" t="s">
        <v>180</v>
      </c>
      <c r="AU704" s="210" t="s">
        <v>82</v>
      </c>
      <c r="AV704" s="15" t="s">
        <v>170</v>
      </c>
      <c r="AW704" s="15" t="s">
        <v>30</v>
      </c>
      <c r="AX704" s="15" t="s">
        <v>80</v>
      </c>
      <c r="AY704" s="210" t="s">
        <v>163</v>
      </c>
    </row>
    <row r="705" spans="1:65" s="2" customFormat="1" ht="21.75" customHeight="1">
      <c r="A705" s="38"/>
      <c r="B705" s="179"/>
      <c r="C705" s="180" t="s">
        <v>1873</v>
      </c>
      <c r="D705" s="180" t="s">
        <v>165</v>
      </c>
      <c r="E705" s="181" t="s">
        <v>1527</v>
      </c>
      <c r="F705" s="182" t="s">
        <v>1528</v>
      </c>
      <c r="G705" s="183" t="s">
        <v>196</v>
      </c>
      <c r="H705" s="184">
        <v>8</v>
      </c>
      <c r="I705" s="185"/>
      <c r="J705" s="186">
        <f>ROUND(I705*H705,2)</f>
        <v>0</v>
      </c>
      <c r="K705" s="182" t="s">
        <v>1</v>
      </c>
      <c r="L705" s="39"/>
      <c r="M705" s="187" t="s">
        <v>1</v>
      </c>
      <c r="N705" s="188" t="s">
        <v>38</v>
      </c>
      <c r="O705" s="77"/>
      <c r="P705" s="189">
        <f>O705*H705</f>
        <v>0</v>
      </c>
      <c r="Q705" s="189">
        <v>0</v>
      </c>
      <c r="R705" s="189">
        <f>Q705*H705</f>
        <v>0</v>
      </c>
      <c r="S705" s="189">
        <v>0</v>
      </c>
      <c r="T705" s="190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191" t="s">
        <v>170</v>
      </c>
      <c r="AT705" s="191" t="s">
        <v>165</v>
      </c>
      <c r="AU705" s="191" t="s">
        <v>82</v>
      </c>
      <c r="AY705" s="19" t="s">
        <v>163</v>
      </c>
      <c r="BE705" s="192">
        <f>IF(N705="základní",J705,0)</f>
        <v>0</v>
      </c>
      <c r="BF705" s="192">
        <f>IF(N705="snížená",J705,0)</f>
        <v>0</v>
      </c>
      <c r="BG705" s="192">
        <f>IF(N705="zákl. přenesená",J705,0)</f>
        <v>0</v>
      </c>
      <c r="BH705" s="192">
        <f>IF(N705="sníž. přenesená",J705,0)</f>
        <v>0</v>
      </c>
      <c r="BI705" s="192">
        <f>IF(N705="nulová",J705,0)</f>
        <v>0</v>
      </c>
      <c r="BJ705" s="19" t="s">
        <v>80</v>
      </c>
      <c r="BK705" s="192">
        <f>ROUND(I705*H705,2)</f>
        <v>0</v>
      </c>
      <c r="BL705" s="19" t="s">
        <v>170</v>
      </c>
      <c r="BM705" s="191" t="s">
        <v>1874</v>
      </c>
    </row>
    <row r="706" spans="1:51" s="14" customFormat="1" ht="12">
      <c r="A706" s="14"/>
      <c r="B706" s="201"/>
      <c r="C706" s="14"/>
      <c r="D706" s="194" t="s">
        <v>180</v>
      </c>
      <c r="E706" s="202" t="s">
        <v>1</v>
      </c>
      <c r="F706" s="203" t="s">
        <v>1870</v>
      </c>
      <c r="G706" s="14"/>
      <c r="H706" s="204">
        <v>8</v>
      </c>
      <c r="I706" s="205"/>
      <c r="J706" s="14"/>
      <c r="K706" s="14"/>
      <c r="L706" s="201"/>
      <c r="M706" s="206"/>
      <c r="N706" s="207"/>
      <c r="O706" s="207"/>
      <c r="P706" s="207"/>
      <c r="Q706" s="207"/>
      <c r="R706" s="207"/>
      <c r="S706" s="207"/>
      <c r="T706" s="208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02" t="s">
        <v>180</v>
      </c>
      <c r="AU706" s="202" t="s">
        <v>82</v>
      </c>
      <c r="AV706" s="14" t="s">
        <v>82</v>
      </c>
      <c r="AW706" s="14" t="s">
        <v>30</v>
      </c>
      <c r="AX706" s="14" t="s">
        <v>73</v>
      </c>
      <c r="AY706" s="202" t="s">
        <v>163</v>
      </c>
    </row>
    <row r="707" spans="1:51" s="15" customFormat="1" ht="12">
      <c r="A707" s="15"/>
      <c r="B707" s="209"/>
      <c r="C707" s="15"/>
      <c r="D707" s="194" t="s">
        <v>180</v>
      </c>
      <c r="E707" s="210" t="s">
        <v>1</v>
      </c>
      <c r="F707" s="211" t="s">
        <v>218</v>
      </c>
      <c r="G707" s="15"/>
      <c r="H707" s="212">
        <v>8</v>
      </c>
      <c r="I707" s="213"/>
      <c r="J707" s="15"/>
      <c r="K707" s="15"/>
      <c r="L707" s="209"/>
      <c r="M707" s="214"/>
      <c r="N707" s="215"/>
      <c r="O707" s="215"/>
      <c r="P707" s="215"/>
      <c r="Q707" s="215"/>
      <c r="R707" s="215"/>
      <c r="S707" s="215"/>
      <c r="T707" s="216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10" t="s">
        <v>180</v>
      </c>
      <c r="AU707" s="210" t="s">
        <v>82</v>
      </c>
      <c r="AV707" s="15" t="s">
        <v>170</v>
      </c>
      <c r="AW707" s="15" t="s">
        <v>30</v>
      </c>
      <c r="AX707" s="15" t="s">
        <v>80</v>
      </c>
      <c r="AY707" s="210" t="s">
        <v>163</v>
      </c>
    </row>
    <row r="708" spans="1:65" s="2" customFormat="1" ht="16.5" customHeight="1">
      <c r="A708" s="38"/>
      <c r="B708" s="179"/>
      <c r="C708" s="180" t="s">
        <v>939</v>
      </c>
      <c r="D708" s="180" t="s">
        <v>165</v>
      </c>
      <c r="E708" s="181" t="s">
        <v>1536</v>
      </c>
      <c r="F708" s="182" t="s">
        <v>1537</v>
      </c>
      <c r="G708" s="183" t="s">
        <v>313</v>
      </c>
      <c r="H708" s="184">
        <v>16</v>
      </c>
      <c r="I708" s="185"/>
      <c r="J708" s="186">
        <f>ROUND(I708*H708,2)</f>
        <v>0</v>
      </c>
      <c r="K708" s="182" t="s">
        <v>1</v>
      </c>
      <c r="L708" s="39"/>
      <c r="M708" s="187" t="s">
        <v>1</v>
      </c>
      <c r="N708" s="188" t="s">
        <v>38</v>
      </c>
      <c r="O708" s="77"/>
      <c r="P708" s="189">
        <f>O708*H708</f>
        <v>0</v>
      </c>
      <c r="Q708" s="189">
        <v>0</v>
      </c>
      <c r="R708" s="189">
        <f>Q708*H708</f>
        <v>0</v>
      </c>
      <c r="S708" s="189">
        <v>0</v>
      </c>
      <c r="T708" s="190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191" t="s">
        <v>170</v>
      </c>
      <c r="AT708" s="191" t="s">
        <v>165</v>
      </c>
      <c r="AU708" s="191" t="s">
        <v>82</v>
      </c>
      <c r="AY708" s="19" t="s">
        <v>163</v>
      </c>
      <c r="BE708" s="192">
        <f>IF(N708="základní",J708,0)</f>
        <v>0</v>
      </c>
      <c r="BF708" s="192">
        <f>IF(N708="snížená",J708,0)</f>
        <v>0</v>
      </c>
      <c r="BG708" s="192">
        <f>IF(N708="zákl. přenesená",J708,0)</f>
        <v>0</v>
      </c>
      <c r="BH708" s="192">
        <f>IF(N708="sníž. přenesená",J708,0)</f>
        <v>0</v>
      </c>
      <c r="BI708" s="192">
        <f>IF(N708="nulová",J708,0)</f>
        <v>0</v>
      </c>
      <c r="BJ708" s="19" t="s">
        <v>80</v>
      </c>
      <c r="BK708" s="192">
        <f>ROUND(I708*H708,2)</f>
        <v>0</v>
      </c>
      <c r="BL708" s="19" t="s">
        <v>170</v>
      </c>
      <c r="BM708" s="191" t="s">
        <v>1875</v>
      </c>
    </row>
    <row r="709" spans="1:51" s="14" customFormat="1" ht="12">
      <c r="A709" s="14"/>
      <c r="B709" s="201"/>
      <c r="C709" s="14"/>
      <c r="D709" s="194" t="s">
        <v>180</v>
      </c>
      <c r="E709" s="202" t="s">
        <v>1</v>
      </c>
      <c r="F709" s="203" t="s">
        <v>1876</v>
      </c>
      <c r="G709" s="14"/>
      <c r="H709" s="204">
        <v>16</v>
      </c>
      <c r="I709" s="205"/>
      <c r="J709" s="14"/>
      <c r="K709" s="14"/>
      <c r="L709" s="201"/>
      <c r="M709" s="206"/>
      <c r="N709" s="207"/>
      <c r="O709" s="207"/>
      <c r="P709" s="207"/>
      <c r="Q709" s="207"/>
      <c r="R709" s="207"/>
      <c r="S709" s="207"/>
      <c r="T709" s="208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02" t="s">
        <v>180</v>
      </c>
      <c r="AU709" s="202" t="s">
        <v>82</v>
      </c>
      <c r="AV709" s="14" t="s">
        <v>82</v>
      </c>
      <c r="AW709" s="14" t="s">
        <v>30</v>
      </c>
      <c r="AX709" s="14" t="s">
        <v>73</v>
      </c>
      <c r="AY709" s="202" t="s">
        <v>163</v>
      </c>
    </row>
    <row r="710" spans="1:51" s="15" customFormat="1" ht="12">
      <c r="A710" s="15"/>
      <c r="B710" s="209"/>
      <c r="C710" s="15"/>
      <c r="D710" s="194" t="s">
        <v>180</v>
      </c>
      <c r="E710" s="210" t="s">
        <v>1</v>
      </c>
      <c r="F710" s="211" t="s">
        <v>218</v>
      </c>
      <c r="G710" s="15"/>
      <c r="H710" s="212">
        <v>16</v>
      </c>
      <c r="I710" s="213"/>
      <c r="J710" s="15"/>
      <c r="K710" s="15"/>
      <c r="L710" s="209"/>
      <c r="M710" s="214"/>
      <c r="N710" s="215"/>
      <c r="O710" s="215"/>
      <c r="P710" s="215"/>
      <c r="Q710" s="215"/>
      <c r="R710" s="215"/>
      <c r="S710" s="215"/>
      <c r="T710" s="216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10" t="s">
        <v>180</v>
      </c>
      <c r="AU710" s="210" t="s">
        <v>82</v>
      </c>
      <c r="AV710" s="15" t="s">
        <v>170</v>
      </c>
      <c r="AW710" s="15" t="s">
        <v>30</v>
      </c>
      <c r="AX710" s="15" t="s">
        <v>80</v>
      </c>
      <c r="AY710" s="210" t="s">
        <v>163</v>
      </c>
    </row>
    <row r="711" spans="1:65" s="2" customFormat="1" ht="16.5" customHeight="1">
      <c r="A711" s="38"/>
      <c r="B711" s="179"/>
      <c r="C711" s="180" t="s">
        <v>1877</v>
      </c>
      <c r="D711" s="180" t="s">
        <v>165</v>
      </c>
      <c r="E711" s="181" t="s">
        <v>1878</v>
      </c>
      <c r="F711" s="182" t="s">
        <v>1879</v>
      </c>
      <c r="G711" s="183" t="s">
        <v>313</v>
      </c>
      <c r="H711" s="184">
        <v>8</v>
      </c>
      <c r="I711" s="185"/>
      <c r="J711" s="186">
        <f>ROUND(I711*H711,2)</f>
        <v>0</v>
      </c>
      <c r="K711" s="182" t="s">
        <v>1</v>
      </c>
      <c r="L711" s="39"/>
      <c r="M711" s="187" t="s">
        <v>1</v>
      </c>
      <c r="N711" s="188" t="s">
        <v>38</v>
      </c>
      <c r="O711" s="77"/>
      <c r="P711" s="189">
        <f>O711*H711</f>
        <v>0</v>
      </c>
      <c r="Q711" s="189">
        <v>0</v>
      </c>
      <c r="R711" s="189">
        <f>Q711*H711</f>
        <v>0</v>
      </c>
      <c r="S711" s="189">
        <v>0</v>
      </c>
      <c r="T711" s="190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191" t="s">
        <v>170</v>
      </c>
      <c r="AT711" s="191" t="s">
        <v>165</v>
      </c>
      <c r="AU711" s="191" t="s">
        <v>82</v>
      </c>
      <c r="AY711" s="19" t="s">
        <v>163</v>
      </c>
      <c r="BE711" s="192">
        <f>IF(N711="základní",J711,0)</f>
        <v>0</v>
      </c>
      <c r="BF711" s="192">
        <f>IF(N711="snížená",J711,0)</f>
        <v>0</v>
      </c>
      <c r="BG711" s="192">
        <f>IF(N711="zákl. přenesená",J711,0)</f>
        <v>0</v>
      </c>
      <c r="BH711" s="192">
        <f>IF(N711="sníž. přenesená",J711,0)</f>
        <v>0</v>
      </c>
      <c r="BI711" s="192">
        <f>IF(N711="nulová",J711,0)</f>
        <v>0</v>
      </c>
      <c r="BJ711" s="19" t="s">
        <v>80</v>
      </c>
      <c r="BK711" s="192">
        <f>ROUND(I711*H711,2)</f>
        <v>0</v>
      </c>
      <c r="BL711" s="19" t="s">
        <v>170</v>
      </c>
      <c r="BM711" s="191" t="s">
        <v>1880</v>
      </c>
    </row>
    <row r="712" spans="1:51" s="14" customFormat="1" ht="12">
      <c r="A712" s="14"/>
      <c r="B712" s="201"/>
      <c r="C712" s="14"/>
      <c r="D712" s="194" t="s">
        <v>180</v>
      </c>
      <c r="E712" s="202" t="s">
        <v>1</v>
      </c>
      <c r="F712" s="203" t="s">
        <v>1870</v>
      </c>
      <c r="G712" s="14"/>
      <c r="H712" s="204">
        <v>8</v>
      </c>
      <c r="I712" s="205"/>
      <c r="J712" s="14"/>
      <c r="K712" s="14"/>
      <c r="L712" s="201"/>
      <c r="M712" s="206"/>
      <c r="N712" s="207"/>
      <c r="O712" s="207"/>
      <c r="P712" s="207"/>
      <c r="Q712" s="207"/>
      <c r="R712" s="207"/>
      <c r="S712" s="207"/>
      <c r="T712" s="208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02" t="s">
        <v>180</v>
      </c>
      <c r="AU712" s="202" t="s">
        <v>82</v>
      </c>
      <c r="AV712" s="14" t="s">
        <v>82</v>
      </c>
      <c r="AW712" s="14" t="s">
        <v>30</v>
      </c>
      <c r="AX712" s="14" t="s">
        <v>73</v>
      </c>
      <c r="AY712" s="202" t="s">
        <v>163</v>
      </c>
    </row>
    <row r="713" spans="1:51" s="15" customFormat="1" ht="12">
      <c r="A713" s="15"/>
      <c r="B713" s="209"/>
      <c r="C713" s="15"/>
      <c r="D713" s="194" t="s">
        <v>180</v>
      </c>
      <c r="E713" s="210" t="s">
        <v>1</v>
      </c>
      <c r="F713" s="211" t="s">
        <v>218</v>
      </c>
      <c r="G713" s="15"/>
      <c r="H713" s="212">
        <v>8</v>
      </c>
      <c r="I713" s="213"/>
      <c r="J713" s="15"/>
      <c r="K713" s="15"/>
      <c r="L713" s="209"/>
      <c r="M713" s="214"/>
      <c r="N713" s="215"/>
      <c r="O713" s="215"/>
      <c r="P713" s="215"/>
      <c r="Q713" s="215"/>
      <c r="R713" s="215"/>
      <c r="S713" s="215"/>
      <c r="T713" s="216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10" t="s">
        <v>180</v>
      </c>
      <c r="AU713" s="210" t="s">
        <v>82</v>
      </c>
      <c r="AV713" s="15" t="s">
        <v>170</v>
      </c>
      <c r="AW713" s="15" t="s">
        <v>30</v>
      </c>
      <c r="AX713" s="15" t="s">
        <v>80</v>
      </c>
      <c r="AY713" s="210" t="s">
        <v>163</v>
      </c>
    </row>
    <row r="714" spans="1:65" s="2" customFormat="1" ht="16.5" customHeight="1">
      <c r="A714" s="38"/>
      <c r="B714" s="179"/>
      <c r="C714" s="180" t="s">
        <v>943</v>
      </c>
      <c r="D714" s="180" t="s">
        <v>165</v>
      </c>
      <c r="E714" s="181" t="s">
        <v>1548</v>
      </c>
      <c r="F714" s="182" t="s">
        <v>1549</v>
      </c>
      <c r="G714" s="183" t="s">
        <v>196</v>
      </c>
      <c r="H714" s="184">
        <v>176.4</v>
      </c>
      <c r="I714" s="185"/>
      <c r="J714" s="186">
        <f>ROUND(I714*H714,2)</f>
        <v>0</v>
      </c>
      <c r="K714" s="182" t="s">
        <v>1</v>
      </c>
      <c r="L714" s="39"/>
      <c r="M714" s="187" t="s">
        <v>1</v>
      </c>
      <c r="N714" s="188" t="s">
        <v>38</v>
      </c>
      <c r="O714" s="77"/>
      <c r="P714" s="189">
        <f>O714*H714</f>
        <v>0</v>
      </c>
      <c r="Q714" s="189">
        <v>0</v>
      </c>
      <c r="R714" s="189">
        <f>Q714*H714</f>
        <v>0</v>
      </c>
      <c r="S714" s="189">
        <v>0</v>
      </c>
      <c r="T714" s="190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191" t="s">
        <v>170</v>
      </c>
      <c r="AT714" s="191" t="s">
        <v>165</v>
      </c>
      <c r="AU714" s="191" t="s">
        <v>82</v>
      </c>
      <c r="AY714" s="19" t="s">
        <v>163</v>
      </c>
      <c r="BE714" s="192">
        <f>IF(N714="základní",J714,0)</f>
        <v>0</v>
      </c>
      <c r="BF714" s="192">
        <f>IF(N714="snížená",J714,0)</f>
        <v>0</v>
      </c>
      <c r="BG714" s="192">
        <f>IF(N714="zákl. přenesená",J714,0)</f>
        <v>0</v>
      </c>
      <c r="BH714" s="192">
        <f>IF(N714="sníž. přenesená",J714,0)</f>
        <v>0</v>
      </c>
      <c r="BI714" s="192">
        <f>IF(N714="nulová",J714,0)</f>
        <v>0</v>
      </c>
      <c r="BJ714" s="19" t="s">
        <v>80</v>
      </c>
      <c r="BK714" s="192">
        <f>ROUND(I714*H714,2)</f>
        <v>0</v>
      </c>
      <c r="BL714" s="19" t="s">
        <v>170</v>
      </c>
      <c r="BM714" s="191" t="s">
        <v>1881</v>
      </c>
    </row>
    <row r="715" spans="1:51" s="14" customFormat="1" ht="12">
      <c r="A715" s="14"/>
      <c r="B715" s="201"/>
      <c r="C715" s="14"/>
      <c r="D715" s="194" t="s">
        <v>180</v>
      </c>
      <c r="E715" s="202" t="s">
        <v>1</v>
      </c>
      <c r="F715" s="203" t="s">
        <v>1882</v>
      </c>
      <c r="G715" s="14"/>
      <c r="H715" s="204">
        <v>176.4</v>
      </c>
      <c r="I715" s="205"/>
      <c r="J715" s="14"/>
      <c r="K715" s="14"/>
      <c r="L715" s="201"/>
      <c r="M715" s="206"/>
      <c r="N715" s="207"/>
      <c r="O715" s="207"/>
      <c r="P715" s="207"/>
      <c r="Q715" s="207"/>
      <c r="R715" s="207"/>
      <c r="S715" s="207"/>
      <c r="T715" s="208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02" t="s">
        <v>180</v>
      </c>
      <c r="AU715" s="202" t="s">
        <v>82</v>
      </c>
      <c r="AV715" s="14" t="s">
        <v>82</v>
      </c>
      <c r="AW715" s="14" t="s">
        <v>30</v>
      </c>
      <c r="AX715" s="14" t="s">
        <v>73</v>
      </c>
      <c r="AY715" s="202" t="s">
        <v>163</v>
      </c>
    </row>
    <row r="716" spans="1:51" s="15" customFormat="1" ht="12">
      <c r="A716" s="15"/>
      <c r="B716" s="209"/>
      <c r="C716" s="15"/>
      <c r="D716" s="194" t="s">
        <v>180</v>
      </c>
      <c r="E716" s="210" t="s">
        <v>1</v>
      </c>
      <c r="F716" s="211" t="s">
        <v>218</v>
      </c>
      <c r="G716" s="15"/>
      <c r="H716" s="212">
        <v>176.4</v>
      </c>
      <c r="I716" s="213"/>
      <c r="J716" s="15"/>
      <c r="K716" s="15"/>
      <c r="L716" s="209"/>
      <c r="M716" s="214"/>
      <c r="N716" s="215"/>
      <c r="O716" s="215"/>
      <c r="P716" s="215"/>
      <c r="Q716" s="215"/>
      <c r="R716" s="215"/>
      <c r="S716" s="215"/>
      <c r="T716" s="216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10" t="s">
        <v>180</v>
      </c>
      <c r="AU716" s="210" t="s">
        <v>82</v>
      </c>
      <c r="AV716" s="15" t="s">
        <v>170</v>
      </c>
      <c r="AW716" s="15" t="s">
        <v>30</v>
      </c>
      <c r="AX716" s="15" t="s">
        <v>80</v>
      </c>
      <c r="AY716" s="210" t="s">
        <v>163</v>
      </c>
    </row>
    <row r="717" spans="1:65" s="2" customFormat="1" ht="21.75" customHeight="1">
      <c r="A717" s="38"/>
      <c r="B717" s="179"/>
      <c r="C717" s="180" t="s">
        <v>1883</v>
      </c>
      <c r="D717" s="180" t="s">
        <v>165</v>
      </c>
      <c r="E717" s="181" t="s">
        <v>1729</v>
      </c>
      <c r="F717" s="182" t="s">
        <v>1730</v>
      </c>
      <c r="G717" s="183" t="s">
        <v>313</v>
      </c>
      <c r="H717" s="184">
        <v>2</v>
      </c>
      <c r="I717" s="185"/>
      <c r="J717" s="186">
        <f>ROUND(I717*H717,2)</f>
        <v>0</v>
      </c>
      <c r="K717" s="182" t="s">
        <v>1</v>
      </c>
      <c r="L717" s="39"/>
      <c r="M717" s="187" t="s">
        <v>1</v>
      </c>
      <c r="N717" s="188" t="s">
        <v>38</v>
      </c>
      <c r="O717" s="77"/>
      <c r="P717" s="189">
        <f>O717*H717</f>
        <v>0</v>
      </c>
      <c r="Q717" s="189">
        <v>0</v>
      </c>
      <c r="R717" s="189">
        <f>Q717*H717</f>
        <v>0</v>
      </c>
      <c r="S717" s="189">
        <v>0</v>
      </c>
      <c r="T717" s="190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191" t="s">
        <v>170</v>
      </c>
      <c r="AT717" s="191" t="s">
        <v>165</v>
      </c>
      <c r="AU717" s="191" t="s">
        <v>82</v>
      </c>
      <c r="AY717" s="19" t="s">
        <v>163</v>
      </c>
      <c r="BE717" s="192">
        <f>IF(N717="základní",J717,0)</f>
        <v>0</v>
      </c>
      <c r="BF717" s="192">
        <f>IF(N717="snížená",J717,0)</f>
        <v>0</v>
      </c>
      <c r="BG717" s="192">
        <f>IF(N717="zákl. přenesená",J717,0)</f>
        <v>0</v>
      </c>
      <c r="BH717" s="192">
        <f>IF(N717="sníž. přenesená",J717,0)</f>
        <v>0</v>
      </c>
      <c r="BI717" s="192">
        <f>IF(N717="nulová",J717,0)</f>
        <v>0</v>
      </c>
      <c r="BJ717" s="19" t="s">
        <v>80</v>
      </c>
      <c r="BK717" s="192">
        <f>ROUND(I717*H717,2)</f>
        <v>0</v>
      </c>
      <c r="BL717" s="19" t="s">
        <v>170</v>
      </c>
      <c r="BM717" s="191" t="s">
        <v>1884</v>
      </c>
    </row>
    <row r="718" spans="1:65" s="2" customFormat="1" ht="21.75" customHeight="1">
      <c r="A718" s="38"/>
      <c r="B718" s="179"/>
      <c r="C718" s="180" t="s">
        <v>947</v>
      </c>
      <c r="D718" s="180" t="s">
        <v>165</v>
      </c>
      <c r="E718" s="181" t="s">
        <v>1566</v>
      </c>
      <c r="F718" s="182" t="s">
        <v>1567</v>
      </c>
      <c r="G718" s="183" t="s">
        <v>313</v>
      </c>
      <c r="H718" s="184">
        <v>2</v>
      </c>
      <c r="I718" s="185"/>
      <c r="J718" s="186">
        <f>ROUND(I718*H718,2)</f>
        <v>0</v>
      </c>
      <c r="K718" s="182" t="s">
        <v>1</v>
      </c>
      <c r="L718" s="39"/>
      <c r="M718" s="187" t="s">
        <v>1</v>
      </c>
      <c r="N718" s="188" t="s">
        <v>38</v>
      </c>
      <c r="O718" s="77"/>
      <c r="P718" s="189">
        <f>O718*H718</f>
        <v>0</v>
      </c>
      <c r="Q718" s="189">
        <v>0</v>
      </c>
      <c r="R718" s="189">
        <f>Q718*H718</f>
        <v>0</v>
      </c>
      <c r="S718" s="189">
        <v>0</v>
      </c>
      <c r="T718" s="190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191" t="s">
        <v>170</v>
      </c>
      <c r="AT718" s="191" t="s">
        <v>165</v>
      </c>
      <c r="AU718" s="191" t="s">
        <v>82</v>
      </c>
      <c r="AY718" s="19" t="s">
        <v>163</v>
      </c>
      <c r="BE718" s="192">
        <f>IF(N718="základní",J718,0)</f>
        <v>0</v>
      </c>
      <c r="BF718" s="192">
        <f>IF(N718="snížená",J718,0)</f>
        <v>0</v>
      </c>
      <c r="BG718" s="192">
        <f>IF(N718="zákl. přenesená",J718,0)</f>
        <v>0</v>
      </c>
      <c r="BH718" s="192">
        <f>IF(N718="sníž. přenesená",J718,0)</f>
        <v>0</v>
      </c>
      <c r="BI718" s="192">
        <f>IF(N718="nulová",J718,0)</f>
        <v>0</v>
      </c>
      <c r="BJ718" s="19" t="s">
        <v>80</v>
      </c>
      <c r="BK718" s="192">
        <f>ROUND(I718*H718,2)</f>
        <v>0</v>
      </c>
      <c r="BL718" s="19" t="s">
        <v>170</v>
      </c>
      <c r="BM718" s="191" t="s">
        <v>1885</v>
      </c>
    </row>
    <row r="719" spans="1:65" s="2" customFormat="1" ht="24.15" customHeight="1">
      <c r="A719" s="38"/>
      <c r="B719" s="179"/>
      <c r="C719" s="180" t="s">
        <v>1886</v>
      </c>
      <c r="D719" s="180" t="s">
        <v>165</v>
      </c>
      <c r="E719" s="181" t="s">
        <v>1752</v>
      </c>
      <c r="F719" s="182" t="s">
        <v>1753</v>
      </c>
      <c r="G719" s="183" t="s">
        <v>313</v>
      </c>
      <c r="H719" s="184">
        <v>2</v>
      </c>
      <c r="I719" s="185"/>
      <c r="J719" s="186">
        <f>ROUND(I719*H719,2)</f>
        <v>0</v>
      </c>
      <c r="K719" s="182" t="s">
        <v>1</v>
      </c>
      <c r="L719" s="39"/>
      <c r="M719" s="187" t="s">
        <v>1</v>
      </c>
      <c r="N719" s="188" t="s">
        <v>38</v>
      </c>
      <c r="O719" s="77"/>
      <c r="P719" s="189">
        <f>O719*H719</f>
        <v>0</v>
      </c>
      <c r="Q719" s="189">
        <v>0</v>
      </c>
      <c r="R719" s="189">
        <f>Q719*H719</f>
        <v>0</v>
      </c>
      <c r="S719" s="189">
        <v>0</v>
      </c>
      <c r="T719" s="190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191" t="s">
        <v>170</v>
      </c>
      <c r="AT719" s="191" t="s">
        <v>165</v>
      </c>
      <c r="AU719" s="191" t="s">
        <v>82</v>
      </c>
      <c r="AY719" s="19" t="s">
        <v>163</v>
      </c>
      <c r="BE719" s="192">
        <f>IF(N719="základní",J719,0)</f>
        <v>0</v>
      </c>
      <c r="BF719" s="192">
        <f>IF(N719="snížená",J719,0)</f>
        <v>0</v>
      </c>
      <c r="BG719" s="192">
        <f>IF(N719="zákl. přenesená",J719,0)</f>
        <v>0</v>
      </c>
      <c r="BH719" s="192">
        <f>IF(N719="sníž. přenesená",J719,0)</f>
        <v>0</v>
      </c>
      <c r="BI719" s="192">
        <f>IF(N719="nulová",J719,0)</f>
        <v>0</v>
      </c>
      <c r="BJ719" s="19" t="s">
        <v>80</v>
      </c>
      <c r="BK719" s="192">
        <f>ROUND(I719*H719,2)</f>
        <v>0</v>
      </c>
      <c r="BL719" s="19" t="s">
        <v>170</v>
      </c>
      <c r="BM719" s="191" t="s">
        <v>1887</v>
      </c>
    </row>
    <row r="720" spans="1:65" s="2" customFormat="1" ht="21.75" customHeight="1">
      <c r="A720" s="38"/>
      <c r="B720" s="179"/>
      <c r="C720" s="180" t="s">
        <v>951</v>
      </c>
      <c r="D720" s="180" t="s">
        <v>165</v>
      </c>
      <c r="E720" s="181" t="s">
        <v>1888</v>
      </c>
      <c r="F720" s="182" t="s">
        <v>1889</v>
      </c>
      <c r="G720" s="183" t="s">
        <v>313</v>
      </c>
      <c r="H720" s="184">
        <v>70</v>
      </c>
      <c r="I720" s="185"/>
      <c r="J720" s="186">
        <f>ROUND(I720*H720,2)</f>
        <v>0</v>
      </c>
      <c r="K720" s="182" t="s">
        <v>1</v>
      </c>
      <c r="L720" s="39"/>
      <c r="M720" s="187" t="s">
        <v>1</v>
      </c>
      <c r="N720" s="188" t="s">
        <v>38</v>
      </c>
      <c r="O720" s="77"/>
      <c r="P720" s="189">
        <f>O720*H720</f>
        <v>0</v>
      </c>
      <c r="Q720" s="189">
        <v>0</v>
      </c>
      <c r="R720" s="189">
        <f>Q720*H720</f>
        <v>0</v>
      </c>
      <c r="S720" s="189">
        <v>0</v>
      </c>
      <c r="T720" s="190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191" t="s">
        <v>170</v>
      </c>
      <c r="AT720" s="191" t="s">
        <v>165</v>
      </c>
      <c r="AU720" s="191" t="s">
        <v>82</v>
      </c>
      <c r="AY720" s="19" t="s">
        <v>163</v>
      </c>
      <c r="BE720" s="192">
        <f>IF(N720="základní",J720,0)</f>
        <v>0</v>
      </c>
      <c r="BF720" s="192">
        <f>IF(N720="snížená",J720,0)</f>
        <v>0</v>
      </c>
      <c r="BG720" s="192">
        <f>IF(N720="zákl. přenesená",J720,0)</f>
        <v>0</v>
      </c>
      <c r="BH720" s="192">
        <f>IF(N720="sníž. přenesená",J720,0)</f>
        <v>0</v>
      </c>
      <c r="BI720" s="192">
        <f>IF(N720="nulová",J720,0)</f>
        <v>0</v>
      </c>
      <c r="BJ720" s="19" t="s">
        <v>80</v>
      </c>
      <c r="BK720" s="192">
        <f>ROUND(I720*H720,2)</f>
        <v>0</v>
      </c>
      <c r="BL720" s="19" t="s">
        <v>170</v>
      </c>
      <c r="BM720" s="191" t="s">
        <v>1890</v>
      </c>
    </row>
    <row r="721" spans="1:51" s="14" customFormat="1" ht="12">
      <c r="A721" s="14"/>
      <c r="B721" s="201"/>
      <c r="C721" s="14"/>
      <c r="D721" s="194" t="s">
        <v>180</v>
      </c>
      <c r="E721" s="202" t="s">
        <v>1</v>
      </c>
      <c r="F721" s="203" t="s">
        <v>1891</v>
      </c>
      <c r="G721" s="14"/>
      <c r="H721" s="204">
        <v>70</v>
      </c>
      <c r="I721" s="205"/>
      <c r="J721" s="14"/>
      <c r="K721" s="14"/>
      <c r="L721" s="201"/>
      <c r="M721" s="206"/>
      <c r="N721" s="207"/>
      <c r="O721" s="207"/>
      <c r="P721" s="207"/>
      <c r="Q721" s="207"/>
      <c r="R721" s="207"/>
      <c r="S721" s="207"/>
      <c r="T721" s="208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02" t="s">
        <v>180</v>
      </c>
      <c r="AU721" s="202" t="s">
        <v>82</v>
      </c>
      <c r="AV721" s="14" t="s">
        <v>82</v>
      </c>
      <c r="AW721" s="14" t="s">
        <v>30</v>
      </c>
      <c r="AX721" s="14" t="s">
        <v>73</v>
      </c>
      <c r="AY721" s="202" t="s">
        <v>163</v>
      </c>
    </row>
    <row r="722" spans="1:51" s="15" customFormat="1" ht="12">
      <c r="A722" s="15"/>
      <c r="B722" s="209"/>
      <c r="C722" s="15"/>
      <c r="D722" s="194" t="s">
        <v>180</v>
      </c>
      <c r="E722" s="210" t="s">
        <v>1</v>
      </c>
      <c r="F722" s="211" t="s">
        <v>218</v>
      </c>
      <c r="G722" s="15"/>
      <c r="H722" s="212">
        <v>70</v>
      </c>
      <c r="I722" s="213"/>
      <c r="J722" s="15"/>
      <c r="K722" s="15"/>
      <c r="L722" s="209"/>
      <c r="M722" s="214"/>
      <c r="N722" s="215"/>
      <c r="O722" s="215"/>
      <c r="P722" s="215"/>
      <c r="Q722" s="215"/>
      <c r="R722" s="215"/>
      <c r="S722" s="215"/>
      <c r="T722" s="216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10" t="s">
        <v>180</v>
      </c>
      <c r="AU722" s="210" t="s">
        <v>82</v>
      </c>
      <c r="AV722" s="15" t="s">
        <v>170</v>
      </c>
      <c r="AW722" s="15" t="s">
        <v>30</v>
      </c>
      <c r="AX722" s="15" t="s">
        <v>80</v>
      </c>
      <c r="AY722" s="210" t="s">
        <v>163</v>
      </c>
    </row>
    <row r="723" spans="1:65" s="2" customFormat="1" ht="24.15" customHeight="1">
      <c r="A723" s="38"/>
      <c r="B723" s="179"/>
      <c r="C723" s="180" t="s">
        <v>1892</v>
      </c>
      <c r="D723" s="180" t="s">
        <v>165</v>
      </c>
      <c r="E723" s="181" t="s">
        <v>1893</v>
      </c>
      <c r="F723" s="182" t="s">
        <v>1894</v>
      </c>
      <c r="G723" s="183" t="s">
        <v>313</v>
      </c>
      <c r="H723" s="184">
        <v>1</v>
      </c>
      <c r="I723" s="185"/>
      <c r="J723" s="186">
        <f>ROUND(I723*H723,2)</f>
        <v>0</v>
      </c>
      <c r="K723" s="182" t="s">
        <v>1</v>
      </c>
      <c r="L723" s="39"/>
      <c r="M723" s="187" t="s">
        <v>1</v>
      </c>
      <c r="N723" s="188" t="s">
        <v>38</v>
      </c>
      <c r="O723" s="77"/>
      <c r="P723" s="189">
        <f>O723*H723</f>
        <v>0</v>
      </c>
      <c r="Q723" s="189">
        <v>0</v>
      </c>
      <c r="R723" s="189">
        <f>Q723*H723</f>
        <v>0</v>
      </c>
      <c r="S723" s="189">
        <v>0</v>
      </c>
      <c r="T723" s="190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191" t="s">
        <v>170</v>
      </c>
      <c r="AT723" s="191" t="s">
        <v>165</v>
      </c>
      <c r="AU723" s="191" t="s">
        <v>82</v>
      </c>
      <c r="AY723" s="19" t="s">
        <v>163</v>
      </c>
      <c r="BE723" s="192">
        <f>IF(N723="základní",J723,0)</f>
        <v>0</v>
      </c>
      <c r="BF723" s="192">
        <f>IF(N723="snížená",J723,0)</f>
        <v>0</v>
      </c>
      <c r="BG723" s="192">
        <f>IF(N723="zákl. přenesená",J723,0)</f>
        <v>0</v>
      </c>
      <c r="BH723" s="192">
        <f>IF(N723="sníž. přenesená",J723,0)</f>
        <v>0</v>
      </c>
      <c r="BI723" s="192">
        <f>IF(N723="nulová",J723,0)</f>
        <v>0</v>
      </c>
      <c r="BJ723" s="19" t="s">
        <v>80</v>
      </c>
      <c r="BK723" s="192">
        <f>ROUND(I723*H723,2)</f>
        <v>0</v>
      </c>
      <c r="BL723" s="19" t="s">
        <v>170</v>
      </c>
      <c r="BM723" s="191" t="s">
        <v>1895</v>
      </c>
    </row>
    <row r="724" spans="1:65" s="2" customFormat="1" ht="21.75" customHeight="1">
      <c r="A724" s="38"/>
      <c r="B724" s="179"/>
      <c r="C724" s="180" t="s">
        <v>958</v>
      </c>
      <c r="D724" s="180" t="s">
        <v>165</v>
      </c>
      <c r="E724" s="181" t="s">
        <v>1189</v>
      </c>
      <c r="F724" s="182" t="s">
        <v>1190</v>
      </c>
      <c r="G724" s="183" t="s">
        <v>313</v>
      </c>
      <c r="H724" s="184">
        <v>1</v>
      </c>
      <c r="I724" s="185"/>
      <c r="J724" s="186">
        <f>ROUND(I724*H724,2)</f>
        <v>0</v>
      </c>
      <c r="K724" s="182" t="s">
        <v>1</v>
      </c>
      <c r="L724" s="39"/>
      <c r="M724" s="187" t="s">
        <v>1</v>
      </c>
      <c r="N724" s="188" t="s">
        <v>38</v>
      </c>
      <c r="O724" s="77"/>
      <c r="P724" s="189">
        <f>O724*H724</f>
        <v>0</v>
      </c>
      <c r="Q724" s="189">
        <v>0</v>
      </c>
      <c r="R724" s="189">
        <f>Q724*H724</f>
        <v>0</v>
      </c>
      <c r="S724" s="189">
        <v>0</v>
      </c>
      <c r="T724" s="190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191" t="s">
        <v>170</v>
      </c>
      <c r="AT724" s="191" t="s">
        <v>165</v>
      </c>
      <c r="AU724" s="191" t="s">
        <v>82</v>
      </c>
      <c r="AY724" s="19" t="s">
        <v>163</v>
      </c>
      <c r="BE724" s="192">
        <f>IF(N724="základní",J724,0)</f>
        <v>0</v>
      </c>
      <c r="BF724" s="192">
        <f>IF(N724="snížená",J724,0)</f>
        <v>0</v>
      </c>
      <c r="BG724" s="192">
        <f>IF(N724="zákl. přenesená",J724,0)</f>
        <v>0</v>
      </c>
      <c r="BH724" s="192">
        <f>IF(N724="sníž. přenesená",J724,0)</f>
        <v>0</v>
      </c>
      <c r="BI724" s="192">
        <f>IF(N724="nulová",J724,0)</f>
        <v>0</v>
      </c>
      <c r="BJ724" s="19" t="s">
        <v>80</v>
      </c>
      <c r="BK724" s="192">
        <f>ROUND(I724*H724,2)</f>
        <v>0</v>
      </c>
      <c r="BL724" s="19" t="s">
        <v>170</v>
      </c>
      <c r="BM724" s="191" t="s">
        <v>1896</v>
      </c>
    </row>
    <row r="725" spans="1:65" s="2" customFormat="1" ht="24.15" customHeight="1">
      <c r="A725" s="38"/>
      <c r="B725" s="179"/>
      <c r="C725" s="180" t="s">
        <v>1897</v>
      </c>
      <c r="D725" s="180" t="s">
        <v>165</v>
      </c>
      <c r="E725" s="181" t="s">
        <v>1191</v>
      </c>
      <c r="F725" s="182" t="s">
        <v>1192</v>
      </c>
      <c r="G725" s="183" t="s">
        <v>313</v>
      </c>
      <c r="H725" s="184">
        <v>1</v>
      </c>
      <c r="I725" s="185"/>
      <c r="J725" s="186">
        <f>ROUND(I725*H725,2)</f>
        <v>0</v>
      </c>
      <c r="K725" s="182" t="s">
        <v>1</v>
      </c>
      <c r="L725" s="39"/>
      <c r="M725" s="187" t="s">
        <v>1</v>
      </c>
      <c r="N725" s="188" t="s">
        <v>38</v>
      </c>
      <c r="O725" s="77"/>
      <c r="P725" s="189">
        <f>O725*H725</f>
        <v>0</v>
      </c>
      <c r="Q725" s="189">
        <v>0</v>
      </c>
      <c r="R725" s="189">
        <f>Q725*H725</f>
        <v>0</v>
      </c>
      <c r="S725" s="189">
        <v>0</v>
      </c>
      <c r="T725" s="190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191" t="s">
        <v>170</v>
      </c>
      <c r="AT725" s="191" t="s">
        <v>165</v>
      </c>
      <c r="AU725" s="191" t="s">
        <v>82</v>
      </c>
      <c r="AY725" s="19" t="s">
        <v>163</v>
      </c>
      <c r="BE725" s="192">
        <f>IF(N725="základní",J725,0)</f>
        <v>0</v>
      </c>
      <c r="BF725" s="192">
        <f>IF(N725="snížená",J725,0)</f>
        <v>0</v>
      </c>
      <c r="BG725" s="192">
        <f>IF(N725="zákl. přenesená",J725,0)</f>
        <v>0</v>
      </c>
      <c r="BH725" s="192">
        <f>IF(N725="sníž. přenesená",J725,0)</f>
        <v>0</v>
      </c>
      <c r="BI725" s="192">
        <f>IF(N725="nulová",J725,0)</f>
        <v>0</v>
      </c>
      <c r="BJ725" s="19" t="s">
        <v>80</v>
      </c>
      <c r="BK725" s="192">
        <f>ROUND(I725*H725,2)</f>
        <v>0</v>
      </c>
      <c r="BL725" s="19" t="s">
        <v>170</v>
      </c>
      <c r="BM725" s="191" t="s">
        <v>1898</v>
      </c>
    </row>
    <row r="726" spans="1:63" s="12" customFormat="1" ht="22.8" customHeight="1">
      <c r="A726" s="12"/>
      <c r="B726" s="166"/>
      <c r="C726" s="12"/>
      <c r="D726" s="167" t="s">
        <v>72</v>
      </c>
      <c r="E726" s="177" t="s">
        <v>1899</v>
      </c>
      <c r="F726" s="177" t="s">
        <v>1900</v>
      </c>
      <c r="G726" s="12"/>
      <c r="H726" s="12"/>
      <c r="I726" s="169"/>
      <c r="J726" s="178">
        <f>BK726</f>
        <v>0</v>
      </c>
      <c r="K726" s="12"/>
      <c r="L726" s="166"/>
      <c r="M726" s="171"/>
      <c r="N726" s="172"/>
      <c r="O726" s="172"/>
      <c r="P726" s="173">
        <f>SUM(P727:P759)</f>
        <v>0</v>
      </c>
      <c r="Q726" s="172"/>
      <c r="R726" s="173">
        <f>SUM(R727:R759)</f>
        <v>0</v>
      </c>
      <c r="S726" s="172"/>
      <c r="T726" s="174">
        <f>SUM(T727:T759)</f>
        <v>0</v>
      </c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R726" s="167" t="s">
        <v>80</v>
      </c>
      <c r="AT726" s="175" t="s">
        <v>72</v>
      </c>
      <c r="AU726" s="175" t="s">
        <v>80</v>
      </c>
      <c r="AY726" s="167" t="s">
        <v>163</v>
      </c>
      <c r="BK726" s="176">
        <f>SUM(BK727:BK759)</f>
        <v>0</v>
      </c>
    </row>
    <row r="727" spans="1:65" s="2" customFormat="1" ht="16.5" customHeight="1">
      <c r="A727" s="38"/>
      <c r="B727" s="179"/>
      <c r="C727" s="180" t="s">
        <v>1421</v>
      </c>
      <c r="D727" s="180" t="s">
        <v>165</v>
      </c>
      <c r="E727" s="181" t="s">
        <v>1398</v>
      </c>
      <c r="F727" s="182" t="s">
        <v>1399</v>
      </c>
      <c r="G727" s="183" t="s">
        <v>920</v>
      </c>
      <c r="H727" s="184">
        <v>1.86</v>
      </c>
      <c r="I727" s="185"/>
      <c r="J727" s="186">
        <f>ROUND(I727*H727,2)</f>
        <v>0</v>
      </c>
      <c r="K727" s="182" t="s">
        <v>1</v>
      </c>
      <c r="L727" s="39"/>
      <c r="M727" s="187" t="s">
        <v>1</v>
      </c>
      <c r="N727" s="188" t="s">
        <v>38</v>
      </c>
      <c r="O727" s="77"/>
      <c r="P727" s="189">
        <f>O727*H727</f>
        <v>0</v>
      </c>
      <c r="Q727" s="189">
        <v>0</v>
      </c>
      <c r="R727" s="189">
        <f>Q727*H727</f>
        <v>0</v>
      </c>
      <c r="S727" s="189">
        <v>0</v>
      </c>
      <c r="T727" s="190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191" t="s">
        <v>170</v>
      </c>
      <c r="AT727" s="191" t="s">
        <v>165</v>
      </c>
      <c r="AU727" s="191" t="s">
        <v>82</v>
      </c>
      <c r="AY727" s="19" t="s">
        <v>163</v>
      </c>
      <c r="BE727" s="192">
        <f>IF(N727="základní",J727,0)</f>
        <v>0</v>
      </c>
      <c r="BF727" s="192">
        <f>IF(N727="snížená",J727,0)</f>
        <v>0</v>
      </c>
      <c r="BG727" s="192">
        <f>IF(N727="zákl. přenesená",J727,0)</f>
        <v>0</v>
      </c>
      <c r="BH727" s="192">
        <f>IF(N727="sníž. přenesená",J727,0)</f>
        <v>0</v>
      </c>
      <c r="BI727" s="192">
        <f>IF(N727="nulová",J727,0)</f>
        <v>0</v>
      </c>
      <c r="BJ727" s="19" t="s">
        <v>80</v>
      </c>
      <c r="BK727" s="192">
        <f>ROUND(I727*H727,2)</f>
        <v>0</v>
      </c>
      <c r="BL727" s="19" t="s">
        <v>170</v>
      </c>
      <c r="BM727" s="191" t="s">
        <v>1901</v>
      </c>
    </row>
    <row r="728" spans="1:51" s="14" customFormat="1" ht="12">
      <c r="A728" s="14"/>
      <c r="B728" s="201"/>
      <c r="C728" s="14"/>
      <c r="D728" s="194" t="s">
        <v>180</v>
      </c>
      <c r="E728" s="202" t="s">
        <v>1</v>
      </c>
      <c r="F728" s="203" t="s">
        <v>1902</v>
      </c>
      <c r="G728" s="14"/>
      <c r="H728" s="204">
        <v>1.86</v>
      </c>
      <c r="I728" s="205"/>
      <c r="J728" s="14"/>
      <c r="K728" s="14"/>
      <c r="L728" s="201"/>
      <c r="M728" s="206"/>
      <c r="N728" s="207"/>
      <c r="O728" s="207"/>
      <c r="P728" s="207"/>
      <c r="Q728" s="207"/>
      <c r="R728" s="207"/>
      <c r="S728" s="207"/>
      <c r="T728" s="208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02" t="s">
        <v>180</v>
      </c>
      <c r="AU728" s="202" t="s">
        <v>82</v>
      </c>
      <c r="AV728" s="14" t="s">
        <v>82</v>
      </c>
      <c r="AW728" s="14" t="s">
        <v>30</v>
      </c>
      <c r="AX728" s="14" t="s">
        <v>73</v>
      </c>
      <c r="AY728" s="202" t="s">
        <v>163</v>
      </c>
    </row>
    <row r="729" spans="1:51" s="15" customFormat="1" ht="12">
      <c r="A729" s="15"/>
      <c r="B729" s="209"/>
      <c r="C729" s="15"/>
      <c r="D729" s="194" t="s">
        <v>180</v>
      </c>
      <c r="E729" s="210" t="s">
        <v>1</v>
      </c>
      <c r="F729" s="211" t="s">
        <v>218</v>
      </c>
      <c r="G729" s="15"/>
      <c r="H729" s="212">
        <v>1.86</v>
      </c>
      <c r="I729" s="213"/>
      <c r="J729" s="15"/>
      <c r="K729" s="15"/>
      <c r="L729" s="209"/>
      <c r="M729" s="214"/>
      <c r="N729" s="215"/>
      <c r="O729" s="215"/>
      <c r="P729" s="215"/>
      <c r="Q729" s="215"/>
      <c r="R729" s="215"/>
      <c r="S729" s="215"/>
      <c r="T729" s="216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10" t="s">
        <v>180</v>
      </c>
      <c r="AU729" s="210" t="s">
        <v>82</v>
      </c>
      <c r="AV729" s="15" t="s">
        <v>170</v>
      </c>
      <c r="AW729" s="15" t="s">
        <v>30</v>
      </c>
      <c r="AX729" s="15" t="s">
        <v>80</v>
      </c>
      <c r="AY729" s="210" t="s">
        <v>163</v>
      </c>
    </row>
    <row r="730" spans="1:65" s="2" customFormat="1" ht="16.5" customHeight="1">
      <c r="A730" s="38"/>
      <c r="B730" s="179"/>
      <c r="C730" s="180" t="s">
        <v>1903</v>
      </c>
      <c r="D730" s="180" t="s">
        <v>165</v>
      </c>
      <c r="E730" s="181" t="s">
        <v>1904</v>
      </c>
      <c r="F730" s="182" t="s">
        <v>1905</v>
      </c>
      <c r="G730" s="183" t="s">
        <v>196</v>
      </c>
      <c r="H730" s="184">
        <v>4</v>
      </c>
      <c r="I730" s="185"/>
      <c r="J730" s="186">
        <f>ROUND(I730*H730,2)</f>
        <v>0</v>
      </c>
      <c r="K730" s="182" t="s">
        <v>1</v>
      </c>
      <c r="L730" s="39"/>
      <c r="M730" s="187" t="s">
        <v>1</v>
      </c>
      <c r="N730" s="188" t="s">
        <v>38</v>
      </c>
      <c r="O730" s="77"/>
      <c r="P730" s="189">
        <f>O730*H730</f>
        <v>0</v>
      </c>
      <c r="Q730" s="189">
        <v>0</v>
      </c>
      <c r="R730" s="189">
        <f>Q730*H730</f>
        <v>0</v>
      </c>
      <c r="S730" s="189">
        <v>0</v>
      </c>
      <c r="T730" s="190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191" t="s">
        <v>170</v>
      </c>
      <c r="AT730" s="191" t="s">
        <v>165</v>
      </c>
      <c r="AU730" s="191" t="s">
        <v>82</v>
      </c>
      <c r="AY730" s="19" t="s">
        <v>163</v>
      </c>
      <c r="BE730" s="192">
        <f>IF(N730="základní",J730,0)</f>
        <v>0</v>
      </c>
      <c r="BF730" s="192">
        <f>IF(N730="snížená",J730,0)</f>
        <v>0</v>
      </c>
      <c r="BG730" s="192">
        <f>IF(N730="zákl. přenesená",J730,0)</f>
        <v>0</v>
      </c>
      <c r="BH730" s="192">
        <f>IF(N730="sníž. přenesená",J730,0)</f>
        <v>0</v>
      </c>
      <c r="BI730" s="192">
        <f>IF(N730="nulová",J730,0)</f>
        <v>0</v>
      </c>
      <c r="BJ730" s="19" t="s">
        <v>80</v>
      </c>
      <c r="BK730" s="192">
        <f>ROUND(I730*H730,2)</f>
        <v>0</v>
      </c>
      <c r="BL730" s="19" t="s">
        <v>170</v>
      </c>
      <c r="BM730" s="191" t="s">
        <v>1906</v>
      </c>
    </row>
    <row r="731" spans="1:51" s="14" customFormat="1" ht="12">
      <c r="A731" s="14"/>
      <c r="B731" s="201"/>
      <c r="C731" s="14"/>
      <c r="D731" s="194" t="s">
        <v>180</v>
      </c>
      <c r="E731" s="202" t="s">
        <v>1</v>
      </c>
      <c r="F731" s="203" t="s">
        <v>1856</v>
      </c>
      <c r="G731" s="14"/>
      <c r="H731" s="204">
        <v>4</v>
      </c>
      <c r="I731" s="205"/>
      <c r="J731" s="14"/>
      <c r="K731" s="14"/>
      <c r="L731" s="201"/>
      <c r="M731" s="206"/>
      <c r="N731" s="207"/>
      <c r="O731" s="207"/>
      <c r="P731" s="207"/>
      <c r="Q731" s="207"/>
      <c r="R731" s="207"/>
      <c r="S731" s="207"/>
      <c r="T731" s="208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02" t="s">
        <v>180</v>
      </c>
      <c r="AU731" s="202" t="s">
        <v>82</v>
      </c>
      <c r="AV731" s="14" t="s">
        <v>82</v>
      </c>
      <c r="AW731" s="14" t="s">
        <v>30</v>
      </c>
      <c r="AX731" s="14" t="s">
        <v>73</v>
      </c>
      <c r="AY731" s="202" t="s">
        <v>163</v>
      </c>
    </row>
    <row r="732" spans="1:51" s="15" customFormat="1" ht="12">
      <c r="A732" s="15"/>
      <c r="B732" s="209"/>
      <c r="C732" s="15"/>
      <c r="D732" s="194" t="s">
        <v>180</v>
      </c>
      <c r="E732" s="210" t="s">
        <v>1</v>
      </c>
      <c r="F732" s="211" t="s">
        <v>218</v>
      </c>
      <c r="G732" s="15"/>
      <c r="H732" s="212">
        <v>4</v>
      </c>
      <c r="I732" s="213"/>
      <c r="J732" s="15"/>
      <c r="K732" s="15"/>
      <c r="L732" s="209"/>
      <c r="M732" s="214"/>
      <c r="N732" s="215"/>
      <c r="O732" s="215"/>
      <c r="P732" s="215"/>
      <c r="Q732" s="215"/>
      <c r="R732" s="215"/>
      <c r="S732" s="215"/>
      <c r="T732" s="216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10" t="s">
        <v>180</v>
      </c>
      <c r="AU732" s="210" t="s">
        <v>82</v>
      </c>
      <c r="AV732" s="15" t="s">
        <v>170</v>
      </c>
      <c r="AW732" s="15" t="s">
        <v>30</v>
      </c>
      <c r="AX732" s="15" t="s">
        <v>80</v>
      </c>
      <c r="AY732" s="210" t="s">
        <v>163</v>
      </c>
    </row>
    <row r="733" spans="1:65" s="2" customFormat="1" ht="21.75" customHeight="1">
      <c r="A733" s="38"/>
      <c r="B733" s="179"/>
      <c r="C733" s="180" t="s">
        <v>1426</v>
      </c>
      <c r="D733" s="180" t="s">
        <v>165</v>
      </c>
      <c r="E733" s="181" t="s">
        <v>1907</v>
      </c>
      <c r="F733" s="182" t="s">
        <v>1908</v>
      </c>
      <c r="G733" s="183" t="s">
        <v>313</v>
      </c>
      <c r="H733" s="184">
        <v>2</v>
      </c>
      <c r="I733" s="185"/>
      <c r="J733" s="186">
        <f>ROUND(I733*H733,2)</f>
        <v>0</v>
      </c>
      <c r="K733" s="182" t="s">
        <v>1</v>
      </c>
      <c r="L733" s="39"/>
      <c r="M733" s="187" t="s">
        <v>1</v>
      </c>
      <c r="N733" s="188" t="s">
        <v>38</v>
      </c>
      <c r="O733" s="77"/>
      <c r="P733" s="189">
        <f>O733*H733</f>
        <v>0</v>
      </c>
      <c r="Q733" s="189">
        <v>0</v>
      </c>
      <c r="R733" s="189">
        <f>Q733*H733</f>
        <v>0</v>
      </c>
      <c r="S733" s="189">
        <v>0</v>
      </c>
      <c r="T733" s="190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191" t="s">
        <v>170</v>
      </c>
      <c r="AT733" s="191" t="s">
        <v>165</v>
      </c>
      <c r="AU733" s="191" t="s">
        <v>82</v>
      </c>
      <c r="AY733" s="19" t="s">
        <v>163</v>
      </c>
      <c r="BE733" s="192">
        <f>IF(N733="základní",J733,0)</f>
        <v>0</v>
      </c>
      <c r="BF733" s="192">
        <f>IF(N733="snížená",J733,0)</f>
        <v>0</v>
      </c>
      <c r="BG733" s="192">
        <f>IF(N733="zákl. přenesená",J733,0)</f>
        <v>0</v>
      </c>
      <c r="BH733" s="192">
        <f>IF(N733="sníž. přenesená",J733,0)</f>
        <v>0</v>
      </c>
      <c r="BI733" s="192">
        <f>IF(N733="nulová",J733,0)</f>
        <v>0</v>
      </c>
      <c r="BJ733" s="19" t="s">
        <v>80</v>
      </c>
      <c r="BK733" s="192">
        <f>ROUND(I733*H733,2)</f>
        <v>0</v>
      </c>
      <c r="BL733" s="19" t="s">
        <v>170</v>
      </c>
      <c r="BM733" s="191" t="s">
        <v>1909</v>
      </c>
    </row>
    <row r="734" spans="1:65" s="2" customFormat="1" ht="16.5" customHeight="1">
      <c r="A734" s="38"/>
      <c r="B734" s="179"/>
      <c r="C734" s="180" t="s">
        <v>1910</v>
      </c>
      <c r="D734" s="180" t="s">
        <v>165</v>
      </c>
      <c r="E734" s="181" t="s">
        <v>1419</v>
      </c>
      <c r="F734" s="182" t="s">
        <v>1420</v>
      </c>
      <c r="G734" s="183" t="s">
        <v>313</v>
      </c>
      <c r="H734" s="184">
        <v>1</v>
      </c>
      <c r="I734" s="185"/>
      <c r="J734" s="186">
        <f>ROUND(I734*H734,2)</f>
        <v>0</v>
      </c>
      <c r="K734" s="182" t="s">
        <v>1</v>
      </c>
      <c r="L734" s="39"/>
      <c r="M734" s="187" t="s">
        <v>1</v>
      </c>
      <c r="N734" s="188" t="s">
        <v>38</v>
      </c>
      <c r="O734" s="77"/>
      <c r="P734" s="189">
        <f>O734*H734</f>
        <v>0</v>
      </c>
      <c r="Q734" s="189">
        <v>0</v>
      </c>
      <c r="R734" s="189">
        <f>Q734*H734</f>
        <v>0</v>
      </c>
      <c r="S734" s="189">
        <v>0</v>
      </c>
      <c r="T734" s="190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191" t="s">
        <v>170</v>
      </c>
      <c r="AT734" s="191" t="s">
        <v>165</v>
      </c>
      <c r="AU734" s="191" t="s">
        <v>82</v>
      </c>
      <c r="AY734" s="19" t="s">
        <v>163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19" t="s">
        <v>80</v>
      </c>
      <c r="BK734" s="192">
        <f>ROUND(I734*H734,2)</f>
        <v>0</v>
      </c>
      <c r="BL734" s="19" t="s">
        <v>170</v>
      </c>
      <c r="BM734" s="191" t="s">
        <v>1911</v>
      </c>
    </row>
    <row r="735" spans="1:65" s="2" customFormat="1" ht="16.5" customHeight="1">
      <c r="A735" s="38"/>
      <c r="B735" s="179"/>
      <c r="C735" s="180" t="s">
        <v>1429</v>
      </c>
      <c r="D735" s="180" t="s">
        <v>165</v>
      </c>
      <c r="E735" s="181" t="s">
        <v>1435</v>
      </c>
      <c r="F735" s="182" t="s">
        <v>1436</v>
      </c>
      <c r="G735" s="183" t="s">
        <v>313</v>
      </c>
      <c r="H735" s="184">
        <v>2</v>
      </c>
      <c r="I735" s="185"/>
      <c r="J735" s="186">
        <f>ROUND(I735*H735,2)</f>
        <v>0</v>
      </c>
      <c r="K735" s="182" t="s">
        <v>1</v>
      </c>
      <c r="L735" s="39"/>
      <c r="M735" s="187" t="s">
        <v>1</v>
      </c>
      <c r="N735" s="188" t="s">
        <v>38</v>
      </c>
      <c r="O735" s="77"/>
      <c r="P735" s="189">
        <f>O735*H735</f>
        <v>0</v>
      </c>
      <c r="Q735" s="189">
        <v>0</v>
      </c>
      <c r="R735" s="189">
        <f>Q735*H735</f>
        <v>0</v>
      </c>
      <c r="S735" s="189">
        <v>0</v>
      </c>
      <c r="T735" s="190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191" t="s">
        <v>170</v>
      </c>
      <c r="AT735" s="191" t="s">
        <v>165</v>
      </c>
      <c r="AU735" s="191" t="s">
        <v>82</v>
      </c>
      <c r="AY735" s="19" t="s">
        <v>163</v>
      </c>
      <c r="BE735" s="192">
        <f>IF(N735="základní",J735,0)</f>
        <v>0</v>
      </c>
      <c r="BF735" s="192">
        <f>IF(N735="snížená",J735,0)</f>
        <v>0</v>
      </c>
      <c r="BG735" s="192">
        <f>IF(N735="zákl. přenesená",J735,0)</f>
        <v>0</v>
      </c>
      <c r="BH735" s="192">
        <f>IF(N735="sníž. přenesená",J735,0)</f>
        <v>0</v>
      </c>
      <c r="BI735" s="192">
        <f>IF(N735="nulová",J735,0)</f>
        <v>0</v>
      </c>
      <c r="BJ735" s="19" t="s">
        <v>80</v>
      </c>
      <c r="BK735" s="192">
        <f>ROUND(I735*H735,2)</f>
        <v>0</v>
      </c>
      <c r="BL735" s="19" t="s">
        <v>170</v>
      </c>
      <c r="BM735" s="191" t="s">
        <v>1912</v>
      </c>
    </row>
    <row r="736" spans="1:65" s="2" customFormat="1" ht="16.5" customHeight="1">
      <c r="A736" s="38"/>
      <c r="B736" s="179"/>
      <c r="C736" s="180" t="s">
        <v>1913</v>
      </c>
      <c r="D736" s="180" t="s">
        <v>165</v>
      </c>
      <c r="E736" s="181" t="s">
        <v>1609</v>
      </c>
      <c r="F736" s="182" t="s">
        <v>1610</v>
      </c>
      <c r="G736" s="183" t="s">
        <v>313</v>
      </c>
      <c r="H736" s="184">
        <v>2</v>
      </c>
      <c r="I736" s="185"/>
      <c r="J736" s="186">
        <f>ROUND(I736*H736,2)</f>
        <v>0</v>
      </c>
      <c r="K736" s="182" t="s">
        <v>1</v>
      </c>
      <c r="L736" s="39"/>
      <c r="M736" s="187" t="s">
        <v>1</v>
      </c>
      <c r="N736" s="188" t="s">
        <v>38</v>
      </c>
      <c r="O736" s="77"/>
      <c r="P736" s="189">
        <f>O736*H736</f>
        <v>0</v>
      </c>
      <c r="Q736" s="189">
        <v>0</v>
      </c>
      <c r="R736" s="189">
        <f>Q736*H736</f>
        <v>0</v>
      </c>
      <c r="S736" s="189">
        <v>0</v>
      </c>
      <c r="T736" s="190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191" t="s">
        <v>170</v>
      </c>
      <c r="AT736" s="191" t="s">
        <v>165</v>
      </c>
      <c r="AU736" s="191" t="s">
        <v>82</v>
      </c>
      <c r="AY736" s="19" t="s">
        <v>163</v>
      </c>
      <c r="BE736" s="192">
        <f>IF(N736="základní",J736,0)</f>
        <v>0</v>
      </c>
      <c r="BF736" s="192">
        <f>IF(N736="snížená",J736,0)</f>
        <v>0</v>
      </c>
      <c r="BG736" s="192">
        <f>IF(N736="zákl. přenesená",J736,0)</f>
        <v>0</v>
      </c>
      <c r="BH736" s="192">
        <f>IF(N736="sníž. přenesená",J736,0)</f>
        <v>0</v>
      </c>
      <c r="BI736" s="192">
        <f>IF(N736="nulová",J736,0)</f>
        <v>0</v>
      </c>
      <c r="BJ736" s="19" t="s">
        <v>80</v>
      </c>
      <c r="BK736" s="192">
        <f>ROUND(I736*H736,2)</f>
        <v>0</v>
      </c>
      <c r="BL736" s="19" t="s">
        <v>170</v>
      </c>
      <c r="BM736" s="191" t="s">
        <v>1914</v>
      </c>
    </row>
    <row r="737" spans="1:65" s="2" customFormat="1" ht="21.75" customHeight="1">
      <c r="A737" s="38"/>
      <c r="B737" s="179"/>
      <c r="C737" s="180" t="s">
        <v>1433</v>
      </c>
      <c r="D737" s="180" t="s">
        <v>165</v>
      </c>
      <c r="E737" s="181" t="s">
        <v>1915</v>
      </c>
      <c r="F737" s="182" t="s">
        <v>1916</v>
      </c>
      <c r="G737" s="183" t="s">
        <v>196</v>
      </c>
      <c r="H737" s="184">
        <v>176.4</v>
      </c>
      <c r="I737" s="185"/>
      <c r="J737" s="186">
        <f>ROUND(I737*H737,2)</f>
        <v>0</v>
      </c>
      <c r="K737" s="182" t="s">
        <v>1</v>
      </c>
      <c r="L737" s="39"/>
      <c r="M737" s="187" t="s">
        <v>1</v>
      </c>
      <c r="N737" s="188" t="s">
        <v>38</v>
      </c>
      <c r="O737" s="77"/>
      <c r="P737" s="189">
        <f>O737*H737</f>
        <v>0</v>
      </c>
      <c r="Q737" s="189">
        <v>0</v>
      </c>
      <c r="R737" s="189">
        <f>Q737*H737</f>
        <v>0</v>
      </c>
      <c r="S737" s="189">
        <v>0</v>
      </c>
      <c r="T737" s="190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191" t="s">
        <v>170</v>
      </c>
      <c r="AT737" s="191" t="s">
        <v>165</v>
      </c>
      <c r="AU737" s="191" t="s">
        <v>82</v>
      </c>
      <c r="AY737" s="19" t="s">
        <v>163</v>
      </c>
      <c r="BE737" s="192">
        <f>IF(N737="základní",J737,0)</f>
        <v>0</v>
      </c>
      <c r="BF737" s="192">
        <f>IF(N737="snížená",J737,0)</f>
        <v>0</v>
      </c>
      <c r="BG737" s="192">
        <f>IF(N737="zákl. přenesená",J737,0)</f>
        <v>0</v>
      </c>
      <c r="BH737" s="192">
        <f>IF(N737="sníž. přenesená",J737,0)</f>
        <v>0</v>
      </c>
      <c r="BI737" s="192">
        <f>IF(N737="nulová",J737,0)</f>
        <v>0</v>
      </c>
      <c r="BJ737" s="19" t="s">
        <v>80</v>
      </c>
      <c r="BK737" s="192">
        <f>ROUND(I737*H737,2)</f>
        <v>0</v>
      </c>
      <c r="BL737" s="19" t="s">
        <v>170</v>
      </c>
      <c r="BM737" s="191" t="s">
        <v>1917</v>
      </c>
    </row>
    <row r="738" spans="1:51" s="14" customFormat="1" ht="12">
      <c r="A738" s="14"/>
      <c r="B738" s="201"/>
      <c r="C738" s="14"/>
      <c r="D738" s="194" t="s">
        <v>180</v>
      </c>
      <c r="E738" s="202" t="s">
        <v>1</v>
      </c>
      <c r="F738" s="203" t="s">
        <v>1882</v>
      </c>
      <c r="G738" s="14"/>
      <c r="H738" s="204">
        <v>176.4</v>
      </c>
      <c r="I738" s="205"/>
      <c r="J738" s="14"/>
      <c r="K738" s="14"/>
      <c r="L738" s="201"/>
      <c r="M738" s="206"/>
      <c r="N738" s="207"/>
      <c r="O738" s="207"/>
      <c r="P738" s="207"/>
      <c r="Q738" s="207"/>
      <c r="R738" s="207"/>
      <c r="S738" s="207"/>
      <c r="T738" s="208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02" t="s">
        <v>180</v>
      </c>
      <c r="AU738" s="202" t="s">
        <v>82</v>
      </c>
      <c r="AV738" s="14" t="s">
        <v>82</v>
      </c>
      <c r="AW738" s="14" t="s">
        <v>30</v>
      </c>
      <c r="AX738" s="14" t="s">
        <v>73</v>
      </c>
      <c r="AY738" s="202" t="s">
        <v>163</v>
      </c>
    </row>
    <row r="739" spans="1:51" s="15" customFormat="1" ht="12">
      <c r="A739" s="15"/>
      <c r="B739" s="209"/>
      <c r="C739" s="15"/>
      <c r="D739" s="194" t="s">
        <v>180</v>
      </c>
      <c r="E739" s="210" t="s">
        <v>1</v>
      </c>
      <c r="F739" s="211" t="s">
        <v>218</v>
      </c>
      <c r="G739" s="15"/>
      <c r="H739" s="212">
        <v>176.4</v>
      </c>
      <c r="I739" s="213"/>
      <c r="J739" s="15"/>
      <c r="K739" s="15"/>
      <c r="L739" s="209"/>
      <c r="M739" s="214"/>
      <c r="N739" s="215"/>
      <c r="O739" s="215"/>
      <c r="P739" s="215"/>
      <c r="Q739" s="215"/>
      <c r="R739" s="215"/>
      <c r="S739" s="215"/>
      <c r="T739" s="216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10" t="s">
        <v>180</v>
      </c>
      <c r="AU739" s="210" t="s">
        <v>82</v>
      </c>
      <c r="AV739" s="15" t="s">
        <v>170</v>
      </c>
      <c r="AW739" s="15" t="s">
        <v>30</v>
      </c>
      <c r="AX739" s="15" t="s">
        <v>80</v>
      </c>
      <c r="AY739" s="210" t="s">
        <v>163</v>
      </c>
    </row>
    <row r="740" spans="1:65" s="2" customFormat="1" ht="16.5" customHeight="1">
      <c r="A740" s="38"/>
      <c r="B740" s="179"/>
      <c r="C740" s="180" t="s">
        <v>1918</v>
      </c>
      <c r="D740" s="180" t="s">
        <v>165</v>
      </c>
      <c r="E740" s="181" t="s">
        <v>1616</v>
      </c>
      <c r="F740" s="182" t="s">
        <v>1617</v>
      </c>
      <c r="G740" s="183" t="s">
        <v>196</v>
      </c>
      <c r="H740" s="184">
        <v>8</v>
      </c>
      <c r="I740" s="185"/>
      <c r="J740" s="186">
        <f>ROUND(I740*H740,2)</f>
        <v>0</v>
      </c>
      <c r="K740" s="182" t="s">
        <v>1</v>
      </c>
      <c r="L740" s="39"/>
      <c r="M740" s="187" t="s">
        <v>1</v>
      </c>
      <c r="N740" s="188" t="s">
        <v>38</v>
      </c>
      <c r="O740" s="77"/>
      <c r="P740" s="189">
        <f>O740*H740</f>
        <v>0</v>
      </c>
      <c r="Q740" s="189">
        <v>0</v>
      </c>
      <c r="R740" s="189">
        <f>Q740*H740</f>
        <v>0</v>
      </c>
      <c r="S740" s="189">
        <v>0</v>
      </c>
      <c r="T740" s="190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191" t="s">
        <v>170</v>
      </c>
      <c r="AT740" s="191" t="s">
        <v>165</v>
      </c>
      <c r="AU740" s="191" t="s">
        <v>82</v>
      </c>
      <c r="AY740" s="19" t="s">
        <v>163</v>
      </c>
      <c r="BE740" s="192">
        <f>IF(N740="základní",J740,0)</f>
        <v>0</v>
      </c>
      <c r="BF740" s="192">
        <f>IF(N740="snížená",J740,0)</f>
        <v>0</v>
      </c>
      <c r="BG740" s="192">
        <f>IF(N740="zákl. přenesená",J740,0)</f>
        <v>0</v>
      </c>
      <c r="BH740" s="192">
        <f>IF(N740="sníž. přenesená",J740,0)</f>
        <v>0</v>
      </c>
      <c r="BI740" s="192">
        <f>IF(N740="nulová",J740,0)</f>
        <v>0</v>
      </c>
      <c r="BJ740" s="19" t="s">
        <v>80</v>
      </c>
      <c r="BK740" s="192">
        <f>ROUND(I740*H740,2)</f>
        <v>0</v>
      </c>
      <c r="BL740" s="19" t="s">
        <v>170</v>
      </c>
      <c r="BM740" s="191" t="s">
        <v>1919</v>
      </c>
    </row>
    <row r="741" spans="1:51" s="14" customFormat="1" ht="12">
      <c r="A741" s="14"/>
      <c r="B741" s="201"/>
      <c r="C741" s="14"/>
      <c r="D741" s="194" t="s">
        <v>180</v>
      </c>
      <c r="E741" s="202" t="s">
        <v>1</v>
      </c>
      <c r="F741" s="203" t="s">
        <v>1642</v>
      </c>
      <c r="G741" s="14"/>
      <c r="H741" s="204">
        <v>8</v>
      </c>
      <c r="I741" s="205"/>
      <c r="J741" s="14"/>
      <c r="K741" s="14"/>
      <c r="L741" s="201"/>
      <c r="M741" s="206"/>
      <c r="N741" s="207"/>
      <c r="O741" s="207"/>
      <c r="P741" s="207"/>
      <c r="Q741" s="207"/>
      <c r="R741" s="207"/>
      <c r="S741" s="207"/>
      <c r="T741" s="208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02" t="s">
        <v>180</v>
      </c>
      <c r="AU741" s="202" t="s">
        <v>82</v>
      </c>
      <c r="AV741" s="14" t="s">
        <v>82</v>
      </c>
      <c r="AW741" s="14" t="s">
        <v>30</v>
      </c>
      <c r="AX741" s="14" t="s">
        <v>73</v>
      </c>
      <c r="AY741" s="202" t="s">
        <v>163</v>
      </c>
    </row>
    <row r="742" spans="1:51" s="15" customFormat="1" ht="12">
      <c r="A742" s="15"/>
      <c r="B742" s="209"/>
      <c r="C742" s="15"/>
      <c r="D742" s="194" t="s">
        <v>180</v>
      </c>
      <c r="E742" s="210" t="s">
        <v>1</v>
      </c>
      <c r="F742" s="211" t="s">
        <v>218</v>
      </c>
      <c r="G742" s="15"/>
      <c r="H742" s="212">
        <v>8</v>
      </c>
      <c r="I742" s="213"/>
      <c r="J742" s="15"/>
      <c r="K742" s="15"/>
      <c r="L742" s="209"/>
      <c r="M742" s="214"/>
      <c r="N742" s="215"/>
      <c r="O742" s="215"/>
      <c r="P742" s="215"/>
      <c r="Q742" s="215"/>
      <c r="R742" s="215"/>
      <c r="S742" s="215"/>
      <c r="T742" s="216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10" t="s">
        <v>180</v>
      </c>
      <c r="AU742" s="210" t="s">
        <v>82</v>
      </c>
      <c r="AV742" s="15" t="s">
        <v>170</v>
      </c>
      <c r="AW742" s="15" t="s">
        <v>30</v>
      </c>
      <c r="AX742" s="15" t="s">
        <v>80</v>
      </c>
      <c r="AY742" s="210" t="s">
        <v>163</v>
      </c>
    </row>
    <row r="743" spans="1:65" s="2" customFormat="1" ht="21.75" customHeight="1">
      <c r="A743" s="38"/>
      <c r="B743" s="179"/>
      <c r="C743" s="180" t="s">
        <v>1437</v>
      </c>
      <c r="D743" s="180" t="s">
        <v>165</v>
      </c>
      <c r="E743" s="181" t="s">
        <v>1620</v>
      </c>
      <c r="F743" s="182" t="s">
        <v>1621</v>
      </c>
      <c r="G743" s="183" t="s">
        <v>313</v>
      </c>
      <c r="H743" s="184">
        <v>6</v>
      </c>
      <c r="I743" s="185"/>
      <c r="J743" s="186">
        <f>ROUND(I743*H743,2)</f>
        <v>0</v>
      </c>
      <c r="K743" s="182" t="s">
        <v>1</v>
      </c>
      <c r="L743" s="39"/>
      <c r="M743" s="187" t="s">
        <v>1</v>
      </c>
      <c r="N743" s="188" t="s">
        <v>38</v>
      </c>
      <c r="O743" s="77"/>
      <c r="P743" s="189">
        <f>O743*H743</f>
        <v>0</v>
      </c>
      <c r="Q743" s="189">
        <v>0</v>
      </c>
      <c r="R743" s="189">
        <f>Q743*H743</f>
        <v>0</v>
      </c>
      <c r="S743" s="189">
        <v>0</v>
      </c>
      <c r="T743" s="190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191" t="s">
        <v>170</v>
      </c>
      <c r="AT743" s="191" t="s">
        <v>165</v>
      </c>
      <c r="AU743" s="191" t="s">
        <v>82</v>
      </c>
      <c r="AY743" s="19" t="s">
        <v>163</v>
      </c>
      <c r="BE743" s="192">
        <f>IF(N743="základní",J743,0)</f>
        <v>0</v>
      </c>
      <c r="BF743" s="192">
        <f>IF(N743="snížená",J743,0)</f>
        <v>0</v>
      </c>
      <c r="BG743" s="192">
        <f>IF(N743="zákl. přenesená",J743,0)</f>
        <v>0</v>
      </c>
      <c r="BH743" s="192">
        <f>IF(N743="sníž. přenesená",J743,0)</f>
        <v>0</v>
      </c>
      <c r="BI743" s="192">
        <f>IF(N743="nulová",J743,0)</f>
        <v>0</v>
      </c>
      <c r="BJ743" s="19" t="s">
        <v>80</v>
      </c>
      <c r="BK743" s="192">
        <f>ROUND(I743*H743,2)</f>
        <v>0</v>
      </c>
      <c r="BL743" s="19" t="s">
        <v>170</v>
      </c>
      <c r="BM743" s="191" t="s">
        <v>1920</v>
      </c>
    </row>
    <row r="744" spans="1:65" s="2" customFormat="1" ht="16.5" customHeight="1">
      <c r="A744" s="38"/>
      <c r="B744" s="179"/>
      <c r="C744" s="180" t="s">
        <v>1921</v>
      </c>
      <c r="D744" s="180" t="s">
        <v>165</v>
      </c>
      <c r="E744" s="181" t="s">
        <v>1627</v>
      </c>
      <c r="F744" s="182" t="s">
        <v>1628</v>
      </c>
      <c r="G744" s="183" t="s">
        <v>313</v>
      </c>
      <c r="H744" s="184">
        <v>12</v>
      </c>
      <c r="I744" s="185"/>
      <c r="J744" s="186">
        <f>ROUND(I744*H744,2)</f>
        <v>0</v>
      </c>
      <c r="K744" s="182" t="s">
        <v>1</v>
      </c>
      <c r="L744" s="39"/>
      <c r="M744" s="187" t="s">
        <v>1</v>
      </c>
      <c r="N744" s="188" t="s">
        <v>38</v>
      </c>
      <c r="O744" s="77"/>
      <c r="P744" s="189">
        <f>O744*H744</f>
        <v>0</v>
      </c>
      <c r="Q744" s="189">
        <v>0</v>
      </c>
      <c r="R744" s="189">
        <f>Q744*H744</f>
        <v>0</v>
      </c>
      <c r="S744" s="189">
        <v>0</v>
      </c>
      <c r="T744" s="190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191" t="s">
        <v>170</v>
      </c>
      <c r="AT744" s="191" t="s">
        <v>165</v>
      </c>
      <c r="AU744" s="191" t="s">
        <v>82</v>
      </c>
      <c r="AY744" s="19" t="s">
        <v>163</v>
      </c>
      <c r="BE744" s="192">
        <f>IF(N744="základní",J744,0)</f>
        <v>0</v>
      </c>
      <c r="BF744" s="192">
        <f>IF(N744="snížená",J744,0)</f>
        <v>0</v>
      </c>
      <c r="BG744" s="192">
        <f>IF(N744="zákl. přenesená",J744,0)</f>
        <v>0</v>
      </c>
      <c r="BH744" s="192">
        <f>IF(N744="sníž. přenesená",J744,0)</f>
        <v>0</v>
      </c>
      <c r="BI744" s="192">
        <f>IF(N744="nulová",J744,0)</f>
        <v>0</v>
      </c>
      <c r="BJ744" s="19" t="s">
        <v>80</v>
      </c>
      <c r="BK744" s="192">
        <f>ROUND(I744*H744,2)</f>
        <v>0</v>
      </c>
      <c r="BL744" s="19" t="s">
        <v>170</v>
      </c>
      <c r="BM744" s="191" t="s">
        <v>1922</v>
      </c>
    </row>
    <row r="745" spans="1:51" s="14" customFormat="1" ht="12">
      <c r="A745" s="14"/>
      <c r="B745" s="201"/>
      <c r="C745" s="14"/>
      <c r="D745" s="194" t="s">
        <v>180</v>
      </c>
      <c r="E745" s="202" t="s">
        <v>1</v>
      </c>
      <c r="F745" s="203" t="s">
        <v>1860</v>
      </c>
      <c r="G745" s="14"/>
      <c r="H745" s="204">
        <v>12</v>
      </c>
      <c r="I745" s="205"/>
      <c r="J745" s="14"/>
      <c r="K745" s="14"/>
      <c r="L745" s="201"/>
      <c r="M745" s="206"/>
      <c r="N745" s="207"/>
      <c r="O745" s="207"/>
      <c r="P745" s="207"/>
      <c r="Q745" s="207"/>
      <c r="R745" s="207"/>
      <c r="S745" s="207"/>
      <c r="T745" s="208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02" t="s">
        <v>180</v>
      </c>
      <c r="AU745" s="202" t="s">
        <v>82</v>
      </c>
      <c r="AV745" s="14" t="s">
        <v>82</v>
      </c>
      <c r="AW745" s="14" t="s">
        <v>30</v>
      </c>
      <c r="AX745" s="14" t="s">
        <v>73</v>
      </c>
      <c r="AY745" s="202" t="s">
        <v>163</v>
      </c>
    </row>
    <row r="746" spans="1:51" s="15" customFormat="1" ht="12">
      <c r="A746" s="15"/>
      <c r="B746" s="209"/>
      <c r="C746" s="15"/>
      <c r="D746" s="194" t="s">
        <v>180</v>
      </c>
      <c r="E746" s="210" t="s">
        <v>1</v>
      </c>
      <c r="F746" s="211" t="s">
        <v>218</v>
      </c>
      <c r="G746" s="15"/>
      <c r="H746" s="212">
        <v>12</v>
      </c>
      <c r="I746" s="213"/>
      <c r="J746" s="15"/>
      <c r="K746" s="15"/>
      <c r="L746" s="209"/>
      <c r="M746" s="214"/>
      <c r="N746" s="215"/>
      <c r="O746" s="215"/>
      <c r="P746" s="215"/>
      <c r="Q746" s="215"/>
      <c r="R746" s="215"/>
      <c r="S746" s="215"/>
      <c r="T746" s="216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10" t="s">
        <v>180</v>
      </c>
      <c r="AU746" s="210" t="s">
        <v>82</v>
      </c>
      <c r="AV746" s="15" t="s">
        <v>170</v>
      </c>
      <c r="AW746" s="15" t="s">
        <v>30</v>
      </c>
      <c r="AX746" s="15" t="s">
        <v>80</v>
      </c>
      <c r="AY746" s="210" t="s">
        <v>163</v>
      </c>
    </row>
    <row r="747" spans="1:65" s="2" customFormat="1" ht="21.75" customHeight="1">
      <c r="A747" s="38"/>
      <c r="B747" s="179"/>
      <c r="C747" s="180" t="s">
        <v>1442</v>
      </c>
      <c r="D747" s="180" t="s">
        <v>165</v>
      </c>
      <c r="E747" s="181" t="s">
        <v>1923</v>
      </c>
      <c r="F747" s="182" t="s">
        <v>1924</v>
      </c>
      <c r="G747" s="183" t="s">
        <v>313</v>
      </c>
      <c r="H747" s="184">
        <v>1</v>
      </c>
      <c r="I747" s="185"/>
      <c r="J747" s="186">
        <f>ROUND(I747*H747,2)</f>
        <v>0</v>
      </c>
      <c r="K747" s="182" t="s">
        <v>1</v>
      </c>
      <c r="L747" s="39"/>
      <c r="M747" s="187" t="s">
        <v>1</v>
      </c>
      <c r="N747" s="188" t="s">
        <v>38</v>
      </c>
      <c r="O747" s="77"/>
      <c r="P747" s="189">
        <f>O747*H747</f>
        <v>0</v>
      </c>
      <c r="Q747" s="189">
        <v>0</v>
      </c>
      <c r="R747" s="189">
        <f>Q747*H747</f>
        <v>0</v>
      </c>
      <c r="S747" s="189">
        <v>0</v>
      </c>
      <c r="T747" s="190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191" t="s">
        <v>170</v>
      </c>
      <c r="AT747" s="191" t="s">
        <v>165</v>
      </c>
      <c r="AU747" s="191" t="s">
        <v>82</v>
      </c>
      <c r="AY747" s="19" t="s">
        <v>163</v>
      </c>
      <c r="BE747" s="192">
        <f>IF(N747="základní",J747,0)</f>
        <v>0</v>
      </c>
      <c r="BF747" s="192">
        <f>IF(N747="snížená",J747,0)</f>
        <v>0</v>
      </c>
      <c r="BG747" s="192">
        <f>IF(N747="zákl. přenesená",J747,0)</f>
        <v>0</v>
      </c>
      <c r="BH747" s="192">
        <f>IF(N747="sníž. přenesená",J747,0)</f>
        <v>0</v>
      </c>
      <c r="BI747" s="192">
        <f>IF(N747="nulová",J747,0)</f>
        <v>0</v>
      </c>
      <c r="BJ747" s="19" t="s">
        <v>80</v>
      </c>
      <c r="BK747" s="192">
        <f>ROUND(I747*H747,2)</f>
        <v>0</v>
      </c>
      <c r="BL747" s="19" t="s">
        <v>170</v>
      </c>
      <c r="BM747" s="191" t="s">
        <v>1925</v>
      </c>
    </row>
    <row r="748" spans="1:65" s="2" customFormat="1" ht="16.5" customHeight="1">
      <c r="A748" s="38"/>
      <c r="B748" s="179"/>
      <c r="C748" s="180" t="s">
        <v>1926</v>
      </c>
      <c r="D748" s="180" t="s">
        <v>165</v>
      </c>
      <c r="E748" s="181" t="s">
        <v>1927</v>
      </c>
      <c r="F748" s="182" t="s">
        <v>1928</v>
      </c>
      <c r="G748" s="183" t="s">
        <v>313</v>
      </c>
      <c r="H748" s="184">
        <v>1</v>
      </c>
      <c r="I748" s="185"/>
      <c r="J748" s="186">
        <f>ROUND(I748*H748,2)</f>
        <v>0</v>
      </c>
      <c r="K748" s="182" t="s">
        <v>1</v>
      </c>
      <c r="L748" s="39"/>
      <c r="M748" s="187" t="s">
        <v>1</v>
      </c>
      <c r="N748" s="188" t="s">
        <v>38</v>
      </c>
      <c r="O748" s="77"/>
      <c r="P748" s="189">
        <f>O748*H748</f>
        <v>0</v>
      </c>
      <c r="Q748" s="189">
        <v>0</v>
      </c>
      <c r="R748" s="189">
        <f>Q748*H748</f>
        <v>0</v>
      </c>
      <c r="S748" s="189">
        <v>0</v>
      </c>
      <c r="T748" s="190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191" t="s">
        <v>170</v>
      </c>
      <c r="AT748" s="191" t="s">
        <v>165</v>
      </c>
      <c r="AU748" s="191" t="s">
        <v>82</v>
      </c>
      <c r="AY748" s="19" t="s">
        <v>163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19" t="s">
        <v>80</v>
      </c>
      <c r="BK748" s="192">
        <f>ROUND(I748*H748,2)</f>
        <v>0</v>
      </c>
      <c r="BL748" s="19" t="s">
        <v>170</v>
      </c>
      <c r="BM748" s="191" t="s">
        <v>1929</v>
      </c>
    </row>
    <row r="749" spans="1:65" s="2" customFormat="1" ht="21.75" customHeight="1">
      <c r="A749" s="38"/>
      <c r="B749" s="179"/>
      <c r="C749" s="180" t="s">
        <v>1443</v>
      </c>
      <c r="D749" s="180" t="s">
        <v>165</v>
      </c>
      <c r="E749" s="181" t="s">
        <v>1930</v>
      </c>
      <c r="F749" s="182" t="s">
        <v>1931</v>
      </c>
      <c r="G749" s="183" t="s">
        <v>313</v>
      </c>
      <c r="H749" s="184">
        <v>1</v>
      </c>
      <c r="I749" s="185"/>
      <c r="J749" s="186">
        <f>ROUND(I749*H749,2)</f>
        <v>0</v>
      </c>
      <c r="K749" s="182" t="s">
        <v>1</v>
      </c>
      <c r="L749" s="39"/>
      <c r="M749" s="187" t="s">
        <v>1</v>
      </c>
      <c r="N749" s="188" t="s">
        <v>38</v>
      </c>
      <c r="O749" s="77"/>
      <c r="P749" s="189">
        <f>O749*H749</f>
        <v>0</v>
      </c>
      <c r="Q749" s="189">
        <v>0</v>
      </c>
      <c r="R749" s="189">
        <f>Q749*H749</f>
        <v>0</v>
      </c>
      <c r="S749" s="189">
        <v>0</v>
      </c>
      <c r="T749" s="190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191" t="s">
        <v>170</v>
      </c>
      <c r="AT749" s="191" t="s">
        <v>165</v>
      </c>
      <c r="AU749" s="191" t="s">
        <v>82</v>
      </c>
      <c r="AY749" s="19" t="s">
        <v>163</v>
      </c>
      <c r="BE749" s="192">
        <f>IF(N749="základní",J749,0)</f>
        <v>0</v>
      </c>
      <c r="BF749" s="192">
        <f>IF(N749="snížená",J749,0)</f>
        <v>0</v>
      </c>
      <c r="BG749" s="192">
        <f>IF(N749="zákl. přenesená",J749,0)</f>
        <v>0</v>
      </c>
      <c r="BH749" s="192">
        <f>IF(N749="sníž. přenesená",J749,0)</f>
        <v>0</v>
      </c>
      <c r="BI749" s="192">
        <f>IF(N749="nulová",J749,0)</f>
        <v>0</v>
      </c>
      <c r="BJ749" s="19" t="s">
        <v>80</v>
      </c>
      <c r="BK749" s="192">
        <f>ROUND(I749*H749,2)</f>
        <v>0</v>
      </c>
      <c r="BL749" s="19" t="s">
        <v>170</v>
      </c>
      <c r="BM749" s="191" t="s">
        <v>1932</v>
      </c>
    </row>
    <row r="750" spans="1:65" s="2" customFormat="1" ht="16.5" customHeight="1">
      <c r="A750" s="38"/>
      <c r="B750" s="179"/>
      <c r="C750" s="180" t="s">
        <v>1933</v>
      </c>
      <c r="D750" s="180" t="s">
        <v>165</v>
      </c>
      <c r="E750" s="181" t="s">
        <v>1934</v>
      </c>
      <c r="F750" s="182" t="s">
        <v>1624</v>
      </c>
      <c r="G750" s="183" t="s">
        <v>313</v>
      </c>
      <c r="H750" s="184">
        <v>2</v>
      </c>
      <c r="I750" s="185"/>
      <c r="J750" s="186">
        <f>ROUND(I750*H750,2)</f>
        <v>0</v>
      </c>
      <c r="K750" s="182" t="s">
        <v>1</v>
      </c>
      <c r="L750" s="39"/>
      <c r="M750" s="187" t="s">
        <v>1</v>
      </c>
      <c r="N750" s="188" t="s">
        <v>38</v>
      </c>
      <c r="O750" s="77"/>
      <c r="P750" s="189">
        <f>O750*H750</f>
        <v>0</v>
      </c>
      <c r="Q750" s="189">
        <v>0</v>
      </c>
      <c r="R750" s="189">
        <f>Q750*H750</f>
        <v>0</v>
      </c>
      <c r="S750" s="189">
        <v>0</v>
      </c>
      <c r="T750" s="190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191" t="s">
        <v>170</v>
      </c>
      <c r="AT750" s="191" t="s">
        <v>165</v>
      </c>
      <c r="AU750" s="191" t="s">
        <v>82</v>
      </c>
      <c r="AY750" s="19" t="s">
        <v>163</v>
      </c>
      <c r="BE750" s="192">
        <f>IF(N750="základní",J750,0)</f>
        <v>0</v>
      </c>
      <c r="BF750" s="192">
        <f>IF(N750="snížená",J750,0)</f>
        <v>0</v>
      </c>
      <c r="BG750" s="192">
        <f>IF(N750="zákl. přenesená",J750,0)</f>
        <v>0</v>
      </c>
      <c r="BH750" s="192">
        <f>IF(N750="sníž. přenesená",J750,0)</f>
        <v>0</v>
      </c>
      <c r="BI750" s="192">
        <f>IF(N750="nulová",J750,0)</f>
        <v>0</v>
      </c>
      <c r="BJ750" s="19" t="s">
        <v>80</v>
      </c>
      <c r="BK750" s="192">
        <f>ROUND(I750*H750,2)</f>
        <v>0</v>
      </c>
      <c r="BL750" s="19" t="s">
        <v>170</v>
      </c>
      <c r="BM750" s="191" t="s">
        <v>1935</v>
      </c>
    </row>
    <row r="751" spans="1:65" s="2" customFormat="1" ht="24.15" customHeight="1">
      <c r="A751" s="38"/>
      <c r="B751" s="179"/>
      <c r="C751" s="180" t="s">
        <v>1447</v>
      </c>
      <c r="D751" s="180" t="s">
        <v>165</v>
      </c>
      <c r="E751" s="181" t="s">
        <v>1936</v>
      </c>
      <c r="F751" s="182" t="s">
        <v>1937</v>
      </c>
      <c r="G751" s="183" t="s">
        <v>196</v>
      </c>
      <c r="H751" s="184">
        <v>101.85</v>
      </c>
      <c r="I751" s="185"/>
      <c r="J751" s="186">
        <f>ROUND(I751*H751,2)</f>
        <v>0</v>
      </c>
      <c r="K751" s="182" t="s">
        <v>1</v>
      </c>
      <c r="L751" s="39"/>
      <c r="M751" s="187" t="s">
        <v>1</v>
      </c>
      <c r="N751" s="188" t="s">
        <v>38</v>
      </c>
      <c r="O751" s="77"/>
      <c r="P751" s="189">
        <f>O751*H751</f>
        <v>0</v>
      </c>
      <c r="Q751" s="189">
        <v>0</v>
      </c>
      <c r="R751" s="189">
        <f>Q751*H751</f>
        <v>0</v>
      </c>
      <c r="S751" s="189">
        <v>0</v>
      </c>
      <c r="T751" s="190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191" t="s">
        <v>170</v>
      </c>
      <c r="AT751" s="191" t="s">
        <v>165</v>
      </c>
      <c r="AU751" s="191" t="s">
        <v>82</v>
      </c>
      <c r="AY751" s="19" t="s">
        <v>163</v>
      </c>
      <c r="BE751" s="192">
        <f>IF(N751="základní",J751,0)</f>
        <v>0</v>
      </c>
      <c r="BF751" s="192">
        <f>IF(N751="snížená",J751,0)</f>
        <v>0</v>
      </c>
      <c r="BG751" s="192">
        <f>IF(N751="zákl. přenesená",J751,0)</f>
        <v>0</v>
      </c>
      <c r="BH751" s="192">
        <f>IF(N751="sníž. přenesená",J751,0)</f>
        <v>0</v>
      </c>
      <c r="BI751" s="192">
        <f>IF(N751="nulová",J751,0)</f>
        <v>0</v>
      </c>
      <c r="BJ751" s="19" t="s">
        <v>80</v>
      </c>
      <c r="BK751" s="192">
        <f>ROUND(I751*H751,2)</f>
        <v>0</v>
      </c>
      <c r="BL751" s="19" t="s">
        <v>170</v>
      </c>
      <c r="BM751" s="191" t="s">
        <v>1938</v>
      </c>
    </row>
    <row r="752" spans="1:51" s="14" customFormat="1" ht="12">
      <c r="A752" s="14"/>
      <c r="B752" s="201"/>
      <c r="C752" s="14"/>
      <c r="D752" s="194" t="s">
        <v>180</v>
      </c>
      <c r="E752" s="202" t="s">
        <v>1</v>
      </c>
      <c r="F752" s="203" t="s">
        <v>1939</v>
      </c>
      <c r="G752" s="14"/>
      <c r="H752" s="204">
        <v>101.85</v>
      </c>
      <c r="I752" s="205"/>
      <c r="J752" s="14"/>
      <c r="K752" s="14"/>
      <c r="L752" s="201"/>
      <c r="M752" s="206"/>
      <c r="N752" s="207"/>
      <c r="O752" s="207"/>
      <c r="P752" s="207"/>
      <c r="Q752" s="207"/>
      <c r="R752" s="207"/>
      <c r="S752" s="207"/>
      <c r="T752" s="208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02" t="s">
        <v>180</v>
      </c>
      <c r="AU752" s="202" t="s">
        <v>82</v>
      </c>
      <c r="AV752" s="14" t="s">
        <v>82</v>
      </c>
      <c r="AW752" s="14" t="s">
        <v>30</v>
      </c>
      <c r="AX752" s="14" t="s">
        <v>73</v>
      </c>
      <c r="AY752" s="202" t="s">
        <v>163</v>
      </c>
    </row>
    <row r="753" spans="1:51" s="15" customFormat="1" ht="12">
      <c r="A753" s="15"/>
      <c r="B753" s="209"/>
      <c r="C753" s="15"/>
      <c r="D753" s="194" t="s">
        <v>180</v>
      </c>
      <c r="E753" s="210" t="s">
        <v>1</v>
      </c>
      <c r="F753" s="211" t="s">
        <v>218</v>
      </c>
      <c r="G753" s="15"/>
      <c r="H753" s="212">
        <v>101.85</v>
      </c>
      <c r="I753" s="213"/>
      <c r="J753" s="15"/>
      <c r="K753" s="15"/>
      <c r="L753" s="209"/>
      <c r="M753" s="214"/>
      <c r="N753" s="215"/>
      <c r="O753" s="215"/>
      <c r="P753" s="215"/>
      <c r="Q753" s="215"/>
      <c r="R753" s="215"/>
      <c r="S753" s="215"/>
      <c r="T753" s="216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10" t="s">
        <v>180</v>
      </c>
      <c r="AU753" s="210" t="s">
        <v>82</v>
      </c>
      <c r="AV753" s="15" t="s">
        <v>170</v>
      </c>
      <c r="AW753" s="15" t="s">
        <v>30</v>
      </c>
      <c r="AX753" s="15" t="s">
        <v>80</v>
      </c>
      <c r="AY753" s="210" t="s">
        <v>163</v>
      </c>
    </row>
    <row r="754" spans="1:65" s="2" customFormat="1" ht="16.5" customHeight="1">
      <c r="A754" s="38"/>
      <c r="B754" s="179"/>
      <c r="C754" s="180" t="s">
        <v>1940</v>
      </c>
      <c r="D754" s="180" t="s">
        <v>165</v>
      </c>
      <c r="E754" s="181" t="s">
        <v>1941</v>
      </c>
      <c r="F754" s="182" t="s">
        <v>1942</v>
      </c>
      <c r="G754" s="183" t="s">
        <v>313</v>
      </c>
      <c r="H754" s="184">
        <v>4</v>
      </c>
      <c r="I754" s="185"/>
      <c r="J754" s="186">
        <f>ROUND(I754*H754,2)</f>
        <v>0</v>
      </c>
      <c r="K754" s="182" t="s">
        <v>1</v>
      </c>
      <c r="L754" s="39"/>
      <c r="M754" s="187" t="s">
        <v>1</v>
      </c>
      <c r="N754" s="188" t="s">
        <v>38</v>
      </c>
      <c r="O754" s="77"/>
      <c r="P754" s="189">
        <f>O754*H754</f>
        <v>0</v>
      </c>
      <c r="Q754" s="189">
        <v>0</v>
      </c>
      <c r="R754" s="189">
        <f>Q754*H754</f>
        <v>0</v>
      </c>
      <c r="S754" s="189">
        <v>0</v>
      </c>
      <c r="T754" s="190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191" t="s">
        <v>170</v>
      </c>
      <c r="AT754" s="191" t="s">
        <v>165</v>
      </c>
      <c r="AU754" s="191" t="s">
        <v>82</v>
      </c>
      <c r="AY754" s="19" t="s">
        <v>163</v>
      </c>
      <c r="BE754" s="192">
        <f>IF(N754="základní",J754,0)</f>
        <v>0</v>
      </c>
      <c r="BF754" s="192">
        <f>IF(N754="snížená",J754,0)</f>
        <v>0</v>
      </c>
      <c r="BG754" s="192">
        <f>IF(N754="zákl. přenesená",J754,0)</f>
        <v>0</v>
      </c>
      <c r="BH754" s="192">
        <f>IF(N754="sníž. přenesená",J754,0)</f>
        <v>0</v>
      </c>
      <c r="BI754" s="192">
        <f>IF(N754="nulová",J754,0)</f>
        <v>0</v>
      </c>
      <c r="BJ754" s="19" t="s">
        <v>80</v>
      </c>
      <c r="BK754" s="192">
        <f>ROUND(I754*H754,2)</f>
        <v>0</v>
      </c>
      <c r="BL754" s="19" t="s">
        <v>170</v>
      </c>
      <c r="BM754" s="191" t="s">
        <v>1943</v>
      </c>
    </row>
    <row r="755" spans="1:65" s="2" customFormat="1" ht="24.15" customHeight="1">
      <c r="A755" s="38"/>
      <c r="B755" s="179"/>
      <c r="C755" s="180" t="s">
        <v>1451</v>
      </c>
      <c r="D755" s="180" t="s">
        <v>165</v>
      </c>
      <c r="E755" s="181" t="s">
        <v>1944</v>
      </c>
      <c r="F755" s="182" t="s">
        <v>1945</v>
      </c>
      <c r="G755" s="183" t="s">
        <v>313</v>
      </c>
      <c r="H755" s="184">
        <v>4</v>
      </c>
      <c r="I755" s="185"/>
      <c r="J755" s="186">
        <f>ROUND(I755*H755,2)</f>
        <v>0</v>
      </c>
      <c r="K755" s="182" t="s">
        <v>1</v>
      </c>
      <c r="L755" s="39"/>
      <c r="M755" s="187" t="s">
        <v>1</v>
      </c>
      <c r="N755" s="188" t="s">
        <v>38</v>
      </c>
      <c r="O755" s="77"/>
      <c r="P755" s="189">
        <f>O755*H755</f>
        <v>0</v>
      </c>
      <c r="Q755" s="189">
        <v>0</v>
      </c>
      <c r="R755" s="189">
        <f>Q755*H755</f>
        <v>0</v>
      </c>
      <c r="S755" s="189">
        <v>0</v>
      </c>
      <c r="T755" s="190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191" t="s">
        <v>170</v>
      </c>
      <c r="AT755" s="191" t="s">
        <v>165</v>
      </c>
      <c r="AU755" s="191" t="s">
        <v>82</v>
      </c>
      <c r="AY755" s="19" t="s">
        <v>163</v>
      </c>
      <c r="BE755" s="192">
        <f>IF(N755="základní",J755,0)</f>
        <v>0</v>
      </c>
      <c r="BF755" s="192">
        <f>IF(N755="snížená",J755,0)</f>
        <v>0</v>
      </c>
      <c r="BG755" s="192">
        <f>IF(N755="zákl. přenesená",J755,0)</f>
        <v>0</v>
      </c>
      <c r="BH755" s="192">
        <f>IF(N755="sníž. přenesená",J755,0)</f>
        <v>0</v>
      </c>
      <c r="BI755" s="192">
        <f>IF(N755="nulová",J755,0)</f>
        <v>0</v>
      </c>
      <c r="BJ755" s="19" t="s">
        <v>80</v>
      </c>
      <c r="BK755" s="192">
        <f>ROUND(I755*H755,2)</f>
        <v>0</v>
      </c>
      <c r="BL755" s="19" t="s">
        <v>170</v>
      </c>
      <c r="BM755" s="191" t="s">
        <v>1946</v>
      </c>
    </row>
    <row r="756" spans="1:65" s="2" customFormat="1" ht="16.5" customHeight="1">
      <c r="A756" s="38"/>
      <c r="B756" s="179"/>
      <c r="C756" s="180" t="s">
        <v>1947</v>
      </c>
      <c r="D756" s="180" t="s">
        <v>165</v>
      </c>
      <c r="E756" s="181" t="s">
        <v>1286</v>
      </c>
      <c r="F756" s="182" t="s">
        <v>1287</v>
      </c>
      <c r="G756" s="183" t="s">
        <v>313</v>
      </c>
      <c r="H756" s="184">
        <v>4</v>
      </c>
      <c r="I756" s="185"/>
      <c r="J756" s="186">
        <f>ROUND(I756*H756,2)</f>
        <v>0</v>
      </c>
      <c r="K756" s="182" t="s">
        <v>1</v>
      </c>
      <c r="L756" s="39"/>
      <c r="M756" s="187" t="s">
        <v>1</v>
      </c>
      <c r="N756" s="188" t="s">
        <v>38</v>
      </c>
      <c r="O756" s="77"/>
      <c r="P756" s="189">
        <f>O756*H756</f>
        <v>0</v>
      </c>
      <c r="Q756" s="189">
        <v>0</v>
      </c>
      <c r="R756" s="189">
        <f>Q756*H756</f>
        <v>0</v>
      </c>
      <c r="S756" s="189">
        <v>0</v>
      </c>
      <c r="T756" s="190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191" t="s">
        <v>170</v>
      </c>
      <c r="AT756" s="191" t="s">
        <v>165</v>
      </c>
      <c r="AU756" s="191" t="s">
        <v>82</v>
      </c>
      <c r="AY756" s="19" t="s">
        <v>163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19" t="s">
        <v>80</v>
      </c>
      <c r="BK756" s="192">
        <f>ROUND(I756*H756,2)</f>
        <v>0</v>
      </c>
      <c r="BL756" s="19" t="s">
        <v>170</v>
      </c>
      <c r="BM756" s="191" t="s">
        <v>1948</v>
      </c>
    </row>
    <row r="757" spans="1:65" s="2" customFormat="1" ht="16.5" customHeight="1">
      <c r="A757" s="38"/>
      <c r="B757" s="179"/>
      <c r="C757" s="180" t="s">
        <v>1455</v>
      </c>
      <c r="D757" s="180" t="s">
        <v>165</v>
      </c>
      <c r="E757" s="181" t="s">
        <v>1289</v>
      </c>
      <c r="F757" s="182" t="s">
        <v>1290</v>
      </c>
      <c r="G757" s="183" t="s">
        <v>313</v>
      </c>
      <c r="H757" s="184">
        <v>4</v>
      </c>
      <c r="I757" s="185"/>
      <c r="J757" s="186">
        <f>ROUND(I757*H757,2)</f>
        <v>0</v>
      </c>
      <c r="K757" s="182" t="s">
        <v>1</v>
      </c>
      <c r="L757" s="39"/>
      <c r="M757" s="187" t="s">
        <v>1</v>
      </c>
      <c r="N757" s="188" t="s">
        <v>38</v>
      </c>
      <c r="O757" s="77"/>
      <c r="P757" s="189">
        <f>O757*H757</f>
        <v>0</v>
      </c>
      <c r="Q757" s="189">
        <v>0</v>
      </c>
      <c r="R757" s="189">
        <f>Q757*H757</f>
        <v>0</v>
      </c>
      <c r="S757" s="189">
        <v>0</v>
      </c>
      <c r="T757" s="190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191" t="s">
        <v>170</v>
      </c>
      <c r="AT757" s="191" t="s">
        <v>165</v>
      </c>
      <c r="AU757" s="191" t="s">
        <v>82</v>
      </c>
      <c r="AY757" s="19" t="s">
        <v>163</v>
      </c>
      <c r="BE757" s="192">
        <f>IF(N757="základní",J757,0)</f>
        <v>0</v>
      </c>
      <c r="BF757" s="192">
        <f>IF(N757="snížená",J757,0)</f>
        <v>0</v>
      </c>
      <c r="BG757" s="192">
        <f>IF(N757="zákl. přenesená",J757,0)</f>
        <v>0</v>
      </c>
      <c r="BH757" s="192">
        <f>IF(N757="sníž. přenesená",J757,0)</f>
        <v>0</v>
      </c>
      <c r="BI757" s="192">
        <f>IF(N757="nulová",J757,0)</f>
        <v>0</v>
      </c>
      <c r="BJ757" s="19" t="s">
        <v>80</v>
      </c>
      <c r="BK757" s="192">
        <f>ROUND(I757*H757,2)</f>
        <v>0</v>
      </c>
      <c r="BL757" s="19" t="s">
        <v>170</v>
      </c>
      <c r="BM757" s="191" t="s">
        <v>1949</v>
      </c>
    </row>
    <row r="758" spans="1:65" s="2" customFormat="1" ht="24.15" customHeight="1">
      <c r="A758" s="38"/>
      <c r="B758" s="179"/>
      <c r="C758" s="180" t="s">
        <v>1950</v>
      </c>
      <c r="D758" s="180" t="s">
        <v>165</v>
      </c>
      <c r="E758" s="181" t="s">
        <v>1775</v>
      </c>
      <c r="F758" s="182" t="s">
        <v>1776</v>
      </c>
      <c r="G758" s="183" t="s">
        <v>313</v>
      </c>
      <c r="H758" s="184">
        <v>1</v>
      </c>
      <c r="I758" s="185"/>
      <c r="J758" s="186">
        <f>ROUND(I758*H758,2)</f>
        <v>0</v>
      </c>
      <c r="K758" s="182" t="s">
        <v>1</v>
      </c>
      <c r="L758" s="39"/>
      <c r="M758" s="187" t="s">
        <v>1</v>
      </c>
      <c r="N758" s="188" t="s">
        <v>38</v>
      </c>
      <c r="O758" s="77"/>
      <c r="P758" s="189">
        <f>O758*H758</f>
        <v>0</v>
      </c>
      <c r="Q758" s="189">
        <v>0</v>
      </c>
      <c r="R758" s="189">
        <f>Q758*H758</f>
        <v>0</v>
      </c>
      <c r="S758" s="189">
        <v>0</v>
      </c>
      <c r="T758" s="190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191" t="s">
        <v>170</v>
      </c>
      <c r="AT758" s="191" t="s">
        <v>165</v>
      </c>
      <c r="AU758" s="191" t="s">
        <v>82</v>
      </c>
      <c r="AY758" s="19" t="s">
        <v>163</v>
      </c>
      <c r="BE758" s="192">
        <f>IF(N758="základní",J758,0)</f>
        <v>0</v>
      </c>
      <c r="BF758" s="192">
        <f>IF(N758="snížená",J758,0)</f>
        <v>0</v>
      </c>
      <c r="BG758" s="192">
        <f>IF(N758="zákl. přenesená",J758,0)</f>
        <v>0</v>
      </c>
      <c r="BH758" s="192">
        <f>IF(N758="sníž. přenesená",J758,0)</f>
        <v>0</v>
      </c>
      <c r="BI758" s="192">
        <f>IF(N758="nulová",J758,0)</f>
        <v>0</v>
      </c>
      <c r="BJ758" s="19" t="s">
        <v>80</v>
      </c>
      <c r="BK758" s="192">
        <f>ROUND(I758*H758,2)</f>
        <v>0</v>
      </c>
      <c r="BL758" s="19" t="s">
        <v>170</v>
      </c>
      <c r="BM758" s="191" t="s">
        <v>1951</v>
      </c>
    </row>
    <row r="759" spans="1:65" s="2" customFormat="1" ht="16.5" customHeight="1">
      <c r="A759" s="38"/>
      <c r="B759" s="179"/>
      <c r="C759" s="180" t="s">
        <v>1459</v>
      </c>
      <c r="D759" s="180" t="s">
        <v>165</v>
      </c>
      <c r="E759" s="181" t="s">
        <v>1322</v>
      </c>
      <c r="F759" s="182" t="s">
        <v>1323</v>
      </c>
      <c r="G759" s="183" t="s">
        <v>313</v>
      </c>
      <c r="H759" s="184">
        <v>1</v>
      </c>
      <c r="I759" s="185"/>
      <c r="J759" s="186">
        <f>ROUND(I759*H759,2)</f>
        <v>0</v>
      </c>
      <c r="K759" s="182" t="s">
        <v>1</v>
      </c>
      <c r="L759" s="39"/>
      <c r="M759" s="187" t="s">
        <v>1</v>
      </c>
      <c r="N759" s="188" t="s">
        <v>38</v>
      </c>
      <c r="O759" s="77"/>
      <c r="P759" s="189">
        <f>O759*H759</f>
        <v>0</v>
      </c>
      <c r="Q759" s="189">
        <v>0</v>
      </c>
      <c r="R759" s="189">
        <f>Q759*H759</f>
        <v>0</v>
      </c>
      <c r="S759" s="189">
        <v>0</v>
      </c>
      <c r="T759" s="190">
        <f>S759*H759</f>
        <v>0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191" t="s">
        <v>170</v>
      </c>
      <c r="AT759" s="191" t="s">
        <v>165</v>
      </c>
      <c r="AU759" s="191" t="s">
        <v>82</v>
      </c>
      <c r="AY759" s="19" t="s">
        <v>163</v>
      </c>
      <c r="BE759" s="192">
        <f>IF(N759="základní",J759,0)</f>
        <v>0</v>
      </c>
      <c r="BF759" s="192">
        <f>IF(N759="snížená",J759,0)</f>
        <v>0</v>
      </c>
      <c r="BG759" s="192">
        <f>IF(N759="zákl. přenesená",J759,0)</f>
        <v>0</v>
      </c>
      <c r="BH759" s="192">
        <f>IF(N759="sníž. přenesená",J759,0)</f>
        <v>0</v>
      </c>
      <c r="BI759" s="192">
        <f>IF(N759="nulová",J759,0)</f>
        <v>0</v>
      </c>
      <c r="BJ759" s="19" t="s">
        <v>80</v>
      </c>
      <c r="BK759" s="192">
        <f>ROUND(I759*H759,2)</f>
        <v>0</v>
      </c>
      <c r="BL759" s="19" t="s">
        <v>170</v>
      </c>
      <c r="BM759" s="191" t="s">
        <v>1952</v>
      </c>
    </row>
    <row r="760" spans="1:63" s="12" customFormat="1" ht="22.8" customHeight="1">
      <c r="A760" s="12"/>
      <c r="B760" s="166"/>
      <c r="C760" s="12"/>
      <c r="D760" s="167" t="s">
        <v>72</v>
      </c>
      <c r="E760" s="177" t="s">
        <v>1953</v>
      </c>
      <c r="F760" s="177" t="s">
        <v>1954</v>
      </c>
      <c r="G760" s="12"/>
      <c r="H760" s="12"/>
      <c r="I760" s="169"/>
      <c r="J760" s="178">
        <f>BK760</f>
        <v>0</v>
      </c>
      <c r="K760" s="12"/>
      <c r="L760" s="166"/>
      <c r="M760" s="171"/>
      <c r="N760" s="172"/>
      <c r="O760" s="172"/>
      <c r="P760" s="173">
        <f>SUM(P761:P768)</f>
        <v>0</v>
      </c>
      <c r="Q760" s="172"/>
      <c r="R760" s="173">
        <f>SUM(R761:R768)</f>
        <v>0</v>
      </c>
      <c r="S760" s="172"/>
      <c r="T760" s="174">
        <f>SUM(T761:T768)</f>
        <v>0</v>
      </c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R760" s="167" t="s">
        <v>80</v>
      </c>
      <c r="AT760" s="175" t="s">
        <v>72</v>
      </c>
      <c r="AU760" s="175" t="s">
        <v>80</v>
      </c>
      <c r="AY760" s="167" t="s">
        <v>163</v>
      </c>
      <c r="BK760" s="176">
        <f>SUM(BK761:BK768)</f>
        <v>0</v>
      </c>
    </row>
    <row r="761" spans="1:65" s="2" customFormat="1" ht="24.15" customHeight="1">
      <c r="A761" s="38"/>
      <c r="B761" s="179"/>
      <c r="C761" s="180" t="s">
        <v>1955</v>
      </c>
      <c r="D761" s="180" t="s">
        <v>165</v>
      </c>
      <c r="E761" s="181" t="s">
        <v>1956</v>
      </c>
      <c r="F761" s="182" t="s">
        <v>1957</v>
      </c>
      <c r="G761" s="183" t="s">
        <v>313</v>
      </c>
      <c r="H761" s="184">
        <v>2</v>
      </c>
      <c r="I761" s="185"/>
      <c r="J761" s="186">
        <f>ROUND(I761*H761,2)</f>
        <v>0</v>
      </c>
      <c r="K761" s="182" t="s">
        <v>1</v>
      </c>
      <c r="L761" s="39"/>
      <c r="M761" s="187" t="s">
        <v>1</v>
      </c>
      <c r="N761" s="188" t="s">
        <v>38</v>
      </c>
      <c r="O761" s="77"/>
      <c r="P761" s="189">
        <f>O761*H761</f>
        <v>0</v>
      </c>
      <c r="Q761" s="189">
        <v>0</v>
      </c>
      <c r="R761" s="189">
        <f>Q761*H761</f>
        <v>0</v>
      </c>
      <c r="S761" s="189">
        <v>0</v>
      </c>
      <c r="T761" s="190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191" t="s">
        <v>170</v>
      </c>
      <c r="AT761" s="191" t="s">
        <v>165</v>
      </c>
      <c r="AU761" s="191" t="s">
        <v>82</v>
      </c>
      <c r="AY761" s="19" t="s">
        <v>163</v>
      </c>
      <c r="BE761" s="192">
        <f>IF(N761="základní",J761,0)</f>
        <v>0</v>
      </c>
      <c r="BF761" s="192">
        <f>IF(N761="snížená",J761,0)</f>
        <v>0</v>
      </c>
      <c r="BG761" s="192">
        <f>IF(N761="zákl. přenesená",J761,0)</f>
        <v>0</v>
      </c>
      <c r="BH761" s="192">
        <f>IF(N761="sníž. přenesená",J761,0)</f>
        <v>0</v>
      </c>
      <c r="BI761" s="192">
        <f>IF(N761="nulová",J761,0)</f>
        <v>0</v>
      </c>
      <c r="BJ761" s="19" t="s">
        <v>80</v>
      </c>
      <c r="BK761" s="192">
        <f>ROUND(I761*H761,2)</f>
        <v>0</v>
      </c>
      <c r="BL761" s="19" t="s">
        <v>170</v>
      </c>
      <c r="BM761" s="191" t="s">
        <v>1958</v>
      </c>
    </row>
    <row r="762" spans="1:65" s="2" customFormat="1" ht="24.15" customHeight="1">
      <c r="A762" s="38"/>
      <c r="B762" s="179"/>
      <c r="C762" s="180" t="s">
        <v>1463</v>
      </c>
      <c r="D762" s="180" t="s">
        <v>165</v>
      </c>
      <c r="E762" s="181" t="s">
        <v>1959</v>
      </c>
      <c r="F762" s="182" t="s">
        <v>1960</v>
      </c>
      <c r="G762" s="183" t="s">
        <v>313</v>
      </c>
      <c r="H762" s="184">
        <v>2</v>
      </c>
      <c r="I762" s="185"/>
      <c r="J762" s="186">
        <f>ROUND(I762*H762,2)</f>
        <v>0</v>
      </c>
      <c r="K762" s="182" t="s">
        <v>1</v>
      </c>
      <c r="L762" s="39"/>
      <c r="M762" s="187" t="s">
        <v>1</v>
      </c>
      <c r="N762" s="188" t="s">
        <v>38</v>
      </c>
      <c r="O762" s="77"/>
      <c r="P762" s="189">
        <f>O762*H762</f>
        <v>0</v>
      </c>
      <c r="Q762" s="189">
        <v>0</v>
      </c>
      <c r="R762" s="189">
        <f>Q762*H762</f>
        <v>0</v>
      </c>
      <c r="S762" s="189">
        <v>0</v>
      </c>
      <c r="T762" s="190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191" t="s">
        <v>170</v>
      </c>
      <c r="AT762" s="191" t="s">
        <v>165</v>
      </c>
      <c r="AU762" s="191" t="s">
        <v>82</v>
      </c>
      <c r="AY762" s="19" t="s">
        <v>163</v>
      </c>
      <c r="BE762" s="192">
        <f>IF(N762="základní",J762,0)</f>
        <v>0</v>
      </c>
      <c r="BF762" s="192">
        <f>IF(N762="snížená",J762,0)</f>
        <v>0</v>
      </c>
      <c r="BG762" s="192">
        <f>IF(N762="zákl. přenesená",J762,0)</f>
        <v>0</v>
      </c>
      <c r="BH762" s="192">
        <f>IF(N762="sníž. přenesená",J762,0)</f>
        <v>0</v>
      </c>
      <c r="BI762" s="192">
        <f>IF(N762="nulová",J762,0)</f>
        <v>0</v>
      </c>
      <c r="BJ762" s="19" t="s">
        <v>80</v>
      </c>
      <c r="BK762" s="192">
        <f>ROUND(I762*H762,2)</f>
        <v>0</v>
      </c>
      <c r="BL762" s="19" t="s">
        <v>170</v>
      </c>
      <c r="BM762" s="191" t="s">
        <v>1961</v>
      </c>
    </row>
    <row r="763" spans="1:65" s="2" customFormat="1" ht="33" customHeight="1">
      <c r="A763" s="38"/>
      <c r="B763" s="179"/>
      <c r="C763" s="180" t="s">
        <v>1962</v>
      </c>
      <c r="D763" s="180" t="s">
        <v>165</v>
      </c>
      <c r="E763" s="181" t="s">
        <v>1963</v>
      </c>
      <c r="F763" s="182" t="s">
        <v>1964</v>
      </c>
      <c r="G763" s="183" t="s">
        <v>313</v>
      </c>
      <c r="H763" s="184">
        <v>2</v>
      </c>
      <c r="I763" s="185"/>
      <c r="J763" s="186">
        <f>ROUND(I763*H763,2)</f>
        <v>0</v>
      </c>
      <c r="K763" s="182" t="s">
        <v>1</v>
      </c>
      <c r="L763" s="39"/>
      <c r="M763" s="187" t="s">
        <v>1</v>
      </c>
      <c r="N763" s="188" t="s">
        <v>38</v>
      </c>
      <c r="O763" s="77"/>
      <c r="P763" s="189">
        <f>O763*H763</f>
        <v>0</v>
      </c>
      <c r="Q763" s="189">
        <v>0</v>
      </c>
      <c r="R763" s="189">
        <f>Q763*H763</f>
        <v>0</v>
      </c>
      <c r="S763" s="189">
        <v>0</v>
      </c>
      <c r="T763" s="190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191" t="s">
        <v>170</v>
      </c>
      <c r="AT763" s="191" t="s">
        <v>165</v>
      </c>
      <c r="AU763" s="191" t="s">
        <v>82</v>
      </c>
      <c r="AY763" s="19" t="s">
        <v>163</v>
      </c>
      <c r="BE763" s="192">
        <f>IF(N763="základní",J763,0)</f>
        <v>0</v>
      </c>
      <c r="BF763" s="192">
        <f>IF(N763="snížená",J763,0)</f>
        <v>0</v>
      </c>
      <c r="BG763" s="192">
        <f>IF(N763="zákl. přenesená",J763,0)</f>
        <v>0</v>
      </c>
      <c r="BH763" s="192">
        <f>IF(N763="sníž. přenesená",J763,0)</f>
        <v>0</v>
      </c>
      <c r="BI763" s="192">
        <f>IF(N763="nulová",J763,0)</f>
        <v>0</v>
      </c>
      <c r="BJ763" s="19" t="s">
        <v>80</v>
      </c>
      <c r="BK763" s="192">
        <f>ROUND(I763*H763,2)</f>
        <v>0</v>
      </c>
      <c r="BL763" s="19" t="s">
        <v>170</v>
      </c>
      <c r="BM763" s="191" t="s">
        <v>1965</v>
      </c>
    </row>
    <row r="764" spans="1:65" s="2" customFormat="1" ht="24.15" customHeight="1">
      <c r="A764" s="38"/>
      <c r="B764" s="179"/>
      <c r="C764" s="180" t="s">
        <v>1466</v>
      </c>
      <c r="D764" s="180" t="s">
        <v>165</v>
      </c>
      <c r="E764" s="181" t="s">
        <v>1966</v>
      </c>
      <c r="F764" s="182" t="s">
        <v>1967</v>
      </c>
      <c r="G764" s="183" t="s">
        <v>313</v>
      </c>
      <c r="H764" s="184">
        <v>70</v>
      </c>
      <c r="I764" s="185"/>
      <c r="J764" s="186">
        <f>ROUND(I764*H764,2)</f>
        <v>0</v>
      </c>
      <c r="K764" s="182" t="s">
        <v>1</v>
      </c>
      <c r="L764" s="39"/>
      <c r="M764" s="187" t="s">
        <v>1</v>
      </c>
      <c r="N764" s="188" t="s">
        <v>38</v>
      </c>
      <c r="O764" s="77"/>
      <c r="P764" s="189">
        <f>O764*H764</f>
        <v>0</v>
      </c>
      <c r="Q764" s="189">
        <v>0</v>
      </c>
      <c r="R764" s="189">
        <f>Q764*H764</f>
        <v>0</v>
      </c>
      <c r="S764" s="189">
        <v>0</v>
      </c>
      <c r="T764" s="190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191" t="s">
        <v>170</v>
      </c>
      <c r="AT764" s="191" t="s">
        <v>165</v>
      </c>
      <c r="AU764" s="191" t="s">
        <v>82</v>
      </c>
      <c r="AY764" s="19" t="s">
        <v>163</v>
      </c>
      <c r="BE764" s="192">
        <f>IF(N764="základní",J764,0)</f>
        <v>0</v>
      </c>
      <c r="BF764" s="192">
        <f>IF(N764="snížená",J764,0)</f>
        <v>0</v>
      </c>
      <c r="BG764" s="192">
        <f>IF(N764="zákl. přenesená",J764,0)</f>
        <v>0</v>
      </c>
      <c r="BH764" s="192">
        <f>IF(N764="sníž. přenesená",J764,0)</f>
        <v>0</v>
      </c>
      <c r="BI764" s="192">
        <f>IF(N764="nulová",J764,0)</f>
        <v>0</v>
      </c>
      <c r="BJ764" s="19" t="s">
        <v>80</v>
      </c>
      <c r="BK764" s="192">
        <f>ROUND(I764*H764,2)</f>
        <v>0</v>
      </c>
      <c r="BL764" s="19" t="s">
        <v>170</v>
      </c>
      <c r="BM764" s="191" t="s">
        <v>1968</v>
      </c>
    </row>
    <row r="765" spans="1:65" s="2" customFormat="1" ht="24.15" customHeight="1">
      <c r="A765" s="38"/>
      <c r="B765" s="179"/>
      <c r="C765" s="180" t="s">
        <v>1969</v>
      </c>
      <c r="D765" s="180" t="s">
        <v>165</v>
      </c>
      <c r="E765" s="181" t="s">
        <v>1970</v>
      </c>
      <c r="F765" s="182" t="s">
        <v>1971</v>
      </c>
      <c r="G765" s="183" t="s">
        <v>313</v>
      </c>
      <c r="H765" s="184">
        <v>2</v>
      </c>
      <c r="I765" s="185"/>
      <c r="J765" s="186">
        <f>ROUND(I765*H765,2)</f>
        <v>0</v>
      </c>
      <c r="K765" s="182" t="s">
        <v>1</v>
      </c>
      <c r="L765" s="39"/>
      <c r="M765" s="187" t="s">
        <v>1</v>
      </c>
      <c r="N765" s="188" t="s">
        <v>38</v>
      </c>
      <c r="O765" s="77"/>
      <c r="P765" s="189">
        <f>O765*H765</f>
        <v>0</v>
      </c>
      <c r="Q765" s="189">
        <v>0</v>
      </c>
      <c r="R765" s="189">
        <f>Q765*H765</f>
        <v>0</v>
      </c>
      <c r="S765" s="189">
        <v>0</v>
      </c>
      <c r="T765" s="190">
        <f>S765*H765</f>
        <v>0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191" t="s">
        <v>170</v>
      </c>
      <c r="AT765" s="191" t="s">
        <v>165</v>
      </c>
      <c r="AU765" s="191" t="s">
        <v>82</v>
      </c>
      <c r="AY765" s="19" t="s">
        <v>163</v>
      </c>
      <c r="BE765" s="192">
        <f>IF(N765="základní",J765,0)</f>
        <v>0</v>
      </c>
      <c r="BF765" s="192">
        <f>IF(N765="snížená",J765,0)</f>
        <v>0</v>
      </c>
      <c r="BG765" s="192">
        <f>IF(N765="zákl. přenesená",J765,0)</f>
        <v>0</v>
      </c>
      <c r="BH765" s="192">
        <f>IF(N765="sníž. přenesená",J765,0)</f>
        <v>0</v>
      </c>
      <c r="BI765" s="192">
        <f>IF(N765="nulová",J765,0)</f>
        <v>0</v>
      </c>
      <c r="BJ765" s="19" t="s">
        <v>80</v>
      </c>
      <c r="BK765" s="192">
        <f>ROUND(I765*H765,2)</f>
        <v>0</v>
      </c>
      <c r="BL765" s="19" t="s">
        <v>170</v>
      </c>
      <c r="BM765" s="191" t="s">
        <v>1972</v>
      </c>
    </row>
    <row r="766" spans="1:65" s="2" customFormat="1" ht="24.15" customHeight="1">
      <c r="A766" s="38"/>
      <c r="B766" s="179"/>
      <c r="C766" s="180" t="s">
        <v>1470</v>
      </c>
      <c r="D766" s="180" t="s">
        <v>165</v>
      </c>
      <c r="E766" s="181" t="s">
        <v>1973</v>
      </c>
      <c r="F766" s="182" t="s">
        <v>1974</v>
      </c>
      <c r="G766" s="183" t="s">
        <v>313</v>
      </c>
      <c r="H766" s="184">
        <v>2</v>
      </c>
      <c r="I766" s="185"/>
      <c r="J766" s="186">
        <f>ROUND(I766*H766,2)</f>
        <v>0</v>
      </c>
      <c r="K766" s="182" t="s">
        <v>1</v>
      </c>
      <c r="L766" s="39"/>
      <c r="M766" s="187" t="s">
        <v>1</v>
      </c>
      <c r="N766" s="188" t="s">
        <v>38</v>
      </c>
      <c r="O766" s="77"/>
      <c r="P766" s="189">
        <f>O766*H766</f>
        <v>0</v>
      </c>
      <c r="Q766" s="189">
        <v>0</v>
      </c>
      <c r="R766" s="189">
        <f>Q766*H766</f>
        <v>0</v>
      </c>
      <c r="S766" s="189">
        <v>0</v>
      </c>
      <c r="T766" s="190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191" t="s">
        <v>170</v>
      </c>
      <c r="AT766" s="191" t="s">
        <v>165</v>
      </c>
      <c r="AU766" s="191" t="s">
        <v>82</v>
      </c>
      <c r="AY766" s="19" t="s">
        <v>163</v>
      </c>
      <c r="BE766" s="192">
        <f>IF(N766="základní",J766,0)</f>
        <v>0</v>
      </c>
      <c r="BF766" s="192">
        <f>IF(N766="snížená",J766,0)</f>
        <v>0</v>
      </c>
      <c r="BG766" s="192">
        <f>IF(N766="zákl. přenesená",J766,0)</f>
        <v>0</v>
      </c>
      <c r="BH766" s="192">
        <f>IF(N766="sníž. přenesená",J766,0)</f>
        <v>0</v>
      </c>
      <c r="BI766" s="192">
        <f>IF(N766="nulová",J766,0)</f>
        <v>0</v>
      </c>
      <c r="BJ766" s="19" t="s">
        <v>80</v>
      </c>
      <c r="BK766" s="192">
        <f>ROUND(I766*H766,2)</f>
        <v>0</v>
      </c>
      <c r="BL766" s="19" t="s">
        <v>170</v>
      </c>
      <c r="BM766" s="191" t="s">
        <v>1975</v>
      </c>
    </row>
    <row r="767" spans="1:65" s="2" customFormat="1" ht="16.5" customHeight="1">
      <c r="A767" s="38"/>
      <c r="B767" s="179"/>
      <c r="C767" s="180" t="s">
        <v>1976</v>
      </c>
      <c r="D767" s="180" t="s">
        <v>165</v>
      </c>
      <c r="E767" s="181" t="s">
        <v>1341</v>
      </c>
      <c r="F767" s="182" t="s">
        <v>1342</v>
      </c>
      <c r="G767" s="183" t="s">
        <v>313</v>
      </c>
      <c r="H767" s="184">
        <v>1</v>
      </c>
      <c r="I767" s="185"/>
      <c r="J767" s="186">
        <f>ROUND(I767*H767,2)</f>
        <v>0</v>
      </c>
      <c r="K767" s="182" t="s">
        <v>1</v>
      </c>
      <c r="L767" s="39"/>
      <c r="M767" s="187" t="s">
        <v>1</v>
      </c>
      <c r="N767" s="188" t="s">
        <v>38</v>
      </c>
      <c r="O767" s="77"/>
      <c r="P767" s="189">
        <f>O767*H767</f>
        <v>0</v>
      </c>
      <c r="Q767" s="189">
        <v>0</v>
      </c>
      <c r="R767" s="189">
        <f>Q767*H767</f>
        <v>0</v>
      </c>
      <c r="S767" s="189">
        <v>0</v>
      </c>
      <c r="T767" s="190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191" t="s">
        <v>170</v>
      </c>
      <c r="AT767" s="191" t="s">
        <v>165</v>
      </c>
      <c r="AU767" s="191" t="s">
        <v>82</v>
      </c>
      <c r="AY767" s="19" t="s">
        <v>163</v>
      </c>
      <c r="BE767" s="192">
        <f>IF(N767="základní",J767,0)</f>
        <v>0</v>
      </c>
      <c r="BF767" s="192">
        <f>IF(N767="snížená",J767,0)</f>
        <v>0</v>
      </c>
      <c r="BG767" s="192">
        <f>IF(N767="zákl. přenesená",J767,0)</f>
        <v>0</v>
      </c>
      <c r="BH767" s="192">
        <f>IF(N767="sníž. přenesená",J767,0)</f>
        <v>0</v>
      </c>
      <c r="BI767" s="192">
        <f>IF(N767="nulová",J767,0)</f>
        <v>0</v>
      </c>
      <c r="BJ767" s="19" t="s">
        <v>80</v>
      </c>
      <c r="BK767" s="192">
        <f>ROUND(I767*H767,2)</f>
        <v>0</v>
      </c>
      <c r="BL767" s="19" t="s">
        <v>170</v>
      </c>
      <c r="BM767" s="191" t="s">
        <v>1977</v>
      </c>
    </row>
    <row r="768" spans="1:65" s="2" customFormat="1" ht="16.5" customHeight="1">
      <c r="A768" s="38"/>
      <c r="B768" s="179"/>
      <c r="C768" s="180" t="s">
        <v>1472</v>
      </c>
      <c r="D768" s="180" t="s">
        <v>165</v>
      </c>
      <c r="E768" s="181" t="s">
        <v>1343</v>
      </c>
      <c r="F768" s="182" t="s">
        <v>1344</v>
      </c>
      <c r="G768" s="183" t="s">
        <v>313</v>
      </c>
      <c r="H768" s="184">
        <v>1</v>
      </c>
      <c r="I768" s="185"/>
      <c r="J768" s="186">
        <f>ROUND(I768*H768,2)</f>
        <v>0</v>
      </c>
      <c r="K768" s="182" t="s">
        <v>1</v>
      </c>
      <c r="L768" s="39"/>
      <c r="M768" s="238" t="s">
        <v>1</v>
      </c>
      <c r="N768" s="239" t="s">
        <v>38</v>
      </c>
      <c r="O768" s="240"/>
      <c r="P768" s="241">
        <f>O768*H768</f>
        <v>0</v>
      </c>
      <c r="Q768" s="241">
        <v>0</v>
      </c>
      <c r="R768" s="241">
        <f>Q768*H768</f>
        <v>0</v>
      </c>
      <c r="S768" s="241">
        <v>0</v>
      </c>
      <c r="T768" s="242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191" t="s">
        <v>170</v>
      </c>
      <c r="AT768" s="191" t="s">
        <v>165</v>
      </c>
      <c r="AU768" s="191" t="s">
        <v>82</v>
      </c>
      <c r="AY768" s="19" t="s">
        <v>163</v>
      </c>
      <c r="BE768" s="192">
        <f>IF(N768="základní",J768,0)</f>
        <v>0</v>
      </c>
      <c r="BF768" s="192">
        <f>IF(N768="snížená",J768,0)</f>
        <v>0</v>
      </c>
      <c r="BG768" s="192">
        <f>IF(N768="zákl. přenesená",J768,0)</f>
        <v>0</v>
      </c>
      <c r="BH768" s="192">
        <f>IF(N768="sníž. přenesená",J768,0)</f>
        <v>0</v>
      </c>
      <c r="BI768" s="192">
        <f>IF(N768="nulová",J768,0)</f>
        <v>0</v>
      </c>
      <c r="BJ768" s="19" t="s">
        <v>80</v>
      </c>
      <c r="BK768" s="192">
        <f>ROUND(I768*H768,2)</f>
        <v>0</v>
      </c>
      <c r="BL768" s="19" t="s">
        <v>170</v>
      </c>
      <c r="BM768" s="191" t="s">
        <v>1978</v>
      </c>
    </row>
    <row r="769" spans="1:31" s="2" customFormat="1" ht="6.95" customHeight="1">
      <c r="A769" s="38"/>
      <c r="B769" s="60"/>
      <c r="C769" s="61"/>
      <c r="D769" s="61"/>
      <c r="E769" s="61"/>
      <c r="F769" s="61"/>
      <c r="G769" s="61"/>
      <c r="H769" s="61"/>
      <c r="I769" s="61"/>
      <c r="J769" s="61"/>
      <c r="K769" s="61"/>
      <c r="L769" s="39"/>
      <c r="M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</row>
  </sheetData>
  <autoFilter ref="C134:K7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119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1979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6. 4. 2021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33</v>
      </c>
      <c r="E30" s="38"/>
      <c r="F30" s="38"/>
      <c r="G30" s="38"/>
      <c r="H30" s="38"/>
      <c r="I30" s="38"/>
      <c r="J30" s="96">
        <f>ROUND(J119,2)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37</v>
      </c>
      <c r="E33" s="32" t="s">
        <v>38</v>
      </c>
      <c r="F33" s="135">
        <f>ROUND((SUM(BE119:BE141)),2)</f>
        <v>0</v>
      </c>
      <c r="G33" s="38"/>
      <c r="H33" s="38"/>
      <c r="I33" s="136">
        <v>0.21</v>
      </c>
      <c r="J33" s="135">
        <f>ROUND(((SUM(BE119:BE141))*I33),2)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35">
        <f>ROUND((SUM(BF119:BF141)),2)</f>
        <v>0</v>
      </c>
      <c r="G34" s="38"/>
      <c r="H34" s="38"/>
      <c r="I34" s="136">
        <v>0.15</v>
      </c>
      <c r="J34" s="135">
        <f>ROUND(((SUM(BF119:BF141))*I34),2)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35">
        <f>ROUND((SUM(BG119:BG141)),2)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35">
        <f>ROUND((SUM(BH119:BH141)),2)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35">
        <f>ROUND((SUM(BI119:BI141)),2)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43</v>
      </c>
      <c r="E39" s="81"/>
      <c r="F39" s="81"/>
      <c r="G39" s="139" t="s">
        <v>44</v>
      </c>
      <c r="H39" s="140" t="s">
        <v>45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202.1 - Přípojka NN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6. 4. 2021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124</v>
      </c>
      <c r="D94" s="137"/>
      <c r="E94" s="137"/>
      <c r="F94" s="137"/>
      <c r="G94" s="137"/>
      <c r="H94" s="137"/>
      <c r="I94" s="137"/>
      <c r="J94" s="146" t="s">
        <v>125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126</v>
      </c>
      <c r="D96" s="38"/>
      <c r="E96" s="38"/>
      <c r="F96" s="38"/>
      <c r="G96" s="38"/>
      <c r="H96" s="38"/>
      <c r="I96" s="38"/>
      <c r="J96" s="96">
        <f>J119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127</v>
      </c>
    </row>
    <row r="97" spans="1:31" s="9" customFormat="1" ht="24.95" customHeight="1">
      <c r="A97" s="9"/>
      <c r="B97" s="148"/>
      <c r="C97" s="9"/>
      <c r="D97" s="149" t="s">
        <v>140</v>
      </c>
      <c r="E97" s="150"/>
      <c r="F97" s="150"/>
      <c r="G97" s="150"/>
      <c r="H97" s="150"/>
      <c r="I97" s="150"/>
      <c r="J97" s="151">
        <f>J120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1980</v>
      </c>
      <c r="E98" s="154"/>
      <c r="F98" s="154"/>
      <c r="G98" s="154"/>
      <c r="H98" s="154"/>
      <c r="I98" s="154"/>
      <c r="J98" s="155">
        <f>J121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1981</v>
      </c>
      <c r="E99" s="154"/>
      <c r="F99" s="154"/>
      <c r="G99" s="154"/>
      <c r="H99" s="154"/>
      <c r="I99" s="154"/>
      <c r="J99" s="155">
        <f>J127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148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Parkovací dům, Gagarinova, Šumperk-cú2021-revize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119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67" t="str">
        <f>E9</f>
        <v>202.1 - Přípojka NN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38"/>
      <c r="E113" s="38"/>
      <c r="F113" s="27" t="str">
        <f>F12</f>
        <v xml:space="preserve"> </v>
      </c>
      <c r="G113" s="38"/>
      <c r="H113" s="38"/>
      <c r="I113" s="32" t="s">
        <v>22</v>
      </c>
      <c r="J113" s="69" t="str">
        <f>IF(J12="","",J12)</f>
        <v>6. 4. 2021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38"/>
      <c r="E115" s="38"/>
      <c r="F115" s="27" t="str">
        <f>E15</f>
        <v xml:space="preserve"> </v>
      </c>
      <c r="G115" s="38"/>
      <c r="H115" s="38"/>
      <c r="I115" s="32" t="s">
        <v>29</v>
      </c>
      <c r="J115" s="36" t="str">
        <f>E21</f>
        <v xml:space="preserve"> 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38"/>
      <c r="E116" s="38"/>
      <c r="F116" s="27" t="str">
        <f>IF(E18="","",E18)</f>
        <v>Vyplň údaj</v>
      </c>
      <c r="G116" s="38"/>
      <c r="H116" s="38"/>
      <c r="I116" s="32" t="s">
        <v>31</v>
      </c>
      <c r="J116" s="36" t="str">
        <f>E24</f>
        <v xml:space="preserve"> 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56"/>
      <c r="B118" s="157"/>
      <c r="C118" s="158" t="s">
        <v>149</v>
      </c>
      <c r="D118" s="159" t="s">
        <v>58</v>
      </c>
      <c r="E118" s="159" t="s">
        <v>54</v>
      </c>
      <c r="F118" s="159" t="s">
        <v>55</v>
      </c>
      <c r="G118" s="159" t="s">
        <v>150</v>
      </c>
      <c r="H118" s="159" t="s">
        <v>151</v>
      </c>
      <c r="I118" s="159" t="s">
        <v>152</v>
      </c>
      <c r="J118" s="159" t="s">
        <v>125</v>
      </c>
      <c r="K118" s="160" t="s">
        <v>153</v>
      </c>
      <c r="L118" s="161"/>
      <c r="M118" s="86" t="s">
        <v>1</v>
      </c>
      <c r="N118" s="87" t="s">
        <v>37</v>
      </c>
      <c r="O118" s="87" t="s">
        <v>154</v>
      </c>
      <c r="P118" s="87" t="s">
        <v>155</v>
      </c>
      <c r="Q118" s="87" t="s">
        <v>156</v>
      </c>
      <c r="R118" s="87" t="s">
        <v>157</v>
      </c>
      <c r="S118" s="87" t="s">
        <v>158</v>
      </c>
      <c r="T118" s="88" t="s">
        <v>159</v>
      </c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63" s="2" customFormat="1" ht="22.8" customHeight="1">
      <c r="A119" s="38"/>
      <c r="B119" s="39"/>
      <c r="C119" s="93" t="s">
        <v>160</v>
      </c>
      <c r="D119" s="38"/>
      <c r="E119" s="38"/>
      <c r="F119" s="38"/>
      <c r="G119" s="38"/>
      <c r="H119" s="38"/>
      <c r="I119" s="38"/>
      <c r="J119" s="162">
        <f>BK119</f>
        <v>0</v>
      </c>
      <c r="K119" s="38"/>
      <c r="L119" s="39"/>
      <c r="M119" s="89"/>
      <c r="N119" s="73"/>
      <c r="O119" s="90"/>
      <c r="P119" s="163">
        <f>P120</f>
        <v>0</v>
      </c>
      <c r="Q119" s="90"/>
      <c r="R119" s="163">
        <f>R120</f>
        <v>0</v>
      </c>
      <c r="S119" s="90"/>
      <c r="T119" s="164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72</v>
      </c>
      <c r="AU119" s="19" t="s">
        <v>127</v>
      </c>
      <c r="BK119" s="165">
        <f>BK120</f>
        <v>0</v>
      </c>
    </row>
    <row r="120" spans="1:63" s="12" customFormat="1" ht="25.9" customHeight="1">
      <c r="A120" s="12"/>
      <c r="B120" s="166"/>
      <c r="C120" s="12"/>
      <c r="D120" s="167" t="s">
        <v>72</v>
      </c>
      <c r="E120" s="168" t="s">
        <v>786</v>
      </c>
      <c r="F120" s="168" t="s">
        <v>787</v>
      </c>
      <c r="G120" s="12"/>
      <c r="H120" s="12"/>
      <c r="I120" s="169"/>
      <c r="J120" s="170">
        <f>BK120</f>
        <v>0</v>
      </c>
      <c r="K120" s="12"/>
      <c r="L120" s="166"/>
      <c r="M120" s="171"/>
      <c r="N120" s="172"/>
      <c r="O120" s="172"/>
      <c r="P120" s="173">
        <f>P121+P127</f>
        <v>0</v>
      </c>
      <c r="Q120" s="172"/>
      <c r="R120" s="173">
        <f>R121+R127</f>
        <v>0</v>
      </c>
      <c r="S120" s="172"/>
      <c r="T120" s="174">
        <f>T121+T127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7" t="s">
        <v>82</v>
      </c>
      <c r="AT120" s="175" t="s">
        <v>72</v>
      </c>
      <c r="AU120" s="175" t="s">
        <v>73</v>
      </c>
      <c r="AY120" s="167" t="s">
        <v>163</v>
      </c>
      <c r="BK120" s="176">
        <f>BK121+BK127</f>
        <v>0</v>
      </c>
    </row>
    <row r="121" spans="1:63" s="12" customFormat="1" ht="22.8" customHeight="1">
      <c r="A121" s="12"/>
      <c r="B121" s="166"/>
      <c r="C121" s="12"/>
      <c r="D121" s="167" t="s">
        <v>72</v>
      </c>
      <c r="E121" s="177" t="s">
        <v>688</v>
      </c>
      <c r="F121" s="177" t="s">
        <v>1982</v>
      </c>
      <c r="G121" s="12"/>
      <c r="H121" s="12"/>
      <c r="I121" s="169"/>
      <c r="J121" s="178">
        <f>BK121</f>
        <v>0</v>
      </c>
      <c r="K121" s="12"/>
      <c r="L121" s="166"/>
      <c r="M121" s="171"/>
      <c r="N121" s="172"/>
      <c r="O121" s="172"/>
      <c r="P121" s="173">
        <f>SUM(P122:P126)</f>
        <v>0</v>
      </c>
      <c r="Q121" s="172"/>
      <c r="R121" s="173">
        <f>SUM(R122:R126)</f>
        <v>0</v>
      </c>
      <c r="S121" s="172"/>
      <c r="T121" s="174">
        <f>SUM(T122:T126)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82</v>
      </c>
      <c r="AT121" s="175" t="s">
        <v>72</v>
      </c>
      <c r="AU121" s="175" t="s">
        <v>80</v>
      </c>
      <c r="AY121" s="167" t="s">
        <v>163</v>
      </c>
      <c r="BK121" s="176">
        <f>SUM(BK122:BK126)</f>
        <v>0</v>
      </c>
    </row>
    <row r="122" spans="1:65" s="2" customFormat="1" ht="16.5" customHeight="1">
      <c r="A122" s="38"/>
      <c r="B122" s="179"/>
      <c r="C122" s="217" t="s">
        <v>80</v>
      </c>
      <c r="D122" s="217" t="s">
        <v>298</v>
      </c>
      <c r="E122" s="218" t="s">
        <v>1983</v>
      </c>
      <c r="F122" s="219" t="s">
        <v>1984</v>
      </c>
      <c r="G122" s="220" t="s">
        <v>196</v>
      </c>
      <c r="H122" s="221">
        <v>225</v>
      </c>
      <c r="I122" s="222"/>
      <c r="J122" s="223">
        <f>ROUND(I122*H122,2)</f>
        <v>0</v>
      </c>
      <c r="K122" s="219" t="s">
        <v>1</v>
      </c>
      <c r="L122" s="224"/>
      <c r="M122" s="225" t="s">
        <v>1</v>
      </c>
      <c r="N122" s="226" t="s">
        <v>38</v>
      </c>
      <c r="O122" s="77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1" t="s">
        <v>337</v>
      </c>
      <c r="AT122" s="191" t="s">
        <v>298</v>
      </c>
      <c r="AU122" s="191" t="s">
        <v>82</v>
      </c>
      <c r="AY122" s="19" t="s">
        <v>163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249</v>
      </c>
      <c r="BM122" s="191" t="s">
        <v>82</v>
      </c>
    </row>
    <row r="123" spans="1:65" s="2" customFormat="1" ht="16.5" customHeight="1">
      <c r="A123" s="38"/>
      <c r="B123" s="179"/>
      <c r="C123" s="217" t="s">
        <v>82</v>
      </c>
      <c r="D123" s="217" t="s">
        <v>298</v>
      </c>
      <c r="E123" s="218" t="s">
        <v>1985</v>
      </c>
      <c r="F123" s="219" t="s">
        <v>1986</v>
      </c>
      <c r="G123" s="220" t="s">
        <v>1017</v>
      </c>
      <c r="H123" s="221">
        <v>2</v>
      </c>
      <c r="I123" s="222"/>
      <c r="J123" s="223">
        <f>ROUND(I123*H123,2)</f>
        <v>0</v>
      </c>
      <c r="K123" s="219" t="s">
        <v>1</v>
      </c>
      <c r="L123" s="224"/>
      <c r="M123" s="225" t="s">
        <v>1</v>
      </c>
      <c r="N123" s="226" t="s">
        <v>38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337</v>
      </c>
      <c r="AT123" s="191" t="s">
        <v>298</v>
      </c>
      <c r="AU123" s="191" t="s">
        <v>82</v>
      </c>
      <c r="AY123" s="19" t="s">
        <v>163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249</v>
      </c>
      <c r="BM123" s="191" t="s">
        <v>170</v>
      </c>
    </row>
    <row r="124" spans="1:65" s="2" customFormat="1" ht="16.5" customHeight="1">
      <c r="A124" s="38"/>
      <c r="B124" s="179"/>
      <c r="C124" s="180" t="s">
        <v>175</v>
      </c>
      <c r="D124" s="180" t="s">
        <v>165</v>
      </c>
      <c r="E124" s="181" t="s">
        <v>1987</v>
      </c>
      <c r="F124" s="182" t="s">
        <v>1988</v>
      </c>
      <c r="G124" s="183" t="s">
        <v>1017</v>
      </c>
      <c r="H124" s="184">
        <v>1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38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249</v>
      </c>
      <c r="AT124" s="191" t="s">
        <v>165</v>
      </c>
      <c r="AU124" s="191" t="s">
        <v>82</v>
      </c>
      <c r="AY124" s="19" t="s">
        <v>163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249</v>
      </c>
      <c r="BM124" s="191" t="s">
        <v>1989</v>
      </c>
    </row>
    <row r="125" spans="1:65" s="2" customFormat="1" ht="16.5" customHeight="1">
      <c r="A125" s="38"/>
      <c r="B125" s="179"/>
      <c r="C125" s="180" t="s">
        <v>170</v>
      </c>
      <c r="D125" s="180" t="s">
        <v>165</v>
      </c>
      <c r="E125" s="181" t="s">
        <v>1990</v>
      </c>
      <c r="F125" s="182" t="s">
        <v>1991</v>
      </c>
      <c r="G125" s="183" t="s">
        <v>1017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38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249</v>
      </c>
      <c r="AT125" s="191" t="s">
        <v>165</v>
      </c>
      <c r="AU125" s="191" t="s">
        <v>82</v>
      </c>
      <c r="AY125" s="19" t="s">
        <v>163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249</v>
      </c>
      <c r="BM125" s="191" t="s">
        <v>189</v>
      </c>
    </row>
    <row r="126" spans="1:65" s="2" customFormat="1" ht="16.5" customHeight="1">
      <c r="A126" s="38"/>
      <c r="B126" s="179"/>
      <c r="C126" s="180" t="s">
        <v>186</v>
      </c>
      <c r="D126" s="180" t="s">
        <v>165</v>
      </c>
      <c r="E126" s="181" t="s">
        <v>1992</v>
      </c>
      <c r="F126" s="182" t="s">
        <v>1993</v>
      </c>
      <c r="G126" s="183" t="s">
        <v>1017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38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249</v>
      </c>
      <c r="AT126" s="191" t="s">
        <v>165</v>
      </c>
      <c r="AU126" s="191" t="s">
        <v>82</v>
      </c>
      <c r="AY126" s="19" t="s">
        <v>163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249</v>
      </c>
      <c r="BM126" s="191" t="s">
        <v>192</v>
      </c>
    </row>
    <row r="127" spans="1:63" s="12" customFormat="1" ht="22.8" customHeight="1">
      <c r="A127" s="12"/>
      <c r="B127" s="166"/>
      <c r="C127" s="12"/>
      <c r="D127" s="167" t="s">
        <v>72</v>
      </c>
      <c r="E127" s="177" t="s">
        <v>1193</v>
      </c>
      <c r="F127" s="177" t="s">
        <v>1994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SUM(P128:P141)</f>
        <v>0</v>
      </c>
      <c r="Q127" s="172"/>
      <c r="R127" s="173">
        <f>SUM(R128:R141)</f>
        <v>0</v>
      </c>
      <c r="S127" s="172"/>
      <c r="T127" s="174">
        <f>SUM(T128:T141)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82</v>
      </c>
      <c r="AT127" s="175" t="s">
        <v>72</v>
      </c>
      <c r="AU127" s="175" t="s">
        <v>80</v>
      </c>
      <c r="AY127" s="167" t="s">
        <v>163</v>
      </c>
      <c r="BK127" s="176">
        <f>SUM(BK128:BK141)</f>
        <v>0</v>
      </c>
    </row>
    <row r="128" spans="1:65" s="2" customFormat="1" ht="16.5" customHeight="1">
      <c r="A128" s="38"/>
      <c r="B128" s="179"/>
      <c r="C128" s="180" t="s">
        <v>185</v>
      </c>
      <c r="D128" s="180" t="s">
        <v>165</v>
      </c>
      <c r="E128" s="181" t="s">
        <v>1995</v>
      </c>
      <c r="F128" s="182" t="s">
        <v>1996</v>
      </c>
      <c r="G128" s="183" t="s">
        <v>204</v>
      </c>
      <c r="H128" s="184">
        <v>15.8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38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249</v>
      </c>
      <c r="AT128" s="191" t="s">
        <v>165</v>
      </c>
      <c r="AU128" s="191" t="s">
        <v>82</v>
      </c>
      <c r="AY128" s="19" t="s">
        <v>163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249</v>
      </c>
      <c r="BM128" s="191" t="s">
        <v>197</v>
      </c>
    </row>
    <row r="129" spans="1:65" s="2" customFormat="1" ht="16.5" customHeight="1">
      <c r="A129" s="38"/>
      <c r="B129" s="179"/>
      <c r="C129" s="180" t="s">
        <v>193</v>
      </c>
      <c r="D129" s="180" t="s">
        <v>165</v>
      </c>
      <c r="E129" s="181" t="s">
        <v>1997</v>
      </c>
      <c r="F129" s="182" t="s">
        <v>1998</v>
      </c>
      <c r="G129" s="183" t="s">
        <v>196</v>
      </c>
      <c r="H129" s="184">
        <v>215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38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249</v>
      </c>
      <c r="AT129" s="191" t="s">
        <v>165</v>
      </c>
      <c r="AU129" s="191" t="s">
        <v>82</v>
      </c>
      <c r="AY129" s="19" t="s">
        <v>163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249</v>
      </c>
      <c r="BM129" s="191" t="s">
        <v>236</v>
      </c>
    </row>
    <row r="130" spans="1:65" s="2" customFormat="1" ht="16.5" customHeight="1">
      <c r="A130" s="38"/>
      <c r="B130" s="179"/>
      <c r="C130" s="180" t="s">
        <v>189</v>
      </c>
      <c r="D130" s="180" t="s">
        <v>165</v>
      </c>
      <c r="E130" s="181" t="s">
        <v>1999</v>
      </c>
      <c r="F130" s="182" t="s">
        <v>2000</v>
      </c>
      <c r="G130" s="183" t="s">
        <v>196</v>
      </c>
      <c r="H130" s="184">
        <v>190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38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249</v>
      </c>
      <c r="AT130" s="191" t="s">
        <v>165</v>
      </c>
      <c r="AU130" s="191" t="s">
        <v>82</v>
      </c>
      <c r="AY130" s="19" t="s">
        <v>163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249</v>
      </c>
      <c r="BM130" s="191" t="s">
        <v>249</v>
      </c>
    </row>
    <row r="131" spans="1:65" s="2" customFormat="1" ht="16.5" customHeight="1">
      <c r="A131" s="38"/>
      <c r="B131" s="179"/>
      <c r="C131" s="180" t="s">
        <v>201</v>
      </c>
      <c r="D131" s="180" t="s">
        <v>165</v>
      </c>
      <c r="E131" s="181" t="s">
        <v>2001</v>
      </c>
      <c r="F131" s="182" t="s">
        <v>2002</v>
      </c>
      <c r="G131" s="183" t="s">
        <v>196</v>
      </c>
      <c r="H131" s="184">
        <v>25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38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249</v>
      </c>
      <c r="AT131" s="191" t="s">
        <v>165</v>
      </c>
      <c r="AU131" s="191" t="s">
        <v>82</v>
      </c>
      <c r="AY131" s="19" t="s">
        <v>163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249</v>
      </c>
      <c r="BM131" s="191" t="s">
        <v>261</v>
      </c>
    </row>
    <row r="132" spans="1:65" s="2" customFormat="1" ht="16.5" customHeight="1">
      <c r="A132" s="38"/>
      <c r="B132" s="179"/>
      <c r="C132" s="180" t="s">
        <v>192</v>
      </c>
      <c r="D132" s="180" t="s">
        <v>165</v>
      </c>
      <c r="E132" s="181" t="s">
        <v>2003</v>
      </c>
      <c r="F132" s="182" t="s">
        <v>2004</v>
      </c>
      <c r="G132" s="183" t="s">
        <v>196</v>
      </c>
      <c r="H132" s="184">
        <v>190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38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249</v>
      </c>
      <c r="AT132" s="191" t="s">
        <v>165</v>
      </c>
      <c r="AU132" s="191" t="s">
        <v>82</v>
      </c>
      <c r="AY132" s="19" t="s">
        <v>163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249</v>
      </c>
      <c r="BM132" s="191" t="s">
        <v>280</v>
      </c>
    </row>
    <row r="133" spans="1:65" s="2" customFormat="1" ht="16.5" customHeight="1">
      <c r="A133" s="38"/>
      <c r="B133" s="179"/>
      <c r="C133" s="180" t="s">
        <v>219</v>
      </c>
      <c r="D133" s="180" t="s">
        <v>165</v>
      </c>
      <c r="E133" s="181" t="s">
        <v>2005</v>
      </c>
      <c r="F133" s="182" t="s">
        <v>2006</v>
      </c>
      <c r="G133" s="183" t="s">
        <v>196</v>
      </c>
      <c r="H133" s="184">
        <v>25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38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249</v>
      </c>
      <c r="AT133" s="191" t="s">
        <v>165</v>
      </c>
      <c r="AU133" s="191" t="s">
        <v>82</v>
      </c>
      <c r="AY133" s="19" t="s">
        <v>163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249</v>
      </c>
      <c r="BM133" s="191" t="s">
        <v>291</v>
      </c>
    </row>
    <row r="134" spans="1:65" s="2" customFormat="1" ht="16.5" customHeight="1">
      <c r="A134" s="38"/>
      <c r="B134" s="179"/>
      <c r="C134" s="180" t="s">
        <v>197</v>
      </c>
      <c r="D134" s="180" t="s">
        <v>165</v>
      </c>
      <c r="E134" s="181" t="s">
        <v>2007</v>
      </c>
      <c r="F134" s="182" t="s">
        <v>2008</v>
      </c>
      <c r="G134" s="183" t="s">
        <v>1017</v>
      </c>
      <c r="H134" s="184">
        <v>10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38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249</v>
      </c>
      <c r="AT134" s="191" t="s">
        <v>165</v>
      </c>
      <c r="AU134" s="191" t="s">
        <v>82</v>
      </c>
      <c r="AY134" s="19" t="s">
        <v>163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249</v>
      </c>
      <c r="BM134" s="191" t="s">
        <v>297</v>
      </c>
    </row>
    <row r="135" spans="1:65" s="2" customFormat="1" ht="16.5" customHeight="1">
      <c r="A135" s="38"/>
      <c r="B135" s="179"/>
      <c r="C135" s="180" t="s">
        <v>231</v>
      </c>
      <c r="D135" s="180" t="s">
        <v>165</v>
      </c>
      <c r="E135" s="181" t="s">
        <v>2009</v>
      </c>
      <c r="F135" s="182" t="s">
        <v>2010</v>
      </c>
      <c r="G135" s="183" t="s">
        <v>196</v>
      </c>
      <c r="H135" s="184">
        <v>215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38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249</v>
      </c>
      <c r="AT135" s="191" t="s">
        <v>165</v>
      </c>
      <c r="AU135" s="191" t="s">
        <v>82</v>
      </c>
      <c r="AY135" s="19" t="s">
        <v>163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249</v>
      </c>
      <c r="BM135" s="191" t="s">
        <v>306</v>
      </c>
    </row>
    <row r="136" spans="1:65" s="2" customFormat="1" ht="16.5" customHeight="1">
      <c r="A136" s="38"/>
      <c r="B136" s="179"/>
      <c r="C136" s="180" t="s">
        <v>236</v>
      </c>
      <c r="D136" s="180" t="s">
        <v>165</v>
      </c>
      <c r="E136" s="181" t="s">
        <v>2011</v>
      </c>
      <c r="F136" s="182" t="s">
        <v>2012</v>
      </c>
      <c r="G136" s="183" t="s">
        <v>196</v>
      </c>
      <c r="H136" s="184">
        <v>41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38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249</v>
      </c>
      <c r="AT136" s="191" t="s">
        <v>165</v>
      </c>
      <c r="AU136" s="191" t="s">
        <v>82</v>
      </c>
      <c r="AY136" s="19" t="s">
        <v>163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249</v>
      </c>
      <c r="BM136" s="191" t="s">
        <v>315</v>
      </c>
    </row>
    <row r="137" spans="1:65" s="2" customFormat="1" ht="16.5" customHeight="1">
      <c r="A137" s="38"/>
      <c r="B137" s="179"/>
      <c r="C137" s="180" t="s">
        <v>8</v>
      </c>
      <c r="D137" s="180" t="s">
        <v>165</v>
      </c>
      <c r="E137" s="181" t="s">
        <v>2013</v>
      </c>
      <c r="F137" s="182" t="s">
        <v>2014</v>
      </c>
      <c r="G137" s="183" t="s">
        <v>196</v>
      </c>
      <c r="H137" s="184">
        <v>41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38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249</v>
      </c>
      <c r="AT137" s="191" t="s">
        <v>165</v>
      </c>
      <c r="AU137" s="191" t="s">
        <v>82</v>
      </c>
      <c r="AY137" s="19" t="s">
        <v>163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249</v>
      </c>
      <c r="BM137" s="191" t="s">
        <v>325</v>
      </c>
    </row>
    <row r="138" spans="1:65" s="2" customFormat="1" ht="16.5" customHeight="1">
      <c r="A138" s="38"/>
      <c r="B138" s="179"/>
      <c r="C138" s="180" t="s">
        <v>249</v>
      </c>
      <c r="D138" s="180" t="s">
        <v>165</v>
      </c>
      <c r="E138" s="181" t="s">
        <v>2015</v>
      </c>
      <c r="F138" s="182" t="s">
        <v>2016</v>
      </c>
      <c r="G138" s="183" t="s">
        <v>196</v>
      </c>
      <c r="H138" s="184">
        <v>190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38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249</v>
      </c>
      <c r="AT138" s="191" t="s">
        <v>165</v>
      </c>
      <c r="AU138" s="191" t="s">
        <v>82</v>
      </c>
      <c r="AY138" s="19" t="s">
        <v>163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249</v>
      </c>
      <c r="BM138" s="191" t="s">
        <v>337</v>
      </c>
    </row>
    <row r="139" spans="1:65" s="2" customFormat="1" ht="16.5" customHeight="1">
      <c r="A139" s="38"/>
      <c r="B139" s="179"/>
      <c r="C139" s="180" t="s">
        <v>255</v>
      </c>
      <c r="D139" s="180" t="s">
        <v>165</v>
      </c>
      <c r="E139" s="181" t="s">
        <v>2017</v>
      </c>
      <c r="F139" s="182" t="s">
        <v>2018</v>
      </c>
      <c r="G139" s="183" t="s">
        <v>196</v>
      </c>
      <c r="H139" s="184">
        <v>25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38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249</v>
      </c>
      <c r="AT139" s="191" t="s">
        <v>165</v>
      </c>
      <c r="AU139" s="191" t="s">
        <v>82</v>
      </c>
      <c r="AY139" s="19" t="s">
        <v>163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80</v>
      </c>
      <c r="BK139" s="192">
        <f>ROUND(I139*H139,2)</f>
        <v>0</v>
      </c>
      <c r="BL139" s="19" t="s">
        <v>249</v>
      </c>
      <c r="BM139" s="191" t="s">
        <v>347</v>
      </c>
    </row>
    <row r="140" spans="1:65" s="2" customFormat="1" ht="16.5" customHeight="1">
      <c r="A140" s="38"/>
      <c r="B140" s="179"/>
      <c r="C140" s="180" t="s">
        <v>261</v>
      </c>
      <c r="D140" s="180" t="s">
        <v>165</v>
      </c>
      <c r="E140" s="181" t="s">
        <v>2019</v>
      </c>
      <c r="F140" s="182" t="s">
        <v>2020</v>
      </c>
      <c r="G140" s="183" t="s">
        <v>1017</v>
      </c>
      <c r="H140" s="184">
        <v>2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38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249</v>
      </c>
      <c r="AT140" s="191" t="s">
        <v>165</v>
      </c>
      <c r="AU140" s="191" t="s">
        <v>82</v>
      </c>
      <c r="AY140" s="19" t="s">
        <v>163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249</v>
      </c>
      <c r="BM140" s="191" t="s">
        <v>361</v>
      </c>
    </row>
    <row r="141" spans="1:65" s="2" customFormat="1" ht="16.5" customHeight="1">
      <c r="A141" s="38"/>
      <c r="B141" s="179"/>
      <c r="C141" s="180" t="s">
        <v>267</v>
      </c>
      <c r="D141" s="180" t="s">
        <v>165</v>
      </c>
      <c r="E141" s="181" t="s">
        <v>2021</v>
      </c>
      <c r="F141" s="182" t="s">
        <v>2022</v>
      </c>
      <c r="G141" s="183" t="s">
        <v>204</v>
      </c>
      <c r="H141" s="184">
        <v>15.8</v>
      </c>
      <c r="I141" s="185"/>
      <c r="J141" s="186">
        <f>ROUND(I141*H141,2)</f>
        <v>0</v>
      </c>
      <c r="K141" s="182" t="s">
        <v>1</v>
      </c>
      <c r="L141" s="39"/>
      <c r="M141" s="238" t="s">
        <v>1</v>
      </c>
      <c r="N141" s="239" t="s">
        <v>38</v>
      </c>
      <c r="O141" s="240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249</v>
      </c>
      <c r="AT141" s="191" t="s">
        <v>165</v>
      </c>
      <c r="AU141" s="191" t="s">
        <v>82</v>
      </c>
      <c r="AY141" s="19" t="s">
        <v>163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249</v>
      </c>
      <c r="BM141" s="191" t="s">
        <v>372</v>
      </c>
    </row>
    <row r="142" spans="1:31" s="2" customFormat="1" ht="6.95" customHeight="1">
      <c r="A142" s="38"/>
      <c r="B142" s="60"/>
      <c r="C142" s="61"/>
      <c r="D142" s="61"/>
      <c r="E142" s="61"/>
      <c r="F142" s="61"/>
      <c r="G142" s="61"/>
      <c r="H142" s="61"/>
      <c r="I142" s="61"/>
      <c r="J142" s="61"/>
      <c r="K142" s="61"/>
      <c r="L142" s="39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autoFilter ref="C118:K14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119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2023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6. 4. 2021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33</v>
      </c>
      <c r="E30" s="38"/>
      <c r="F30" s="38"/>
      <c r="G30" s="38"/>
      <c r="H30" s="38"/>
      <c r="I30" s="38"/>
      <c r="J30" s="96">
        <f>ROUND(J120,2)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37</v>
      </c>
      <c r="E33" s="32" t="s">
        <v>38</v>
      </c>
      <c r="F33" s="135">
        <f>ROUND((SUM(BE120:BE143)),2)</f>
        <v>0</v>
      </c>
      <c r="G33" s="38"/>
      <c r="H33" s="38"/>
      <c r="I33" s="136">
        <v>0.21</v>
      </c>
      <c r="J33" s="135">
        <f>ROUND(((SUM(BE120:BE143))*I33),2)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35">
        <f>ROUND((SUM(BF120:BF143)),2)</f>
        <v>0</v>
      </c>
      <c r="G34" s="38"/>
      <c r="H34" s="38"/>
      <c r="I34" s="136">
        <v>0.15</v>
      </c>
      <c r="J34" s="135">
        <f>ROUND(((SUM(BF120:BF143))*I34),2)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35">
        <f>ROUND((SUM(BG120:BG143)),2)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35">
        <f>ROUND((SUM(BH120:BH143)),2)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35">
        <f>ROUND((SUM(BI120:BI143)),2)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43</v>
      </c>
      <c r="E39" s="81"/>
      <c r="F39" s="81"/>
      <c r="G39" s="139" t="s">
        <v>44</v>
      </c>
      <c r="H39" s="140" t="s">
        <v>45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 xml:space="preserve">301.1 - SO301.1  Přeložka plynovodu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6. 4. 2021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124</v>
      </c>
      <c r="D94" s="137"/>
      <c r="E94" s="137"/>
      <c r="F94" s="137"/>
      <c r="G94" s="137"/>
      <c r="H94" s="137"/>
      <c r="I94" s="137"/>
      <c r="J94" s="146" t="s">
        <v>125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126</v>
      </c>
      <c r="D96" s="38"/>
      <c r="E96" s="38"/>
      <c r="F96" s="38"/>
      <c r="G96" s="38"/>
      <c r="H96" s="38"/>
      <c r="I96" s="38"/>
      <c r="J96" s="96">
        <f>J120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127</v>
      </c>
    </row>
    <row r="97" spans="1:31" s="9" customFormat="1" ht="24.95" customHeight="1">
      <c r="A97" s="9"/>
      <c r="B97" s="148"/>
      <c r="C97" s="9"/>
      <c r="D97" s="149" t="s">
        <v>128</v>
      </c>
      <c r="E97" s="150"/>
      <c r="F97" s="150"/>
      <c r="G97" s="150"/>
      <c r="H97" s="150"/>
      <c r="I97" s="150"/>
      <c r="J97" s="151">
        <f>J121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129</v>
      </c>
      <c r="E98" s="154"/>
      <c r="F98" s="154"/>
      <c r="G98" s="154"/>
      <c r="H98" s="154"/>
      <c r="I98" s="154"/>
      <c r="J98" s="155">
        <f>J122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133</v>
      </c>
      <c r="E99" s="154"/>
      <c r="F99" s="154"/>
      <c r="G99" s="154"/>
      <c r="H99" s="154"/>
      <c r="I99" s="154"/>
      <c r="J99" s="155">
        <f>J133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2024</v>
      </c>
      <c r="E100" s="154"/>
      <c r="F100" s="154"/>
      <c r="G100" s="154"/>
      <c r="H100" s="154"/>
      <c r="I100" s="154"/>
      <c r="J100" s="155">
        <f>J135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148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29" t="str">
        <f>E7</f>
        <v>Parkovací dům, Gagarinova, Šumperk-cú2021-revize</v>
      </c>
      <c r="F110" s="32"/>
      <c r="G110" s="32"/>
      <c r="H110" s="32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119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67" t="str">
        <f>E9</f>
        <v xml:space="preserve">301.1 - SO301.1  Přeložka plynovodu</v>
      </c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38"/>
      <c r="E114" s="38"/>
      <c r="F114" s="27" t="str">
        <f>F12</f>
        <v xml:space="preserve"> </v>
      </c>
      <c r="G114" s="38"/>
      <c r="H114" s="38"/>
      <c r="I114" s="32" t="s">
        <v>22</v>
      </c>
      <c r="J114" s="69" t="str">
        <f>IF(J12="","",J12)</f>
        <v>6. 4. 2021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38"/>
      <c r="E116" s="38"/>
      <c r="F116" s="27" t="str">
        <f>E15</f>
        <v xml:space="preserve"> </v>
      </c>
      <c r="G116" s="38"/>
      <c r="H116" s="38"/>
      <c r="I116" s="32" t="s">
        <v>29</v>
      </c>
      <c r="J116" s="36" t="str">
        <f>E21</f>
        <v xml:space="preserve"> 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38"/>
      <c r="E117" s="38"/>
      <c r="F117" s="27" t="str">
        <f>IF(E18="","",E18)</f>
        <v>Vyplň údaj</v>
      </c>
      <c r="G117" s="38"/>
      <c r="H117" s="38"/>
      <c r="I117" s="32" t="s">
        <v>31</v>
      </c>
      <c r="J117" s="36" t="str">
        <f>E24</f>
        <v xml:space="preserve"> 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56"/>
      <c r="B119" s="157"/>
      <c r="C119" s="158" t="s">
        <v>149</v>
      </c>
      <c r="D119" s="159" t="s">
        <v>58</v>
      </c>
      <c r="E119" s="159" t="s">
        <v>54</v>
      </c>
      <c r="F119" s="159" t="s">
        <v>55</v>
      </c>
      <c r="G119" s="159" t="s">
        <v>150</v>
      </c>
      <c r="H119" s="159" t="s">
        <v>151</v>
      </c>
      <c r="I119" s="159" t="s">
        <v>152</v>
      </c>
      <c r="J119" s="159" t="s">
        <v>125</v>
      </c>
      <c r="K119" s="160" t="s">
        <v>153</v>
      </c>
      <c r="L119" s="161"/>
      <c r="M119" s="86" t="s">
        <v>1</v>
      </c>
      <c r="N119" s="87" t="s">
        <v>37</v>
      </c>
      <c r="O119" s="87" t="s">
        <v>154</v>
      </c>
      <c r="P119" s="87" t="s">
        <v>155</v>
      </c>
      <c r="Q119" s="87" t="s">
        <v>156</v>
      </c>
      <c r="R119" s="87" t="s">
        <v>157</v>
      </c>
      <c r="S119" s="87" t="s">
        <v>158</v>
      </c>
      <c r="T119" s="88" t="s">
        <v>159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8" customHeight="1">
      <c r="A120" s="38"/>
      <c r="B120" s="39"/>
      <c r="C120" s="93" t="s">
        <v>160</v>
      </c>
      <c r="D120" s="38"/>
      <c r="E120" s="38"/>
      <c r="F120" s="38"/>
      <c r="G120" s="38"/>
      <c r="H120" s="38"/>
      <c r="I120" s="38"/>
      <c r="J120" s="162">
        <f>BK120</f>
        <v>0</v>
      </c>
      <c r="K120" s="38"/>
      <c r="L120" s="39"/>
      <c r="M120" s="89"/>
      <c r="N120" s="73"/>
      <c r="O120" s="90"/>
      <c r="P120" s="163">
        <f>P121</f>
        <v>0</v>
      </c>
      <c r="Q120" s="90"/>
      <c r="R120" s="163">
        <f>R121</f>
        <v>0</v>
      </c>
      <c r="S120" s="90"/>
      <c r="T120" s="164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72</v>
      </c>
      <c r="AU120" s="19" t="s">
        <v>127</v>
      </c>
      <c r="BK120" s="165">
        <f>BK121</f>
        <v>0</v>
      </c>
    </row>
    <row r="121" spans="1:63" s="12" customFormat="1" ht="25.9" customHeight="1">
      <c r="A121" s="12"/>
      <c r="B121" s="166"/>
      <c r="C121" s="12"/>
      <c r="D121" s="167" t="s">
        <v>72</v>
      </c>
      <c r="E121" s="168" t="s">
        <v>161</v>
      </c>
      <c r="F121" s="168" t="s">
        <v>162</v>
      </c>
      <c r="G121" s="12"/>
      <c r="H121" s="12"/>
      <c r="I121" s="169"/>
      <c r="J121" s="170">
        <f>BK121</f>
        <v>0</v>
      </c>
      <c r="K121" s="12"/>
      <c r="L121" s="166"/>
      <c r="M121" s="171"/>
      <c r="N121" s="172"/>
      <c r="O121" s="172"/>
      <c r="P121" s="173">
        <f>P122+P133+P135</f>
        <v>0</v>
      </c>
      <c r="Q121" s="172"/>
      <c r="R121" s="173">
        <f>R122+R133+R135</f>
        <v>0</v>
      </c>
      <c r="S121" s="172"/>
      <c r="T121" s="174">
        <f>T122+T133+T135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80</v>
      </c>
      <c r="AT121" s="175" t="s">
        <v>72</v>
      </c>
      <c r="AU121" s="175" t="s">
        <v>73</v>
      </c>
      <c r="AY121" s="167" t="s">
        <v>163</v>
      </c>
      <c r="BK121" s="176">
        <f>BK122+BK133+BK135</f>
        <v>0</v>
      </c>
    </row>
    <row r="122" spans="1:63" s="12" customFormat="1" ht="22.8" customHeight="1">
      <c r="A122" s="12"/>
      <c r="B122" s="166"/>
      <c r="C122" s="12"/>
      <c r="D122" s="167" t="s">
        <v>72</v>
      </c>
      <c r="E122" s="177" t="s">
        <v>80</v>
      </c>
      <c r="F122" s="177" t="s">
        <v>164</v>
      </c>
      <c r="G122" s="12"/>
      <c r="H122" s="12"/>
      <c r="I122" s="169"/>
      <c r="J122" s="178">
        <f>BK122</f>
        <v>0</v>
      </c>
      <c r="K122" s="12"/>
      <c r="L122" s="166"/>
      <c r="M122" s="171"/>
      <c r="N122" s="172"/>
      <c r="O122" s="172"/>
      <c r="P122" s="173">
        <f>SUM(P123:P132)</f>
        <v>0</v>
      </c>
      <c r="Q122" s="172"/>
      <c r="R122" s="173">
        <f>SUM(R123:R132)</f>
        <v>0</v>
      </c>
      <c r="S122" s="172"/>
      <c r="T122" s="174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80</v>
      </c>
      <c r="AT122" s="175" t="s">
        <v>72</v>
      </c>
      <c r="AU122" s="175" t="s">
        <v>80</v>
      </c>
      <c r="AY122" s="167" t="s">
        <v>163</v>
      </c>
      <c r="BK122" s="176">
        <f>SUM(BK123:BK132)</f>
        <v>0</v>
      </c>
    </row>
    <row r="123" spans="1:65" s="2" customFormat="1" ht="16.5" customHeight="1">
      <c r="A123" s="38"/>
      <c r="B123" s="179"/>
      <c r="C123" s="180" t="s">
        <v>80</v>
      </c>
      <c r="D123" s="180" t="s">
        <v>165</v>
      </c>
      <c r="E123" s="181" t="s">
        <v>979</v>
      </c>
      <c r="F123" s="182" t="s">
        <v>2025</v>
      </c>
      <c r="G123" s="183" t="s">
        <v>204</v>
      </c>
      <c r="H123" s="184">
        <v>67.5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38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170</v>
      </c>
      <c r="AT123" s="191" t="s">
        <v>165</v>
      </c>
      <c r="AU123" s="191" t="s">
        <v>82</v>
      </c>
      <c r="AY123" s="19" t="s">
        <v>163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170</v>
      </c>
      <c r="BM123" s="191" t="s">
        <v>82</v>
      </c>
    </row>
    <row r="124" spans="1:65" s="2" customFormat="1" ht="16.5" customHeight="1">
      <c r="A124" s="38"/>
      <c r="B124" s="179"/>
      <c r="C124" s="180" t="s">
        <v>82</v>
      </c>
      <c r="D124" s="180" t="s">
        <v>165</v>
      </c>
      <c r="E124" s="181" t="s">
        <v>991</v>
      </c>
      <c r="F124" s="182" t="s">
        <v>2026</v>
      </c>
      <c r="G124" s="183" t="s">
        <v>204</v>
      </c>
      <c r="H124" s="184">
        <v>20.2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38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170</v>
      </c>
      <c r="AT124" s="191" t="s">
        <v>165</v>
      </c>
      <c r="AU124" s="191" t="s">
        <v>82</v>
      </c>
      <c r="AY124" s="19" t="s">
        <v>163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170</v>
      </c>
      <c r="BM124" s="191" t="s">
        <v>170</v>
      </c>
    </row>
    <row r="125" spans="1:65" s="2" customFormat="1" ht="16.5" customHeight="1">
      <c r="A125" s="38"/>
      <c r="B125" s="179"/>
      <c r="C125" s="180" t="s">
        <v>175</v>
      </c>
      <c r="D125" s="180" t="s">
        <v>165</v>
      </c>
      <c r="E125" s="181" t="s">
        <v>993</v>
      </c>
      <c r="F125" s="182" t="s">
        <v>994</v>
      </c>
      <c r="G125" s="183" t="s">
        <v>204</v>
      </c>
      <c r="H125" s="184">
        <v>47.3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38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170</v>
      </c>
      <c r="AT125" s="191" t="s">
        <v>165</v>
      </c>
      <c r="AU125" s="191" t="s">
        <v>82</v>
      </c>
      <c r="AY125" s="19" t="s">
        <v>163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170</v>
      </c>
      <c r="BM125" s="191" t="s">
        <v>185</v>
      </c>
    </row>
    <row r="126" spans="1:65" s="2" customFormat="1" ht="16.5" customHeight="1">
      <c r="A126" s="38"/>
      <c r="B126" s="179"/>
      <c r="C126" s="180" t="s">
        <v>170</v>
      </c>
      <c r="D126" s="180" t="s">
        <v>165</v>
      </c>
      <c r="E126" s="181" t="s">
        <v>2027</v>
      </c>
      <c r="F126" s="182" t="s">
        <v>2028</v>
      </c>
      <c r="G126" s="183" t="s">
        <v>204</v>
      </c>
      <c r="H126" s="184">
        <v>8.2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38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170</v>
      </c>
      <c r="AT126" s="191" t="s">
        <v>165</v>
      </c>
      <c r="AU126" s="191" t="s">
        <v>82</v>
      </c>
      <c r="AY126" s="19" t="s">
        <v>163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170</v>
      </c>
      <c r="BM126" s="191" t="s">
        <v>189</v>
      </c>
    </row>
    <row r="127" spans="1:65" s="2" customFormat="1" ht="16.5" customHeight="1">
      <c r="A127" s="38"/>
      <c r="B127" s="179"/>
      <c r="C127" s="180" t="s">
        <v>186</v>
      </c>
      <c r="D127" s="180" t="s">
        <v>165</v>
      </c>
      <c r="E127" s="181" t="s">
        <v>2029</v>
      </c>
      <c r="F127" s="182" t="s">
        <v>2030</v>
      </c>
      <c r="G127" s="183" t="s">
        <v>196</v>
      </c>
      <c r="H127" s="184">
        <v>2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38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170</v>
      </c>
      <c r="AT127" s="191" t="s">
        <v>165</v>
      </c>
      <c r="AU127" s="191" t="s">
        <v>82</v>
      </c>
      <c r="AY127" s="19" t="s">
        <v>163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170</v>
      </c>
      <c r="BM127" s="191" t="s">
        <v>192</v>
      </c>
    </row>
    <row r="128" spans="1:65" s="2" customFormat="1" ht="24.15" customHeight="1">
      <c r="A128" s="38"/>
      <c r="B128" s="179"/>
      <c r="C128" s="180" t="s">
        <v>185</v>
      </c>
      <c r="D128" s="180" t="s">
        <v>165</v>
      </c>
      <c r="E128" s="181" t="s">
        <v>995</v>
      </c>
      <c r="F128" s="182" t="s">
        <v>996</v>
      </c>
      <c r="G128" s="183" t="s">
        <v>204</v>
      </c>
      <c r="H128" s="184">
        <v>15.7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38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170</v>
      </c>
      <c r="AT128" s="191" t="s">
        <v>165</v>
      </c>
      <c r="AU128" s="191" t="s">
        <v>82</v>
      </c>
      <c r="AY128" s="19" t="s">
        <v>163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170</v>
      </c>
      <c r="BM128" s="191" t="s">
        <v>197</v>
      </c>
    </row>
    <row r="129" spans="1:65" s="2" customFormat="1" ht="21.75" customHeight="1">
      <c r="A129" s="38"/>
      <c r="B129" s="179"/>
      <c r="C129" s="180" t="s">
        <v>193</v>
      </c>
      <c r="D129" s="180" t="s">
        <v>165</v>
      </c>
      <c r="E129" s="181" t="s">
        <v>981</v>
      </c>
      <c r="F129" s="182" t="s">
        <v>982</v>
      </c>
      <c r="G129" s="183" t="s">
        <v>168</v>
      </c>
      <c r="H129" s="184">
        <v>151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38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170</v>
      </c>
      <c r="AT129" s="191" t="s">
        <v>165</v>
      </c>
      <c r="AU129" s="191" t="s">
        <v>82</v>
      </c>
      <c r="AY129" s="19" t="s">
        <v>163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170</v>
      </c>
      <c r="BM129" s="191" t="s">
        <v>236</v>
      </c>
    </row>
    <row r="130" spans="1:65" s="2" customFormat="1" ht="21.75" customHeight="1">
      <c r="A130" s="38"/>
      <c r="B130" s="179"/>
      <c r="C130" s="180" t="s">
        <v>189</v>
      </c>
      <c r="D130" s="180" t="s">
        <v>165</v>
      </c>
      <c r="E130" s="181" t="s">
        <v>985</v>
      </c>
      <c r="F130" s="182" t="s">
        <v>986</v>
      </c>
      <c r="G130" s="183" t="s">
        <v>168</v>
      </c>
      <c r="H130" s="184">
        <v>151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38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170</v>
      </c>
      <c r="AT130" s="191" t="s">
        <v>165</v>
      </c>
      <c r="AU130" s="191" t="s">
        <v>82</v>
      </c>
      <c r="AY130" s="19" t="s">
        <v>163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170</v>
      </c>
      <c r="BM130" s="191" t="s">
        <v>249</v>
      </c>
    </row>
    <row r="131" spans="1:65" s="2" customFormat="1" ht="21.75" customHeight="1">
      <c r="A131" s="38"/>
      <c r="B131" s="179"/>
      <c r="C131" s="180" t="s">
        <v>201</v>
      </c>
      <c r="D131" s="180" t="s">
        <v>165</v>
      </c>
      <c r="E131" s="181" t="s">
        <v>989</v>
      </c>
      <c r="F131" s="182" t="s">
        <v>2031</v>
      </c>
      <c r="G131" s="183" t="s">
        <v>204</v>
      </c>
      <c r="H131" s="184">
        <v>20.2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38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170</v>
      </c>
      <c r="AT131" s="191" t="s">
        <v>165</v>
      </c>
      <c r="AU131" s="191" t="s">
        <v>82</v>
      </c>
      <c r="AY131" s="19" t="s">
        <v>163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170</v>
      </c>
      <c r="BM131" s="191" t="s">
        <v>261</v>
      </c>
    </row>
    <row r="132" spans="1:65" s="2" customFormat="1" ht="16.5" customHeight="1">
      <c r="A132" s="38"/>
      <c r="B132" s="179"/>
      <c r="C132" s="180" t="s">
        <v>192</v>
      </c>
      <c r="D132" s="180" t="s">
        <v>165</v>
      </c>
      <c r="E132" s="181" t="s">
        <v>997</v>
      </c>
      <c r="F132" s="182" t="s">
        <v>998</v>
      </c>
      <c r="G132" s="183" t="s">
        <v>204</v>
      </c>
      <c r="H132" s="184">
        <v>20.2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38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170</v>
      </c>
      <c r="AT132" s="191" t="s">
        <v>165</v>
      </c>
      <c r="AU132" s="191" t="s">
        <v>82</v>
      </c>
      <c r="AY132" s="19" t="s">
        <v>163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170</v>
      </c>
      <c r="BM132" s="191" t="s">
        <v>280</v>
      </c>
    </row>
    <row r="133" spans="1:63" s="12" customFormat="1" ht="22.8" customHeight="1">
      <c r="A133" s="12"/>
      <c r="B133" s="166"/>
      <c r="C133" s="12"/>
      <c r="D133" s="167" t="s">
        <v>72</v>
      </c>
      <c r="E133" s="177" t="s">
        <v>170</v>
      </c>
      <c r="F133" s="177" t="s">
        <v>519</v>
      </c>
      <c r="G133" s="12"/>
      <c r="H133" s="12"/>
      <c r="I133" s="169"/>
      <c r="J133" s="178">
        <f>BK133</f>
        <v>0</v>
      </c>
      <c r="K133" s="12"/>
      <c r="L133" s="166"/>
      <c r="M133" s="171"/>
      <c r="N133" s="172"/>
      <c r="O133" s="172"/>
      <c r="P133" s="173">
        <f>P134</f>
        <v>0</v>
      </c>
      <c r="Q133" s="172"/>
      <c r="R133" s="173">
        <f>R134</f>
        <v>0</v>
      </c>
      <c r="S133" s="172"/>
      <c r="T133" s="174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80</v>
      </c>
      <c r="AT133" s="175" t="s">
        <v>72</v>
      </c>
      <c r="AU133" s="175" t="s">
        <v>80</v>
      </c>
      <c r="AY133" s="167" t="s">
        <v>163</v>
      </c>
      <c r="BK133" s="176">
        <f>BK134</f>
        <v>0</v>
      </c>
    </row>
    <row r="134" spans="1:65" s="2" customFormat="1" ht="21.75" customHeight="1">
      <c r="A134" s="38"/>
      <c r="B134" s="179"/>
      <c r="C134" s="180" t="s">
        <v>219</v>
      </c>
      <c r="D134" s="180" t="s">
        <v>165</v>
      </c>
      <c r="E134" s="181" t="s">
        <v>2032</v>
      </c>
      <c r="F134" s="182" t="s">
        <v>2033</v>
      </c>
      <c r="G134" s="183" t="s">
        <v>204</v>
      </c>
      <c r="H134" s="184">
        <v>4.5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38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170</v>
      </c>
      <c r="AT134" s="191" t="s">
        <v>165</v>
      </c>
      <c r="AU134" s="191" t="s">
        <v>82</v>
      </c>
      <c r="AY134" s="19" t="s">
        <v>163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170</v>
      </c>
      <c r="BM134" s="191" t="s">
        <v>291</v>
      </c>
    </row>
    <row r="135" spans="1:63" s="12" customFormat="1" ht="22.8" customHeight="1">
      <c r="A135" s="12"/>
      <c r="B135" s="166"/>
      <c r="C135" s="12"/>
      <c r="D135" s="167" t="s">
        <v>72</v>
      </c>
      <c r="E135" s="177" t="s">
        <v>189</v>
      </c>
      <c r="F135" s="177" t="s">
        <v>2034</v>
      </c>
      <c r="G135" s="12"/>
      <c r="H135" s="12"/>
      <c r="I135" s="169"/>
      <c r="J135" s="178">
        <f>BK135</f>
        <v>0</v>
      </c>
      <c r="K135" s="12"/>
      <c r="L135" s="166"/>
      <c r="M135" s="171"/>
      <c r="N135" s="172"/>
      <c r="O135" s="172"/>
      <c r="P135" s="173">
        <f>SUM(P136:P143)</f>
        <v>0</v>
      </c>
      <c r="Q135" s="172"/>
      <c r="R135" s="173">
        <f>SUM(R136:R143)</f>
        <v>0</v>
      </c>
      <c r="S135" s="172"/>
      <c r="T135" s="174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80</v>
      </c>
      <c r="AT135" s="175" t="s">
        <v>72</v>
      </c>
      <c r="AU135" s="175" t="s">
        <v>80</v>
      </c>
      <c r="AY135" s="167" t="s">
        <v>163</v>
      </c>
      <c r="BK135" s="176">
        <f>SUM(BK136:BK143)</f>
        <v>0</v>
      </c>
    </row>
    <row r="136" spans="1:65" s="2" customFormat="1" ht="21.75" customHeight="1">
      <c r="A136" s="38"/>
      <c r="B136" s="179"/>
      <c r="C136" s="180" t="s">
        <v>197</v>
      </c>
      <c r="D136" s="180" t="s">
        <v>165</v>
      </c>
      <c r="E136" s="181" t="s">
        <v>2035</v>
      </c>
      <c r="F136" s="182" t="s">
        <v>2036</v>
      </c>
      <c r="G136" s="183" t="s">
        <v>196</v>
      </c>
      <c r="H136" s="184">
        <v>63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38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170</v>
      </c>
      <c r="AT136" s="191" t="s">
        <v>165</v>
      </c>
      <c r="AU136" s="191" t="s">
        <v>82</v>
      </c>
      <c r="AY136" s="19" t="s">
        <v>163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170</v>
      </c>
      <c r="BM136" s="191" t="s">
        <v>297</v>
      </c>
    </row>
    <row r="137" spans="1:65" s="2" customFormat="1" ht="21.75" customHeight="1">
      <c r="A137" s="38"/>
      <c r="B137" s="179"/>
      <c r="C137" s="180" t="s">
        <v>231</v>
      </c>
      <c r="D137" s="180" t="s">
        <v>165</v>
      </c>
      <c r="E137" s="181" t="s">
        <v>2037</v>
      </c>
      <c r="F137" s="182" t="s">
        <v>2038</v>
      </c>
      <c r="G137" s="183" t="s">
        <v>1020</v>
      </c>
      <c r="H137" s="184">
        <v>63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38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170</v>
      </c>
      <c r="AT137" s="191" t="s">
        <v>165</v>
      </c>
      <c r="AU137" s="191" t="s">
        <v>82</v>
      </c>
      <c r="AY137" s="19" t="s">
        <v>163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170</v>
      </c>
      <c r="BM137" s="191" t="s">
        <v>306</v>
      </c>
    </row>
    <row r="138" spans="1:65" s="2" customFormat="1" ht="21.75" customHeight="1">
      <c r="A138" s="38"/>
      <c r="B138" s="179"/>
      <c r="C138" s="180" t="s">
        <v>236</v>
      </c>
      <c r="D138" s="180" t="s">
        <v>165</v>
      </c>
      <c r="E138" s="181" t="s">
        <v>2039</v>
      </c>
      <c r="F138" s="182" t="s">
        <v>2040</v>
      </c>
      <c r="G138" s="183" t="s">
        <v>1020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38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170</v>
      </c>
      <c r="AT138" s="191" t="s">
        <v>165</v>
      </c>
      <c r="AU138" s="191" t="s">
        <v>82</v>
      </c>
      <c r="AY138" s="19" t="s">
        <v>163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170</v>
      </c>
      <c r="BM138" s="191" t="s">
        <v>315</v>
      </c>
    </row>
    <row r="139" spans="1:65" s="2" customFormat="1" ht="24.15" customHeight="1">
      <c r="A139" s="38"/>
      <c r="B139" s="179"/>
      <c r="C139" s="180" t="s">
        <v>8</v>
      </c>
      <c r="D139" s="180" t="s">
        <v>165</v>
      </c>
      <c r="E139" s="181" t="s">
        <v>2041</v>
      </c>
      <c r="F139" s="182" t="s">
        <v>2042</v>
      </c>
      <c r="G139" s="183" t="s">
        <v>1020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38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170</v>
      </c>
      <c r="AT139" s="191" t="s">
        <v>165</v>
      </c>
      <c r="AU139" s="191" t="s">
        <v>82</v>
      </c>
      <c r="AY139" s="19" t="s">
        <v>163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80</v>
      </c>
      <c r="BK139" s="192">
        <f>ROUND(I139*H139,2)</f>
        <v>0</v>
      </c>
      <c r="BL139" s="19" t="s">
        <v>170</v>
      </c>
      <c r="BM139" s="191" t="s">
        <v>325</v>
      </c>
    </row>
    <row r="140" spans="1:65" s="2" customFormat="1" ht="16.5" customHeight="1">
      <c r="A140" s="38"/>
      <c r="B140" s="179"/>
      <c r="C140" s="180" t="s">
        <v>249</v>
      </c>
      <c r="D140" s="180" t="s">
        <v>165</v>
      </c>
      <c r="E140" s="181" t="s">
        <v>2043</v>
      </c>
      <c r="F140" s="182" t="s">
        <v>2044</v>
      </c>
      <c r="G140" s="183" t="s">
        <v>1020</v>
      </c>
      <c r="H140" s="184">
        <v>1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38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170</v>
      </c>
      <c r="AT140" s="191" t="s">
        <v>165</v>
      </c>
      <c r="AU140" s="191" t="s">
        <v>82</v>
      </c>
      <c r="AY140" s="19" t="s">
        <v>163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170</v>
      </c>
      <c r="BM140" s="191" t="s">
        <v>337</v>
      </c>
    </row>
    <row r="141" spans="1:65" s="2" customFormat="1" ht="16.5" customHeight="1">
      <c r="A141" s="38"/>
      <c r="B141" s="179"/>
      <c r="C141" s="180" t="s">
        <v>255</v>
      </c>
      <c r="D141" s="180" t="s">
        <v>165</v>
      </c>
      <c r="E141" s="181" t="s">
        <v>2045</v>
      </c>
      <c r="F141" s="182" t="s">
        <v>2046</v>
      </c>
      <c r="G141" s="183" t="s">
        <v>196</v>
      </c>
      <c r="H141" s="184">
        <v>150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38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170</v>
      </c>
      <c r="AT141" s="191" t="s">
        <v>165</v>
      </c>
      <c r="AU141" s="191" t="s">
        <v>82</v>
      </c>
      <c r="AY141" s="19" t="s">
        <v>163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170</v>
      </c>
      <c r="BM141" s="191" t="s">
        <v>347</v>
      </c>
    </row>
    <row r="142" spans="1:65" s="2" customFormat="1" ht="21.75" customHeight="1">
      <c r="A142" s="38"/>
      <c r="B142" s="179"/>
      <c r="C142" s="180" t="s">
        <v>261</v>
      </c>
      <c r="D142" s="180" t="s">
        <v>165</v>
      </c>
      <c r="E142" s="181" t="s">
        <v>2047</v>
      </c>
      <c r="F142" s="182" t="s">
        <v>2048</v>
      </c>
      <c r="G142" s="183" t="s">
        <v>196</v>
      </c>
      <c r="H142" s="184">
        <v>63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38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170</v>
      </c>
      <c r="AT142" s="191" t="s">
        <v>165</v>
      </c>
      <c r="AU142" s="191" t="s">
        <v>82</v>
      </c>
      <c r="AY142" s="19" t="s">
        <v>163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170</v>
      </c>
      <c r="BM142" s="191" t="s">
        <v>361</v>
      </c>
    </row>
    <row r="143" spans="1:65" s="2" customFormat="1" ht="16.5" customHeight="1">
      <c r="A143" s="38"/>
      <c r="B143" s="179"/>
      <c r="C143" s="180" t="s">
        <v>267</v>
      </c>
      <c r="D143" s="180" t="s">
        <v>165</v>
      </c>
      <c r="E143" s="181" t="s">
        <v>2049</v>
      </c>
      <c r="F143" s="182" t="s">
        <v>2050</v>
      </c>
      <c r="G143" s="183" t="s">
        <v>196</v>
      </c>
      <c r="H143" s="184">
        <v>63</v>
      </c>
      <c r="I143" s="185"/>
      <c r="J143" s="186">
        <f>ROUND(I143*H143,2)</f>
        <v>0</v>
      </c>
      <c r="K143" s="182" t="s">
        <v>1</v>
      </c>
      <c r="L143" s="39"/>
      <c r="M143" s="238" t="s">
        <v>1</v>
      </c>
      <c r="N143" s="239" t="s">
        <v>38</v>
      </c>
      <c r="O143" s="240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170</v>
      </c>
      <c r="AT143" s="191" t="s">
        <v>165</v>
      </c>
      <c r="AU143" s="191" t="s">
        <v>82</v>
      </c>
      <c r="AY143" s="19" t="s">
        <v>163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170</v>
      </c>
      <c r="BM143" s="191" t="s">
        <v>372</v>
      </c>
    </row>
    <row r="144" spans="1:31" s="2" customFormat="1" ht="6.95" customHeight="1">
      <c r="A144" s="38"/>
      <c r="B144" s="60"/>
      <c r="C144" s="61"/>
      <c r="D144" s="61"/>
      <c r="E144" s="61"/>
      <c r="F144" s="61"/>
      <c r="G144" s="61"/>
      <c r="H144" s="61"/>
      <c r="I144" s="61"/>
      <c r="J144" s="61"/>
      <c r="K144" s="61"/>
      <c r="L144" s="39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autoFilter ref="C119:K14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119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2051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6. 4. 2021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33</v>
      </c>
      <c r="E30" s="38"/>
      <c r="F30" s="38"/>
      <c r="G30" s="38"/>
      <c r="H30" s="38"/>
      <c r="I30" s="38"/>
      <c r="J30" s="96">
        <f>ROUND(J121,2)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37</v>
      </c>
      <c r="E33" s="32" t="s">
        <v>38</v>
      </c>
      <c r="F33" s="135">
        <f>ROUND((SUM(BE121:BE154)),2)</f>
        <v>0</v>
      </c>
      <c r="G33" s="38"/>
      <c r="H33" s="38"/>
      <c r="I33" s="136">
        <v>0.21</v>
      </c>
      <c r="J33" s="135">
        <f>ROUND(((SUM(BE121:BE154))*I33),2)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35">
        <f>ROUND((SUM(BF121:BF154)),2)</f>
        <v>0</v>
      </c>
      <c r="G34" s="38"/>
      <c r="H34" s="38"/>
      <c r="I34" s="136">
        <v>0.15</v>
      </c>
      <c r="J34" s="135">
        <f>ROUND(((SUM(BF121:BF154))*I34),2)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35">
        <f>ROUND((SUM(BG121:BG154)),2)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35">
        <f>ROUND((SUM(BH121:BH154)),2)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35">
        <f>ROUND((SUM(BI121:BI154)),2)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43</v>
      </c>
      <c r="E39" s="81"/>
      <c r="F39" s="81"/>
      <c r="G39" s="139" t="s">
        <v>44</v>
      </c>
      <c r="H39" s="140" t="s">
        <v>45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 xml:space="preserve">301.2 - SO301.2   Dešťová kanalizace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6. 4. 2021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124</v>
      </c>
      <c r="D94" s="137"/>
      <c r="E94" s="137"/>
      <c r="F94" s="137"/>
      <c r="G94" s="137"/>
      <c r="H94" s="137"/>
      <c r="I94" s="137"/>
      <c r="J94" s="146" t="s">
        <v>125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126</v>
      </c>
      <c r="D96" s="38"/>
      <c r="E96" s="38"/>
      <c r="F96" s="38"/>
      <c r="G96" s="38"/>
      <c r="H96" s="38"/>
      <c r="I96" s="38"/>
      <c r="J96" s="96">
        <f>J121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127</v>
      </c>
    </row>
    <row r="97" spans="1:31" s="9" customFormat="1" ht="24.95" customHeight="1">
      <c r="A97" s="9"/>
      <c r="B97" s="148"/>
      <c r="C97" s="9"/>
      <c r="D97" s="149" t="s">
        <v>128</v>
      </c>
      <c r="E97" s="150"/>
      <c r="F97" s="150"/>
      <c r="G97" s="150"/>
      <c r="H97" s="150"/>
      <c r="I97" s="150"/>
      <c r="J97" s="151">
        <f>J122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129</v>
      </c>
      <c r="E98" s="154"/>
      <c r="F98" s="154"/>
      <c r="G98" s="154"/>
      <c r="H98" s="154"/>
      <c r="I98" s="154"/>
      <c r="J98" s="155">
        <f>J123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132</v>
      </c>
      <c r="E99" s="154"/>
      <c r="F99" s="154"/>
      <c r="G99" s="154"/>
      <c r="H99" s="154"/>
      <c r="I99" s="154"/>
      <c r="J99" s="155">
        <f>J138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133</v>
      </c>
      <c r="E100" s="154"/>
      <c r="F100" s="154"/>
      <c r="G100" s="154"/>
      <c r="H100" s="154"/>
      <c r="I100" s="154"/>
      <c r="J100" s="155">
        <f>J142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2024</v>
      </c>
      <c r="E101" s="154"/>
      <c r="F101" s="154"/>
      <c r="G101" s="154"/>
      <c r="H101" s="154"/>
      <c r="I101" s="154"/>
      <c r="J101" s="155">
        <f>J144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148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Parkovací dům, Gagarinova, Šumperk-cú2021-revize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119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E9</f>
        <v xml:space="preserve">301.2 - SO301.2   Dešťová kanalizace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F12</f>
        <v xml:space="preserve"> </v>
      </c>
      <c r="G115" s="38"/>
      <c r="H115" s="38"/>
      <c r="I115" s="32" t="s">
        <v>22</v>
      </c>
      <c r="J115" s="69" t="str">
        <f>IF(J12="","",J12)</f>
        <v>6. 4. 2021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38"/>
      <c r="E117" s="38"/>
      <c r="F117" s="27" t="str">
        <f>E15</f>
        <v xml:space="preserve"> </v>
      </c>
      <c r="G117" s="38"/>
      <c r="H117" s="38"/>
      <c r="I117" s="32" t="s">
        <v>29</v>
      </c>
      <c r="J117" s="36" t="str">
        <f>E21</f>
        <v xml:space="preserve"> 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38"/>
      <c r="E118" s="38"/>
      <c r="F118" s="27" t="str">
        <f>IF(E18="","",E18)</f>
        <v>Vyplň údaj</v>
      </c>
      <c r="G118" s="38"/>
      <c r="H118" s="38"/>
      <c r="I118" s="32" t="s">
        <v>31</v>
      </c>
      <c r="J118" s="36" t="str">
        <f>E24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149</v>
      </c>
      <c r="D120" s="159" t="s">
        <v>58</v>
      </c>
      <c r="E120" s="159" t="s">
        <v>54</v>
      </c>
      <c r="F120" s="159" t="s">
        <v>55</v>
      </c>
      <c r="G120" s="159" t="s">
        <v>150</v>
      </c>
      <c r="H120" s="159" t="s">
        <v>151</v>
      </c>
      <c r="I120" s="159" t="s">
        <v>152</v>
      </c>
      <c r="J120" s="159" t="s">
        <v>125</v>
      </c>
      <c r="K120" s="160" t="s">
        <v>153</v>
      </c>
      <c r="L120" s="161"/>
      <c r="M120" s="86" t="s">
        <v>1</v>
      </c>
      <c r="N120" s="87" t="s">
        <v>37</v>
      </c>
      <c r="O120" s="87" t="s">
        <v>154</v>
      </c>
      <c r="P120" s="87" t="s">
        <v>155</v>
      </c>
      <c r="Q120" s="87" t="s">
        <v>156</v>
      </c>
      <c r="R120" s="87" t="s">
        <v>157</v>
      </c>
      <c r="S120" s="87" t="s">
        <v>158</v>
      </c>
      <c r="T120" s="88" t="s">
        <v>159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160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72</v>
      </c>
      <c r="AU121" s="19" t="s">
        <v>127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72</v>
      </c>
      <c r="E122" s="168" t="s">
        <v>161</v>
      </c>
      <c r="F122" s="168" t="s">
        <v>162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P123+P138+P142+P144</f>
        <v>0</v>
      </c>
      <c r="Q122" s="172"/>
      <c r="R122" s="173">
        <f>R123+R138+R142+R144</f>
        <v>0</v>
      </c>
      <c r="S122" s="172"/>
      <c r="T122" s="174">
        <f>T123+T138+T142+T144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80</v>
      </c>
      <c r="AT122" s="175" t="s">
        <v>72</v>
      </c>
      <c r="AU122" s="175" t="s">
        <v>73</v>
      </c>
      <c r="AY122" s="167" t="s">
        <v>163</v>
      </c>
      <c r="BK122" s="176">
        <f>BK123+BK138+BK142+BK144</f>
        <v>0</v>
      </c>
    </row>
    <row r="123" spans="1:63" s="12" customFormat="1" ht="22.8" customHeight="1">
      <c r="A123" s="12"/>
      <c r="B123" s="166"/>
      <c r="C123" s="12"/>
      <c r="D123" s="167" t="s">
        <v>72</v>
      </c>
      <c r="E123" s="177" t="s">
        <v>80</v>
      </c>
      <c r="F123" s="177" t="s">
        <v>164</v>
      </c>
      <c r="G123" s="12"/>
      <c r="H123" s="12"/>
      <c r="I123" s="169"/>
      <c r="J123" s="178">
        <f>BK123</f>
        <v>0</v>
      </c>
      <c r="K123" s="12"/>
      <c r="L123" s="166"/>
      <c r="M123" s="171"/>
      <c r="N123" s="172"/>
      <c r="O123" s="172"/>
      <c r="P123" s="173">
        <f>SUM(P124:P137)</f>
        <v>0</v>
      </c>
      <c r="Q123" s="172"/>
      <c r="R123" s="173">
        <f>SUM(R124:R137)</f>
        <v>0</v>
      </c>
      <c r="S123" s="172"/>
      <c r="T123" s="174">
        <f>SUM(T124:T137)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7" t="s">
        <v>80</v>
      </c>
      <c r="AT123" s="175" t="s">
        <v>72</v>
      </c>
      <c r="AU123" s="175" t="s">
        <v>80</v>
      </c>
      <c r="AY123" s="167" t="s">
        <v>163</v>
      </c>
      <c r="BK123" s="176">
        <f>SUM(BK124:BK137)</f>
        <v>0</v>
      </c>
    </row>
    <row r="124" spans="1:65" s="2" customFormat="1" ht="21.75" customHeight="1">
      <c r="A124" s="38"/>
      <c r="B124" s="179"/>
      <c r="C124" s="180" t="s">
        <v>80</v>
      </c>
      <c r="D124" s="180" t="s">
        <v>165</v>
      </c>
      <c r="E124" s="181" t="s">
        <v>2052</v>
      </c>
      <c r="F124" s="182" t="s">
        <v>2053</v>
      </c>
      <c r="G124" s="183" t="s">
        <v>204</v>
      </c>
      <c r="H124" s="184">
        <v>219.8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38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170</v>
      </c>
      <c r="AT124" s="191" t="s">
        <v>165</v>
      </c>
      <c r="AU124" s="191" t="s">
        <v>82</v>
      </c>
      <c r="AY124" s="19" t="s">
        <v>163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170</v>
      </c>
      <c r="BM124" s="191" t="s">
        <v>82</v>
      </c>
    </row>
    <row r="125" spans="1:65" s="2" customFormat="1" ht="16.5" customHeight="1">
      <c r="A125" s="38"/>
      <c r="B125" s="179"/>
      <c r="C125" s="180" t="s">
        <v>82</v>
      </c>
      <c r="D125" s="180" t="s">
        <v>165</v>
      </c>
      <c r="E125" s="181" t="s">
        <v>2054</v>
      </c>
      <c r="F125" s="182" t="s">
        <v>2055</v>
      </c>
      <c r="G125" s="183" t="s">
        <v>204</v>
      </c>
      <c r="H125" s="184">
        <v>109.9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38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170</v>
      </c>
      <c r="AT125" s="191" t="s">
        <v>165</v>
      </c>
      <c r="AU125" s="191" t="s">
        <v>82</v>
      </c>
      <c r="AY125" s="19" t="s">
        <v>163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170</v>
      </c>
      <c r="BM125" s="191" t="s">
        <v>170</v>
      </c>
    </row>
    <row r="126" spans="1:65" s="2" customFormat="1" ht="21.75" customHeight="1">
      <c r="A126" s="38"/>
      <c r="B126" s="179"/>
      <c r="C126" s="180" t="s">
        <v>175</v>
      </c>
      <c r="D126" s="180" t="s">
        <v>165</v>
      </c>
      <c r="E126" s="181" t="s">
        <v>2056</v>
      </c>
      <c r="F126" s="182" t="s">
        <v>2057</v>
      </c>
      <c r="G126" s="183" t="s">
        <v>204</v>
      </c>
      <c r="H126" s="184">
        <v>74.1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38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170</v>
      </c>
      <c r="AT126" s="191" t="s">
        <v>165</v>
      </c>
      <c r="AU126" s="191" t="s">
        <v>82</v>
      </c>
      <c r="AY126" s="19" t="s">
        <v>163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170</v>
      </c>
      <c r="BM126" s="191" t="s">
        <v>185</v>
      </c>
    </row>
    <row r="127" spans="1:65" s="2" customFormat="1" ht="16.5" customHeight="1">
      <c r="A127" s="38"/>
      <c r="B127" s="179"/>
      <c r="C127" s="180" t="s">
        <v>170</v>
      </c>
      <c r="D127" s="180" t="s">
        <v>165</v>
      </c>
      <c r="E127" s="181" t="s">
        <v>993</v>
      </c>
      <c r="F127" s="182" t="s">
        <v>994</v>
      </c>
      <c r="G127" s="183" t="s">
        <v>204</v>
      </c>
      <c r="H127" s="184">
        <v>145.7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38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170</v>
      </c>
      <c r="AT127" s="191" t="s">
        <v>165</v>
      </c>
      <c r="AU127" s="191" t="s">
        <v>82</v>
      </c>
      <c r="AY127" s="19" t="s">
        <v>163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170</v>
      </c>
      <c r="BM127" s="191" t="s">
        <v>189</v>
      </c>
    </row>
    <row r="128" spans="1:65" s="2" customFormat="1" ht="16.5" customHeight="1">
      <c r="A128" s="38"/>
      <c r="B128" s="179"/>
      <c r="C128" s="180" t="s">
        <v>186</v>
      </c>
      <c r="D128" s="180" t="s">
        <v>165</v>
      </c>
      <c r="E128" s="181" t="s">
        <v>2058</v>
      </c>
      <c r="F128" s="182" t="s">
        <v>2059</v>
      </c>
      <c r="G128" s="183" t="s">
        <v>196</v>
      </c>
      <c r="H128" s="184">
        <v>1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38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170</v>
      </c>
      <c r="AT128" s="191" t="s">
        <v>165</v>
      </c>
      <c r="AU128" s="191" t="s">
        <v>82</v>
      </c>
      <c r="AY128" s="19" t="s">
        <v>163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170</v>
      </c>
      <c r="BM128" s="191" t="s">
        <v>192</v>
      </c>
    </row>
    <row r="129" spans="1:65" s="2" customFormat="1" ht="16.5" customHeight="1">
      <c r="A129" s="38"/>
      <c r="B129" s="179"/>
      <c r="C129" s="180" t="s">
        <v>185</v>
      </c>
      <c r="D129" s="180" t="s">
        <v>165</v>
      </c>
      <c r="E129" s="181" t="s">
        <v>2058</v>
      </c>
      <c r="F129" s="182" t="s">
        <v>2059</v>
      </c>
      <c r="G129" s="183" t="s">
        <v>196</v>
      </c>
      <c r="H129" s="184">
        <v>2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38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170</v>
      </c>
      <c r="AT129" s="191" t="s">
        <v>165</v>
      </c>
      <c r="AU129" s="191" t="s">
        <v>82</v>
      </c>
      <c r="AY129" s="19" t="s">
        <v>163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170</v>
      </c>
      <c r="BM129" s="191" t="s">
        <v>197</v>
      </c>
    </row>
    <row r="130" spans="1:65" s="2" customFormat="1" ht="24.15" customHeight="1">
      <c r="A130" s="38"/>
      <c r="B130" s="179"/>
      <c r="C130" s="180" t="s">
        <v>193</v>
      </c>
      <c r="D130" s="180" t="s">
        <v>165</v>
      </c>
      <c r="E130" s="181" t="s">
        <v>995</v>
      </c>
      <c r="F130" s="182" t="s">
        <v>996</v>
      </c>
      <c r="G130" s="183" t="s">
        <v>204</v>
      </c>
      <c r="H130" s="184">
        <v>16.6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38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170</v>
      </c>
      <c r="AT130" s="191" t="s">
        <v>165</v>
      </c>
      <c r="AU130" s="191" t="s">
        <v>82</v>
      </c>
      <c r="AY130" s="19" t="s">
        <v>163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170</v>
      </c>
      <c r="BM130" s="191" t="s">
        <v>236</v>
      </c>
    </row>
    <row r="131" spans="1:65" s="2" customFormat="1" ht="21.75" customHeight="1">
      <c r="A131" s="38"/>
      <c r="B131" s="179"/>
      <c r="C131" s="180" t="s">
        <v>189</v>
      </c>
      <c r="D131" s="180" t="s">
        <v>165</v>
      </c>
      <c r="E131" s="181" t="s">
        <v>981</v>
      </c>
      <c r="F131" s="182" t="s">
        <v>2060</v>
      </c>
      <c r="G131" s="183" t="s">
        <v>168</v>
      </c>
      <c r="H131" s="184">
        <v>24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38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170</v>
      </c>
      <c r="AT131" s="191" t="s">
        <v>165</v>
      </c>
      <c r="AU131" s="191" t="s">
        <v>82</v>
      </c>
      <c r="AY131" s="19" t="s">
        <v>163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170</v>
      </c>
      <c r="BM131" s="191" t="s">
        <v>249</v>
      </c>
    </row>
    <row r="132" spans="1:65" s="2" customFormat="1" ht="21.75" customHeight="1">
      <c r="A132" s="38"/>
      <c r="B132" s="179"/>
      <c r="C132" s="180" t="s">
        <v>201</v>
      </c>
      <c r="D132" s="180" t="s">
        <v>165</v>
      </c>
      <c r="E132" s="181" t="s">
        <v>2061</v>
      </c>
      <c r="F132" s="182" t="s">
        <v>2062</v>
      </c>
      <c r="G132" s="183" t="s">
        <v>168</v>
      </c>
      <c r="H132" s="184">
        <v>286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38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170</v>
      </c>
      <c r="AT132" s="191" t="s">
        <v>165</v>
      </c>
      <c r="AU132" s="191" t="s">
        <v>82</v>
      </c>
      <c r="AY132" s="19" t="s">
        <v>163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170</v>
      </c>
      <c r="BM132" s="191" t="s">
        <v>261</v>
      </c>
    </row>
    <row r="133" spans="1:65" s="2" customFormat="1" ht="21.75" customHeight="1">
      <c r="A133" s="38"/>
      <c r="B133" s="179"/>
      <c r="C133" s="180" t="s">
        <v>192</v>
      </c>
      <c r="D133" s="180" t="s">
        <v>165</v>
      </c>
      <c r="E133" s="181" t="s">
        <v>985</v>
      </c>
      <c r="F133" s="182" t="s">
        <v>2063</v>
      </c>
      <c r="G133" s="183" t="s">
        <v>168</v>
      </c>
      <c r="H133" s="184">
        <v>24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38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170</v>
      </c>
      <c r="AT133" s="191" t="s">
        <v>165</v>
      </c>
      <c r="AU133" s="191" t="s">
        <v>82</v>
      </c>
      <c r="AY133" s="19" t="s">
        <v>163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170</v>
      </c>
      <c r="BM133" s="191" t="s">
        <v>280</v>
      </c>
    </row>
    <row r="134" spans="1:65" s="2" customFormat="1" ht="21.75" customHeight="1">
      <c r="A134" s="38"/>
      <c r="B134" s="179"/>
      <c r="C134" s="180" t="s">
        <v>219</v>
      </c>
      <c r="D134" s="180" t="s">
        <v>165</v>
      </c>
      <c r="E134" s="181" t="s">
        <v>2064</v>
      </c>
      <c r="F134" s="182" t="s">
        <v>2065</v>
      </c>
      <c r="G134" s="183" t="s">
        <v>168</v>
      </c>
      <c r="H134" s="184">
        <v>286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38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170</v>
      </c>
      <c r="AT134" s="191" t="s">
        <v>165</v>
      </c>
      <c r="AU134" s="191" t="s">
        <v>82</v>
      </c>
      <c r="AY134" s="19" t="s">
        <v>163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170</v>
      </c>
      <c r="BM134" s="191" t="s">
        <v>291</v>
      </c>
    </row>
    <row r="135" spans="1:65" s="2" customFormat="1" ht="21.75" customHeight="1">
      <c r="A135" s="38"/>
      <c r="B135" s="179"/>
      <c r="C135" s="180" t="s">
        <v>197</v>
      </c>
      <c r="D135" s="180" t="s">
        <v>165</v>
      </c>
      <c r="E135" s="181" t="s">
        <v>989</v>
      </c>
      <c r="F135" s="182" t="s">
        <v>2031</v>
      </c>
      <c r="G135" s="183" t="s">
        <v>204</v>
      </c>
      <c r="H135" s="184">
        <v>74.1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38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170</v>
      </c>
      <c r="AT135" s="191" t="s">
        <v>165</v>
      </c>
      <c r="AU135" s="191" t="s">
        <v>82</v>
      </c>
      <c r="AY135" s="19" t="s">
        <v>163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170</v>
      </c>
      <c r="BM135" s="191" t="s">
        <v>297</v>
      </c>
    </row>
    <row r="136" spans="1:65" s="2" customFormat="1" ht="16.5" customHeight="1">
      <c r="A136" s="38"/>
      <c r="B136" s="179"/>
      <c r="C136" s="180" t="s">
        <v>231</v>
      </c>
      <c r="D136" s="180" t="s">
        <v>165</v>
      </c>
      <c r="E136" s="181" t="s">
        <v>997</v>
      </c>
      <c r="F136" s="182" t="s">
        <v>998</v>
      </c>
      <c r="G136" s="183" t="s">
        <v>204</v>
      </c>
      <c r="H136" s="184">
        <v>74.1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38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170</v>
      </c>
      <c r="AT136" s="191" t="s">
        <v>165</v>
      </c>
      <c r="AU136" s="191" t="s">
        <v>82</v>
      </c>
      <c r="AY136" s="19" t="s">
        <v>163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170</v>
      </c>
      <c r="BM136" s="191" t="s">
        <v>306</v>
      </c>
    </row>
    <row r="137" spans="1:65" s="2" customFormat="1" ht="21.75" customHeight="1">
      <c r="A137" s="38"/>
      <c r="B137" s="179"/>
      <c r="C137" s="180" t="s">
        <v>236</v>
      </c>
      <c r="D137" s="180" t="s">
        <v>165</v>
      </c>
      <c r="E137" s="181" t="s">
        <v>2066</v>
      </c>
      <c r="F137" s="182" t="s">
        <v>2067</v>
      </c>
      <c r="G137" s="183" t="s">
        <v>2068</v>
      </c>
      <c r="H137" s="184">
        <v>168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38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170</v>
      </c>
      <c r="AT137" s="191" t="s">
        <v>165</v>
      </c>
      <c r="AU137" s="191" t="s">
        <v>82</v>
      </c>
      <c r="AY137" s="19" t="s">
        <v>163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170</v>
      </c>
      <c r="BM137" s="191" t="s">
        <v>315</v>
      </c>
    </row>
    <row r="138" spans="1:63" s="12" customFormat="1" ht="22.8" customHeight="1">
      <c r="A138" s="12"/>
      <c r="B138" s="166"/>
      <c r="C138" s="12"/>
      <c r="D138" s="167" t="s">
        <v>72</v>
      </c>
      <c r="E138" s="177" t="s">
        <v>175</v>
      </c>
      <c r="F138" s="177" t="s">
        <v>450</v>
      </c>
      <c r="G138" s="12"/>
      <c r="H138" s="12"/>
      <c r="I138" s="169"/>
      <c r="J138" s="178">
        <f>BK138</f>
        <v>0</v>
      </c>
      <c r="K138" s="12"/>
      <c r="L138" s="166"/>
      <c r="M138" s="171"/>
      <c r="N138" s="172"/>
      <c r="O138" s="172"/>
      <c r="P138" s="173">
        <f>SUM(P139:P141)</f>
        <v>0</v>
      </c>
      <c r="Q138" s="172"/>
      <c r="R138" s="173">
        <f>SUM(R139:R141)</f>
        <v>0</v>
      </c>
      <c r="S138" s="172"/>
      <c r="T138" s="174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7" t="s">
        <v>80</v>
      </c>
      <c r="AT138" s="175" t="s">
        <v>72</v>
      </c>
      <c r="AU138" s="175" t="s">
        <v>80</v>
      </c>
      <c r="AY138" s="167" t="s">
        <v>163</v>
      </c>
      <c r="BK138" s="176">
        <f>SUM(BK139:BK141)</f>
        <v>0</v>
      </c>
    </row>
    <row r="139" spans="1:65" s="2" customFormat="1" ht="24.15" customHeight="1">
      <c r="A139" s="38"/>
      <c r="B139" s="179"/>
      <c r="C139" s="180" t="s">
        <v>8</v>
      </c>
      <c r="D139" s="180" t="s">
        <v>165</v>
      </c>
      <c r="E139" s="181" t="s">
        <v>2069</v>
      </c>
      <c r="F139" s="182" t="s">
        <v>2070</v>
      </c>
      <c r="G139" s="183" t="s">
        <v>204</v>
      </c>
      <c r="H139" s="184">
        <v>8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38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170</v>
      </c>
      <c r="AT139" s="191" t="s">
        <v>165</v>
      </c>
      <c r="AU139" s="191" t="s">
        <v>82</v>
      </c>
      <c r="AY139" s="19" t="s">
        <v>163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80</v>
      </c>
      <c r="BK139" s="192">
        <f>ROUND(I139*H139,2)</f>
        <v>0</v>
      </c>
      <c r="BL139" s="19" t="s">
        <v>170</v>
      </c>
      <c r="BM139" s="191" t="s">
        <v>325</v>
      </c>
    </row>
    <row r="140" spans="1:65" s="2" customFormat="1" ht="24.15" customHeight="1">
      <c r="A140" s="38"/>
      <c r="B140" s="179"/>
      <c r="C140" s="180" t="s">
        <v>249</v>
      </c>
      <c r="D140" s="180" t="s">
        <v>165</v>
      </c>
      <c r="E140" s="181" t="s">
        <v>2071</v>
      </c>
      <c r="F140" s="182" t="s">
        <v>2072</v>
      </c>
      <c r="G140" s="183" t="s">
        <v>168</v>
      </c>
      <c r="H140" s="184">
        <v>3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38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170</v>
      </c>
      <c r="AT140" s="191" t="s">
        <v>165</v>
      </c>
      <c r="AU140" s="191" t="s">
        <v>82</v>
      </c>
      <c r="AY140" s="19" t="s">
        <v>163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170</v>
      </c>
      <c r="BM140" s="191" t="s">
        <v>337</v>
      </c>
    </row>
    <row r="141" spans="1:65" s="2" customFormat="1" ht="24.15" customHeight="1">
      <c r="A141" s="38"/>
      <c r="B141" s="179"/>
      <c r="C141" s="180" t="s">
        <v>255</v>
      </c>
      <c r="D141" s="180" t="s">
        <v>165</v>
      </c>
      <c r="E141" s="181" t="s">
        <v>2073</v>
      </c>
      <c r="F141" s="182" t="s">
        <v>2074</v>
      </c>
      <c r="G141" s="183" t="s">
        <v>168</v>
      </c>
      <c r="H141" s="184">
        <v>25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38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170</v>
      </c>
      <c r="AT141" s="191" t="s">
        <v>165</v>
      </c>
      <c r="AU141" s="191" t="s">
        <v>82</v>
      </c>
      <c r="AY141" s="19" t="s">
        <v>163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170</v>
      </c>
      <c r="BM141" s="191" t="s">
        <v>347</v>
      </c>
    </row>
    <row r="142" spans="1:63" s="12" customFormat="1" ht="22.8" customHeight="1">
      <c r="A142" s="12"/>
      <c r="B142" s="166"/>
      <c r="C142" s="12"/>
      <c r="D142" s="167" t="s">
        <v>72</v>
      </c>
      <c r="E142" s="177" t="s">
        <v>170</v>
      </c>
      <c r="F142" s="177" t="s">
        <v>519</v>
      </c>
      <c r="G142" s="12"/>
      <c r="H142" s="12"/>
      <c r="I142" s="169"/>
      <c r="J142" s="178">
        <f>BK142</f>
        <v>0</v>
      </c>
      <c r="K142" s="12"/>
      <c r="L142" s="166"/>
      <c r="M142" s="171"/>
      <c r="N142" s="172"/>
      <c r="O142" s="172"/>
      <c r="P142" s="173">
        <f>P143</f>
        <v>0</v>
      </c>
      <c r="Q142" s="172"/>
      <c r="R142" s="173">
        <f>R143</f>
        <v>0</v>
      </c>
      <c r="S142" s="172"/>
      <c r="T142" s="174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7" t="s">
        <v>80</v>
      </c>
      <c r="AT142" s="175" t="s">
        <v>72</v>
      </c>
      <c r="AU142" s="175" t="s">
        <v>80</v>
      </c>
      <c r="AY142" s="167" t="s">
        <v>163</v>
      </c>
      <c r="BK142" s="176">
        <f>BK143</f>
        <v>0</v>
      </c>
    </row>
    <row r="143" spans="1:65" s="2" customFormat="1" ht="21.75" customHeight="1">
      <c r="A143" s="38"/>
      <c r="B143" s="179"/>
      <c r="C143" s="180" t="s">
        <v>261</v>
      </c>
      <c r="D143" s="180" t="s">
        <v>165</v>
      </c>
      <c r="E143" s="181" t="s">
        <v>2032</v>
      </c>
      <c r="F143" s="182" t="s">
        <v>2033</v>
      </c>
      <c r="G143" s="183" t="s">
        <v>204</v>
      </c>
      <c r="H143" s="184">
        <v>3.8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38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170</v>
      </c>
      <c r="AT143" s="191" t="s">
        <v>165</v>
      </c>
      <c r="AU143" s="191" t="s">
        <v>82</v>
      </c>
      <c r="AY143" s="19" t="s">
        <v>163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170</v>
      </c>
      <c r="BM143" s="191" t="s">
        <v>361</v>
      </c>
    </row>
    <row r="144" spans="1:63" s="12" customFormat="1" ht="22.8" customHeight="1">
      <c r="A144" s="12"/>
      <c r="B144" s="166"/>
      <c r="C144" s="12"/>
      <c r="D144" s="167" t="s">
        <v>72</v>
      </c>
      <c r="E144" s="177" t="s">
        <v>189</v>
      </c>
      <c r="F144" s="177" t="s">
        <v>2034</v>
      </c>
      <c r="G144" s="12"/>
      <c r="H144" s="12"/>
      <c r="I144" s="169"/>
      <c r="J144" s="178">
        <f>BK144</f>
        <v>0</v>
      </c>
      <c r="K144" s="12"/>
      <c r="L144" s="166"/>
      <c r="M144" s="171"/>
      <c r="N144" s="172"/>
      <c r="O144" s="172"/>
      <c r="P144" s="173">
        <f>SUM(P145:P154)</f>
        <v>0</v>
      </c>
      <c r="Q144" s="172"/>
      <c r="R144" s="173">
        <f>SUM(R145:R154)</f>
        <v>0</v>
      </c>
      <c r="S144" s="172"/>
      <c r="T144" s="174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7" t="s">
        <v>80</v>
      </c>
      <c r="AT144" s="175" t="s">
        <v>72</v>
      </c>
      <c r="AU144" s="175" t="s">
        <v>80</v>
      </c>
      <c r="AY144" s="167" t="s">
        <v>163</v>
      </c>
      <c r="BK144" s="176">
        <f>SUM(BK145:BK154)</f>
        <v>0</v>
      </c>
    </row>
    <row r="145" spans="1:65" s="2" customFormat="1" ht="16.5" customHeight="1">
      <c r="A145" s="38"/>
      <c r="B145" s="179"/>
      <c r="C145" s="180" t="s">
        <v>267</v>
      </c>
      <c r="D145" s="180" t="s">
        <v>165</v>
      </c>
      <c r="E145" s="181" t="s">
        <v>2075</v>
      </c>
      <c r="F145" s="182" t="s">
        <v>2076</v>
      </c>
      <c r="G145" s="183" t="s">
        <v>196</v>
      </c>
      <c r="H145" s="184">
        <v>46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38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170</v>
      </c>
      <c r="AT145" s="191" t="s">
        <v>165</v>
      </c>
      <c r="AU145" s="191" t="s">
        <v>82</v>
      </c>
      <c r="AY145" s="19" t="s">
        <v>163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170</v>
      </c>
      <c r="BM145" s="191" t="s">
        <v>372</v>
      </c>
    </row>
    <row r="146" spans="1:65" s="2" customFormat="1" ht="16.5" customHeight="1">
      <c r="A146" s="38"/>
      <c r="B146" s="179"/>
      <c r="C146" s="180" t="s">
        <v>280</v>
      </c>
      <c r="D146" s="180" t="s">
        <v>165</v>
      </c>
      <c r="E146" s="181" t="s">
        <v>2077</v>
      </c>
      <c r="F146" s="182" t="s">
        <v>2078</v>
      </c>
      <c r="G146" s="183" t="s">
        <v>1020</v>
      </c>
      <c r="H146" s="184">
        <v>1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38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170</v>
      </c>
      <c r="AT146" s="191" t="s">
        <v>165</v>
      </c>
      <c r="AU146" s="191" t="s">
        <v>82</v>
      </c>
      <c r="AY146" s="19" t="s">
        <v>163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170</v>
      </c>
      <c r="BM146" s="191" t="s">
        <v>258</v>
      </c>
    </row>
    <row r="147" spans="1:65" s="2" customFormat="1" ht="16.5" customHeight="1">
      <c r="A147" s="38"/>
      <c r="B147" s="179"/>
      <c r="C147" s="180" t="s">
        <v>7</v>
      </c>
      <c r="D147" s="180" t="s">
        <v>165</v>
      </c>
      <c r="E147" s="181" t="s">
        <v>2079</v>
      </c>
      <c r="F147" s="182" t="s">
        <v>2080</v>
      </c>
      <c r="G147" s="183" t="s">
        <v>1020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38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170</v>
      </c>
      <c r="AT147" s="191" t="s">
        <v>165</v>
      </c>
      <c r="AU147" s="191" t="s">
        <v>82</v>
      </c>
      <c r="AY147" s="19" t="s">
        <v>163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170</v>
      </c>
      <c r="BM147" s="191" t="s">
        <v>395</v>
      </c>
    </row>
    <row r="148" spans="1:65" s="2" customFormat="1" ht="16.5" customHeight="1">
      <c r="A148" s="38"/>
      <c r="B148" s="179"/>
      <c r="C148" s="180" t="s">
        <v>291</v>
      </c>
      <c r="D148" s="180" t="s">
        <v>165</v>
      </c>
      <c r="E148" s="181" t="s">
        <v>2081</v>
      </c>
      <c r="F148" s="182" t="s">
        <v>2082</v>
      </c>
      <c r="G148" s="183" t="s">
        <v>1020</v>
      </c>
      <c r="H148" s="184">
        <v>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38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170</v>
      </c>
      <c r="AT148" s="191" t="s">
        <v>165</v>
      </c>
      <c r="AU148" s="191" t="s">
        <v>82</v>
      </c>
      <c r="AY148" s="19" t="s">
        <v>163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170</v>
      </c>
      <c r="BM148" s="191" t="s">
        <v>270</v>
      </c>
    </row>
    <row r="149" spans="1:65" s="2" customFormat="1" ht="16.5" customHeight="1">
      <c r="A149" s="38"/>
      <c r="B149" s="179"/>
      <c r="C149" s="180" t="s">
        <v>293</v>
      </c>
      <c r="D149" s="180" t="s">
        <v>165</v>
      </c>
      <c r="E149" s="181" t="s">
        <v>2083</v>
      </c>
      <c r="F149" s="182" t="s">
        <v>2084</v>
      </c>
      <c r="G149" s="183" t="s">
        <v>1020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38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170</v>
      </c>
      <c r="AT149" s="191" t="s">
        <v>165</v>
      </c>
      <c r="AU149" s="191" t="s">
        <v>82</v>
      </c>
      <c r="AY149" s="19" t="s">
        <v>163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170</v>
      </c>
      <c r="BM149" s="191" t="s">
        <v>411</v>
      </c>
    </row>
    <row r="150" spans="1:65" s="2" customFormat="1" ht="16.5" customHeight="1">
      <c r="A150" s="38"/>
      <c r="B150" s="179"/>
      <c r="C150" s="180" t="s">
        <v>297</v>
      </c>
      <c r="D150" s="180" t="s">
        <v>165</v>
      </c>
      <c r="E150" s="181" t="s">
        <v>2085</v>
      </c>
      <c r="F150" s="182" t="s">
        <v>2086</v>
      </c>
      <c r="G150" s="183" t="s">
        <v>1020</v>
      </c>
      <c r="H150" s="184">
        <v>1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38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170</v>
      </c>
      <c r="AT150" s="191" t="s">
        <v>165</v>
      </c>
      <c r="AU150" s="191" t="s">
        <v>82</v>
      </c>
      <c r="AY150" s="19" t="s">
        <v>163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170</v>
      </c>
      <c r="BM150" s="191" t="s">
        <v>421</v>
      </c>
    </row>
    <row r="151" spans="1:65" s="2" customFormat="1" ht="33" customHeight="1">
      <c r="A151" s="38"/>
      <c r="B151" s="179"/>
      <c r="C151" s="180" t="s">
        <v>303</v>
      </c>
      <c r="D151" s="180" t="s">
        <v>165</v>
      </c>
      <c r="E151" s="181" t="s">
        <v>2087</v>
      </c>
      <c r="F151" s="182" t="s">
        <v>2088</v>
      </c>
      <c r="G151" s="183" t="s">
        <v>1020</v>
      </c>
      <c r="H151" s="184">
        <v>1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38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170</v>
      </c>
      <c r="AT151" s="191" t="s">
        <v>165</v>
      </c>
      <c r="AU151" s="191" t="s">
        <v>82</v>
      </c>
      <c r="AY151" s="19" t="s">
        <v>163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170</v>
      </c>
      <c r="BM151" s="191" t="s">
        <v>434</v>
      </c>
    </row>
    <row r="152" spans="1:65" s="2" customFormat="1" ht="16.5" customHeight="1">
      <c r="A152" s="38"/>
      <c r="B152" s="179"/>
      <c r="C152" s="180" t="s">
        <v>306</v>
      </c>
      <c r="D152" s="180" t="s">
        <v>165</v>
      </c>
      <c r="E152" s="181" t="s">
        <v>2089</v>
      </c>
      <c r="F152" s="182" t="s">
        <v>2090</v>
      </c>
      <c r="G152" s="183" t="s">
        <v>1020</v>
      </c>
      <c r="H152" s="184">
        <v>1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38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170</v>
      </c>
      <c r="AT152" s="191" t="s">
        <v>165</v>
      </c>
      <c r="AU152" s="191" t="s">
        <v>82</v>
      </c>
      <c r="AY152" s="19" t="s">
        <v>163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170</v>
      </c>
      <c r="BM152" s="191" t="s">
        <v>445</v>
      </c>
    </row>
    <row r="153" spans="1:65" s="2" customFormat="1" ht="16.5" customHeight="1">
      <c r="A153" s="38"/>
      <c r="B153" s="179"/>
      <c r="C153" s="180" t="s">
        <v>310</v>
      </c>
      <c r="D153" s="180" t="s">
        <v>165</v>
      </c>
      <c r="E153" s="181" t="s">
        <v>2091</v>
      </c>
      <c r="F153" s="182" t="s">
        <v>2092</v>
      </c>
      <c r="G153" s="183" t="s">
        <v>196</v>
      </c>
      <c r="H153" s="184">
        <v>46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38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170</v>
      </c>
      <c r="AT153" s="191" t="s">
        <v>165</v>
      </c>
      <c r="AU153" s="191" t="s">
        <v>82</v>
      </c>
      <c r="AY153" s="19" t="s">
        <v>163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170</v>
      </c>
      <c r="BM153" s="191" t="s">
        <v>466</v>
      </c>
    </row>
    <row r="154" spans="1:65" s="2" customFormat="1" ht="16.5" customHeight="1">
      <c r="A154" s="38"/>
      <c r="B154" s="179"/>
      <c r="C154" s="180" t="s">
        <v>315</v>
      </c>
      <c r="D154" s="180" t="s">
        <v>165</v>
      </c>
      <c r="E154" s="181" t="s">
        <v>2093</v>
      </c>
      <c r="F154" s="182" t="s">
        <v>781</v>
      </c>
      <c r="G154" s="183" t="s">
        <v>2094</v>
      </c>
      <c r="H154" s="184">
        <v>24</v>
      </c>
      <c r="I154" s="185"/>
      <c r="J154" s="186">
        <f>ROUND(I154*H154,2)</f>
        <v>0</v>
      </c>
      <c r="K154" s="182" t="s">
        <v>1</v>
      </c>
      <c r="L154" s="39"/>
      <c r="M154" s="238" t="s">
        <v>1</v>
      </c>
      <c r="N154" s="239" t="s">
        <v>38</v>
      </c>
      <c r="O154" s="240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170</v>
      </c>
      <c r="AT154" s="191" t="s">
        <v>165</v>
      </c>
      <c r="AU154" s="191" t="s">
        <v>82</v>
      </c>
      <c r="AY154" s="19" t="s">
        <v>163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170</v>
      </c>
      <c r="BM154" s="191" t="s">
        <v>487</v>
      </c>
    </row>
    <row r="155" spans="1:31" s="2" customFormat="1" ht="6.95" customHeight="1">
      <c r="A155" s="38"/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39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autoFilter ref="C120:K15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119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2095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6. 4. 2021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33</v>
      </c>
      <c r="E30" s="38"/>
      <c r="F30" s="38"/>
      <c r="G30" s="38"/>
      <c r="H30" s="38"/>
      <c r="I30" s="38"/>
      <c r="J30" s="96">
        <f>ROUND(J123,2)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37</v>
      </c>
      <c r="E33" s="32" t="s">
        <v>38</v>
      </c>
      <c r="F33" s="135">
        <f>ROUND((SUM(BE123:BE224)),2)</f>
        <v>0</v>
      </c>
      <c r="G33" s="38"/>
      <c r="H33" s="38"/>
      <c r="I33" s="136">
        <v>0.21</v>
      </c>
      <c r="J33" s="135">
        <f>ROUND(((SUM(BE123:BE224))*I33),2)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35">
        <f>ROUND((SUM(BF123:BF224)),2)</f>
        <v>0</v>
      </c>
      <c r="G34" s="38"/>
      <c r="H34" s="38"/>
      <c r="I34" s="136">
        <v>0.15</v>
      </c>
      <c r="J34" s="135">
        <f>ROUND(((SUM(BF123:BF224))*I34),2)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35">
        <f>ROUND((SUM(BG123:BG224)),2)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35">
        <f>ROUND((SUM(BH123:BH224)),2)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35">
        <f>ROUND((SUM(BI123:BI224)),2)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43</v>
      </c>
      <c r="E39" s="81"/>
      <c r="F39" s="81"/>
      <c r="G39" s="139" t="s">
        <v>44</v>
      </c>
      <c r="H39" s="140" t="s">
        <v>45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501.1 - SO501.1 - Komunikace pojížděné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6. 4. 2021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124</v>
      </c>
      <c r="D94" s="137"/>
      <c r="E94" s="137"/>
      <c r="F94" s="137"/>
      <c r="G94" s="137"/>
      <c r="H94" s="137"/>
      <c r="I94" s="137"/>
      <c r="J94" s="146" t="s">
        <v>125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126</v>
      </c>
      <c r="D96" s="38"/>
      <c r="E96" s="38"/>
      <c r="F96" s="38"/>
      <c r="G96" s="38"/>
      <c r="H96" s="38"/>
      <c r="I96" s="38"/>
      <c r="J96" s="96">
        <f>J123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127</v>
      </c>
    </row>
    <row r="97" spans="1:31" s="9" customFormat="1" ht="24.95" customHeight="1">
      <c r="A97" s="9"/>
      <c r="B97" s="148"/>
      <c r="C97" s="9"/>
      <c r="D97" s="149" t="s">
        <v>128</v>
      </c>
      <c r="E97" s="150"/>
      <c r="F97" s="150"/>
      <c r="G97" s="150"/>
      <c r="H97" s="150"/>
      <c r="I97" s="150"/>
      <c r="J97" s="151">
        <f>J124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129</v>
      </c>
      <c r="E98" s="154"/>
      <c r="F98" s="154"/>
      <c r="G98" s="154"/>
      <c r="H98" s="154"/>
      <c r="I98" s="154"/>
      <c r="J98" s="155">
        <f>J125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130</v>
      </c>
      <c r="E99" s="154"/>
      <c r="F99" s="154"/>
      <c r="G99" s="154"/>
      <c r="H99" s="154"/>
      <c r="I99" s="154"/>
      <c r="J99" s="155">
        <f>J142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131</v>
      </c>
      <c r="E100" s="154"/>
      <c r="F100" s="154"/>
      <c r="G100" s="154"/>
      <c r="H100" s="154"/>
      <c r="I100" s="154"/>
      <c r="J100" s="155">
        <f>J160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134</v>
      </c>
      <c r="E101" s="154"/>
      <c r="F101" s="154"/>
      <c r="G101" s="154"/>
      <c r="H101" s="154"/>
      <c r="I101" s="154"/>
      <c r="J101" s="155">
        <f>J164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136</v>
      </c>
      <c r="E102" s="154"/>
      <c r="F102" s="154"/>
      <c r="G102" s="154"/>
      <c r="H102" s="154"/>
      <c r="I102" s="154"/>
      <c r="J102" s="155">
        <f>J186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139</v>
      </c>
      <c r="E103" s="154"/>
      <c r="F103" s="154"/>
      <c r="G103" s="154"/>
      <c r="H103" s="154"/>
      <c r="I103" s="154"/>
      <c r="J103" s="155">
        <f>J223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148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29" t="str">
        <f>E7</f>
        <v>Parkovací dům, Gagarinova, Šumperk-cú2021-revize</v>
      </c>
      <c r="F113" s="32"/>
      <c r="G113" s="32"/>
      <c r="H113" s="32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119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E9</f>
        <v>501.1 - SO501.1 - Komunikace pojížděné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F12</f>
        <v xml:space="preserve"> </v>
      </c>
      <c r="G117" s="38"/>
      <c r="H117" s="38"/>
      <c r="I117" s="32" t="s">
        <v>22</v>
      </c>
      <c r="J117" s="69" t="str">
        <f>IF(J12="","",J12)</f>
        <v>6. 4. 2021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38"/>
      <c r="E119" s="38"/>
      <c r="F119" s="27" t="str">
        <f>E15</f>
        <v xml:space="preserve"> </v>
      </c>
      <c r="G119" s="38"/>
      <c r="H119" s="38"/>
      <c r="I119" s="32" t="s">
        <v>29</v>
      </c>
      <c r="J119" s="36" t="str">
        <f>E21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38"/>
      <c r="E120" s="38"/>
      <c r="F120" s="27" t="str">
        <f>IF(E18="","",E18)</f>
        <v>Vyplň údaj</v>
      </c>
      <c r="G120" s="38"/>
      <c r="H120" s="38"/>
      <c r="I120" s="32" t="s">
        <v>31</v>
      </c>
      <c r="J120" s="36" t="str">
        <f>E24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149</v>
      </c>
      <c r="D122" s="159" t="s">
        <v>58</v>
      </c>
      <c r="E122" s="159" t="s">
        <v>54</v>
      </c>
      <c r="F122" s="159" t="s">
        <v>55</v>
      </c>
      <c r="G122" s="159" t="s">
        <v>150</v>
      </c>
      <c r="H122" s="159" t="s">
        <v>151</v>
      </c>
      <c r="I122" s="159" t="s">
        <v>152</v>
      </c>
      <c r="J122" s="159" t="s">
        <v>125</v>
      </c>
      <c r="K122" s="160" t="s">
        <v>153</v>
      </c>
      <c r="L122" s="161"/>
      <c r="M122" s="86" t="s">
        <v>1</v>
      </c>
      <c r="N122" s="87" t="s">
        <v>37</v>
      </c>
      <c r="O122" s="87" t="s">
        <v>154</v>
      </c>
      <c r="P122" s="87" t="s">
        <v>155</v>
      </c>
      <c r="Q122" s="87" t="s">
        <v>156</v>
      </c>
      <c r="R122" s="87" t="s">
        <v>157</v>
      </c>
      <c r="S122" s="87" t="s">
        <v>158</v>
      </c>
      <c r="T122" s="88" t="s">
        <v>159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160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262.32343342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72</v>
      </c>
      <c r="AU123" s="19" t="s">
        <v>127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72</v>
      </c>
      <c r="E124" s="168" t="s">
        <v>161</v>
      </c>
      <c r="F124" s="168" t="s">
        <v>162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P125+P142+P160+P164+P186+P223</f>
        <v>0</v>
      </c>
      <c r="Q124" s="172"/>
      <c r="R124" s="173">
        <f>R125+R142+R160+R164+R186+R223</f>
        <v>262.32343342</v>
      </c>
      <c r="S124" s="172"/>
      <c r="T124" s="174">
        <f>T125+T142+T160+T164+T186+T223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80</v>
      </c>
      <c r="AT124" s="175" t="s">
        <v>72</v>
      </c>
      <c r="AU124" s="175" t="s">
        <v>73</v>
      </c>
      <c r="AY124" s="167" t="s">
        <v>163</v>
      </c>
      <c r="BK124" s="176">
        <f>BK125+BK142+BK160+BK164+BK186+BK223</f>
        <v>0</v>
      </c>
    </row>
    <row r="125" spans="1:63" s="12" customFormat="1" ht="22.8" customHeight="1">
      <c r="A125" s="12"/>
      <c r="B125" s="166"/>
      <c r="C125" s="12"/>
      <c r="D125" s="167" t="s">
        <v>72</v>
      </c>
      <c r="E125" s="177" t="s">
        <v>80</v>
      </c>
      <c r="F125" s="177" t="s">
        <v>164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SUM(P126:P141)</f>
        <v>0</v>
      </c>
      <c r="Q125" s="172"/>
      <c r="R125" s="173">
        <f>SUM(R126:R141)</f>
        <v>0</v>
      </c>
      <c r="S125" s="172"/>
      <c r="T125" s="174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80</v>
      </c>
      <c r="AT125" s="175" t="s">
        <v>72</v>
      </c>
      <c r="AU125" s="175" t="s">
        <v>80</v>
      </c>
      <c r="AY125" s="167" t="s">
        <v>163</v>
      </c>
      <c r="BK125" s="176">
        <f>SUM(BK126:BK141)</f>
        <v>0</v>
      </c>
    </row>
    <row r="126" spans="1:65" s="2" customFormat="1" ht="37.8" customHeight="1">
      <c r="A126" s="38"/>
      <c r="B126" s="179"/>
      <c r="C126" s="180" t="s">
        <v>80</v>
      </c>
      <c r="D126" s="180" t="s">
        <v>165</v>
      </c>
      <c r="E126" s="181" t="s">
        <v>2096</v>
      </c>
      <c r="F126" s="182" t="s">
        <v>2097</v>
      </c>
      <c r="G126" s="183" t="s">
        <v>204</v>
      </c>
      <c r="H126" s="184">
        <v>55.2</v>
      </c>
      <c r="I126" s="185"/>
      <c r="J126" s="186">
        <f>ROUND(I126*H126,2)</f>
        <v>0</v>
      </c>
      <c r="K126" s="182" t="s">
        <v>169</v>
      </c>
      <c r="L126" s="39"/>
      <c r="M126" s="187" t="s">
        <v>1</v>
      </c>
      <c r="N126" s="188" t="s">
        <v>38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170</v>
      </c>
      <c r="AT126" s="191" t="s">
        <v>165</v>
      </c>
      <c r="AU126" s="191" t="s">
        <v>82</v>
      </c>
      <c r="AY126" s="19" t="s">
        <v>163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170</v>
      </c>
      <c r="BM126" s="191" t="s">
        <v>2098</v>
      </c>
    </row>
    <row r="127" spans="1:51" s="14" customFormat="1" ht="12">
      <c r="A127" s="14"/>
      <c r="B127" s="201"/>
      <c r="C127" s="14"/>
      <c r="D127" s="194" t="s">
        <v>180</v>
      </c>
      <c r="E127" s="202" t="s">
        <v>1</v>
      </c>
      <c r="F127" s="203" t="s">
        <v>2099</v>
      </c>
      <c r="G127" s="14"/>
      <c r="H127" s="204">
        <v>55.2</v>
      </c>
      <c r="I127" s="205"/>
      <c r="J127" s="14"/>
      <c r="K127" s="14"/>
      <c r="L127" s="201"/>
      <c r="M127" s="206"/>
      <c r="N127" s="207"/>
      <c r="O127" s="207"/>
      <c r="P127" s="207"/>
      <c r="Q127" s="207"/>
      <c r="R127" s="207"/>
      <c r="S127" s="207"/>
      <c r="T127" s="20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02" t="s">
        <v>180</v>
      </c>
      <c r="AU127" s="202" t="s">
        <v>82</v>
      </c>
      <c r="AV127" s="14" t="s">
        <v>82</v>
      </c>
      <c r="AW127" s="14" t="s">
        <v>30</v>
      </c>
      <c r="AX127" s="14" t="s">
        <v>73</v>
      </c>
      <c r="AY127" s="202" t="s">
        <v>163</v>
      </c>
    </row>
    <row r="128" spans="1:51" s="15" customFormat="1" ht="12">
      <c r="A128" s="15"/>
      <c r="B128" s="209"/>
      <c r="C128" s="15"/>
      <c r="D128" s="194" t="s">
        <v>180</v>
      </c>
      <c r="E128" s="210" t="s">
        <v>1</v>
      </c>
      <c r="F128" s="211" t="s">
        <v>218</v>
      </c>
      <c r="G128" s="15"/>
      <c r="H128" s="212">
        <v>55.2</v>
      </c>
      <c r="I128" s="213"/>
      <c r="J128" s="15"/>
      <c r="K128" s="15"/>
      <c r="L128" s="209"/>
      <c r="M128" s="214"/>
      <c r="N128" s="215"/>
      <c r="O128" s="215"/>
      <c r="P128" s="215"/>
      <c r="Q128" s="215"/>
      <c r="R128" s="215"/>
      <c r="S128" s="215"/>
      <c r="T128" s="21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10" t="s">
        <v>180</v>
      </c>
      <c r="AU128" s="210" t="s">
        <v>82</v>
      </c>
      <c r="AV128" s="15" t="s">
        <v>170</v>
      </c>
      <c r="AW128" s="15" t="s">
        <v>30</v>
      </c>
      <c r="AX128" s="15" t="s">
        <v>80</v>
      </c>
      <c r="AY128" s="210" t="s">
        <v>163</v>
      </c>
    </row>
    <row r="129" spans="1:65" s="2" customFormat="1" ht="24.15" customHeight="1">
      <c r="A129" s="38"/>
      <c r="B129" s="179"/>
      <c r="C129" s="180" t="s">
        <v>82</v>
      </c>
      <c r="D129" s="180" t="s">
        <v>165</v>
      </c>
      <c r="E129" s="181" t="s">
        <v>2100</v>
      </c>
      <c r="F129" s="182" t="s">
        <v>2101</v>
      </c>
      <c r="G129" s="183" t="s">
        <v>204</v>
      </c>
      <c r="H129" s="184">
        <v>0.135</v>
      </c>
      <c r="I129" s="185"/>
      <c r="J129" s="186">
        <f>ROUND(I129*H129,2)</f>
        <v>0</v>
      </c>
      <c r="K129" s="182" t="s">
        <v>169</v>
      </c>
      <c r="L129" s="39"/>
      <c r="M129" s="187" t="s">
        <v>1</v>
      </c>
      <c r="N129" s="188" t="s">
        <v>38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170</v>
      </c>
      <c r="AT129" s="191" t="s">
        <v>165</v>
      </c>
      <c r="AU129" s="191" t="s">
        <v>82</v>
      </c>
      <c r="AY129" s="19" t="s">
        <v>163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170</v>
      </c>
      <c r="BM129" s="191" t="s">
        <v>2102</v>
      </c>
    </row>
    <row r="130" spans="1:51" s="14" customFormat="1" ht="12">
      <c r="A130" s="14"/>
      <c r="B130" s="201"/>
      <c r="C130" s="14"/>
      <c r="D130" s="194" t="s">
        <v>180</v>
      </c>
      <c r="E130" s="202" t="s">
        <v>1</v>
      </c>
      <c r="F130" s="203" t="s">
        <v>2103</v>
      </c>
      <c r="G130" s="14"/>
      <c r="H130" s="204">
        <v>0.135</v>
      </c>
      <c r="I130" s="205"/>
      <c r="J130" s="14"/>
      <c r="K130" s="14"/>
      <c r="L130" s="201"/>
      <c r="M130" s="206"/>
      <c r="N130" s="207"/>
      <c r="O130" s="207"/>
      <c r="P130" s="207"/>
      <c r="Q130" s="207"/>
      <c r="R130" s="207"/>
      <c r="S130" s="207"/>
      <c r="T130" s="20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02" t="s">
        <v>180</v>
      </c>
      <c r="AU130" s="202" t="s">
        <v>82</v>
      </c>
      <c r="AV130" s="14" t="s">
        <v>82</v>
      </c>
      <c r="AW130" s="14" t="s">
        <v>30</v>
      </c>
      <c r="AX130" s="14" t="s">
        <v>73</v>
      </c>
      <c r="AY130" s="202" t="s">
        <v>163</v>
      </c>
    </row>
    <row r="131" spans="1:51" s="15" customFormat="1" ht="12">
      <c r="A131" s="15"/>
      <c r="B131" s="209"/>
      <c r="C131" s="15"/>
      <c r="D131" s="194" t="s">
        <v>180</v>
      </c>
      <c r="E131" s="210" t="s">
        <v>1</v>
      </c>
      <c r="F131" s="211" t="s">
        <v>218</v>
      </c>
      <c r="G131" s="15"/>
      <c r="H131" s="212">
        <v>0.135</v>
      </c>
      <c r="I131" s="213"/>
      <c r="J131" s="15"/>
      <c r="K131" s="15"/>
      <c r="L131" s="209"/>
      <c r="M131" s="214"/>
      <c r="N131" s="215"/>
      <c r="O131" s="215"/>
      <c r="P131" s="215"/>
      <c r="Q131" s="215"/>
      <c r="R131" s="215"/>
      <c r="S131" s="215"/>
      <c r="T131" s="21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10" t="s">
        <v>180</v>
      </c>
      <c r="AU131" s="210" t="s">
        <v>82</v>
      </c>
      <c r="AV131" s="15" t="s">
        <v>170</v>
      </c>
      <c r="AW131" s="15" t="s">
        <v>30</v>
      </c>
      <c r="AX131" s="15" t="s">
        <v>80</v>
      </c>
      <c r="AY131" s="210" t="s">
        <v>163</v>
      </c>
    </row>
    <row r="132" spans="1:65" s="2" customFormat="1" ht="37.8" customHeight="1">
      <c r="A132" s="38"/>
      <c r="B132" s="179"/>
      <c r="C132" s="180" t="s">
        <v>175</v>
      </c>
      <c r="D132" s="180" t="s">
        <v>165</v>
      </c>
      <c r="E132" s="181" t="s">
        <v>237</v>
      </c>
      <c r="F132" s="182" t="s">
        <v>238</v>
      </c>
      <c r="G132" s="183" t="s">
        <v>204</v>
      </c>
      <c r="H132" s="184">
        <v>55.335</v>
      </c>
      <c r="I132" s="185"/>
      <c r="J132" s="186">
        <f>ROUND(I132*H132,2)</f>
        <v>0</v>
      </c>
      <c r="K132" s="182" t="s">
        <v>169</v>
      </c>
      <c r="L132" s="39"/>
      <c r="M132" s="187" t="s">
        <v>1</v>
      </c>
      <c r="N132" s="188" t="s">
        <v>38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170</v>
      </c>
      <c r="AT132" s="191" t="s">
        <v>165</v>
      </c>
      <c r="AU132" s="191" t="s">
        <v>82</v>
      </c>
      <c r="AY132" s="19" t="s">
        <v>163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170</v>
      </c>
      <c r="BM132" s="191" t="s">
        <v>2104</v>
      </c>
    </row>
    <row r="133" spans="1:51" s="14" customFormat="1" ht="12">
      <c r="A133" s="14"/>
      <c r="B133" s="201"/>
      <c r="C133" s="14"/>
      <c r="D133" s="194" t="s">
        <v>180</v>
      </c>
      <c r="E133" s="202" t="s">
        <v>1</v>
      </c>
      <c r="F133" s="203" t="s">
        <v>2105</v>
      </c>
      <c r="G133" s="14"/>
      <c r="H133" s="204">
        <v>55.335</v>
      </c>
      <c r="I133" s="205"/>
      <c r="J133" s="14"/>
      <c r="K133" s="14"/>
      <c r="L133" s="201"/>
      <c r="M133" s="206"/>
      <c r="N133" s="207"/>
      <c r="O133" s="207"/>
      <c r="P133" s="207"/>
      <c r="Q133" s="207"/>
      <c r="R133" s="207"/>
      <c r="S133" s="207"/>
      <c r="T133" s="20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02" t="s">
        <v>180</v>
      </c>
      <c r="AU133" s="202" t="s">
        <v>82</v>
      </c>
      <c r="AV133" s="14" t="s">
        <v>82</v>
      </c>
      <c r="AW133" s="14" t="s">
        <v>30</v>
      </c>
      <c r="AX133" s="14" t="s">
        <v>73</v>
      </c>
      <c r="AY133" s="202" t="s">
        <v>163</v>
      </c>
    </row>
    <row r="134" spans="1:51" s="15" customFormat="1" ht="12">
      <c r="A134" s="15"/>
      <c r="B134" s="209"/>
      <c r="C134" s="15"/>
      <c r="D134" s="194" t="s">
        <v>180</v>
      </c>
      <c r="E134" s="210" t="s">
        <v>1</v>
      </c>
      <c r="F134" s="211" t="s">
        <v>218</v>
      </c>
      <c r="G134" s="15"/>
      <c r="H134" s="212">
        <v>55.335</v>
      </c>
      <c r="I134" s="213"/>
      <c r="J134" s="15"/>
      <c r="K134" s="15"/>
      <c r="L134" s="209"/>
      <c r="M134" s="214"/>
      <c r="N134" s="215"/>
      <c r="O134" s="215"/>
      <c r="P134" s="215"/>
      <c r="Q134" s="215"/>
      <c r="R134" s="215"/>
      <c r="S134" s="215"/>
      <c r="T134" s="21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10" t="s">
        <v>180</v>
      </c>
      <c r="AU134" s="210" t="s">
        <v>82</v>
      </c>
      <c r="AV134" s="15" t="s">
        <v>170</v>
      </c>
      <c r="AW134" s="15" t="s">
        <v>30</v>
      </c>
      <c r="AX134" s="15" t="s">
        <v>80</v>
      </c>
      <c r="AY134" s="210" t="s">
        <v>163</v>
      </c>
    </row>
    <row r="135" spans="1:65" s="2" customFormat="1" ht="33" customHeight="1">
      <c r="A135" s="38"/>
      <c r="B135" s="179"/>
      <c r="C135" s="180" t="s">
        <v>170</v>
      </c>
      <c r="D135" s="180" t="s">
        <v>165</v>
      </c>
      <c r="E135" s="181" t="s">
        <v>262</v>
      </c>
      <c r="F135" s="182" t="s">
        <v>263</v>
      </c>
      <c r="G135" s="183" t="s">
        <v>264</v>
      </c>
      <c r="H135" s="184">
        <v>99.603</v>
      </c>
      <c r="I135" s="185"/>
      <c r="J135" s="186">
        <f>ROUND(I135*H135,2)</f>
        <v>0</v>
      </c>
      <c r="K135" s="182" t="s">
        <v>169</v>
      </c>
      <c r="L135" s="39"/>
      <c r="M135" s="187" t="s">
        <v>1</v>
      </c>
      <c r="N135" s="188" t="s">
        <v>38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170</v>
      </c>
      <c r="AT135" s="191" t="s">
        <v>165</v>
      </c>
      <c r="AU135" s="191" t="s">
        <v>82</v>
      </c>
      <c r="AY135" s="19" t="s">
        <v>163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170</v>
      </c>
      <c r="BM135" s="191" t="s">
        <v>2106</v>
      </c>
    </row>
    <row r="136" spans="1:51" s="14" customFormat="1" ht="12">
      <c r="A136" s="14"/>
      <c r="B136" s="201"/>
      <c r="C136" s="14"/>
      <c r="D136" s="194" t="s">
        <v>180</v>
      </c>
      <c r="E136" s="202" t="s">
        <v>1</v>
      </c>
      <c r="F136" s="203" t="s">
        <v>2107</v>
      </c>
      <c r="G136" s="14"/>
      <c r="H136" s="204">
        <v>99.603</v>
      </c>
      <c r="I136" s="205"/>
      <c r="J136" s="14"/>
      <c r="K136" s="14"/>
      <c r="L136" s="201"/>
      <c r="M136" s="206"/>
      <c r="N136" s="207"/>
      <c r="O136" s="207"/>
      <c r="P136" s="207"/>
      <c r="Q136" s="207"/>
      <c r="R136" s="207"/>
      <c r="S136" s="207"/>
      <c r="T136" s="20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2" t="s">
        <v>180</v>
      </c>
      <c r="AU136" s="202" t="s">
        <v>82</v>
      </c>
      <c r="AV136" s="14" t="s">
        <v>82</v>
      </c>
      <c r="AW136" s="14" t="s">
        <v>30</v>
      </c>
      <c r="AX136" s="14" t="s">
        <v>73</v>
      </c>
      <c r="AY136" s="202" t="s">
        <v>163</v>
      </c>
    </row>
    <row r="137" spans="1:51" s="15" customFormat="1" ht="12">
      <c r="A137" s="15"/>
      <c r="B137" s="209"/>
      <c r="C137" s="15"/>
      <c r="D137" s="194" t="s">
        <v>180</v>
      </c>
      <c r="E137" s="210" t="s">
        <v>1</v>
      </c>
      <c r="F137" s="211" t="s">
        <v>218</v>
      </c>
      <c r="G137" s="15"/>
      <c r="H137" s="212">
        <v>99.603</v>
      </c>
      <c r="I137" s="213"/>
      <c r="J137" s="15"/>
      <c r="K137" s="15"/>
      <c r="L137" s="209"/>
      <c r="M137" s="214"/>
      <c r="N137" s="215"/>
      <c r="O137" s="215"/>
      <c r="P137" s="215"/>
      <c r="Q137" s="215"/>
      <c r="R137" s="215"/>
      <c r="S137" s="215"/>
      <c r="T137" s="21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10" t="s">
        <v>180</v>
      </c>
      <c r="AU137" s="210" t="s">
        <v>82</v>
      </c>
      <c r="AV137" s="15" t="s">
        <v>170</v>
      </c>
      <c r="AW137" s="15" t="s">
        <v>30</v>
      </c>
      <c r="AX137" s="15" t="s">
        <v>80</v>
      </c>
      <c r="AY137" s="210" t="s">
        <v>163</v>
      </c>
    </row>
    <row r="138" spans="1:65" s="2" customFormat="1" ht="24.15" customHeight="1">
      <c r="A138" s="38"/>
      <c r="B138" s="179"/>
      <c r="C138" s="180" t="s">
        <v>186</v>
      </c>
      <c r="D138" s="180" t="s">
        <v>165</v>
      </c>
      <c r="E138" s="181" t="s">
        <v>281</v>
      </c>
      <c r="F138" s="182" t="s">
        <v>282</v>
      </c>
      <c r="G138" s="183" t="s">
        <v>168</v>
      </c>
      <c r="H138" s="184">
        <v>256</v>
      </c>
      <c r="I138" s="185"/>
      <c r="J138" s="186">
        <f>ROUND(I138*H138,2)</f>
        <v>0</v>
      </c>
      <c r="K138" s="182" t="s">
        <v>169</v>
      </c>
      <c r="L138" s="39"/>
      <c r="M138" s="187" t="s">
        <v>1</v>
      </c>
      <c r="N138" s="188" t="s">
        <v>38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170</v>
      </c>
      <c r="AT138" s="191" t="s">
        <v>165</v>
      </c>
      <c r="AU138" s="191" t="s">
        <v>82</v>
      </c>
      <c r="AY138" s="19" t="s">
        <v>163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170</v>
      </c>
      <c r="BM138" s="191" t="s">
        <v>2108</v>
      </c>
    </row>
    <row r="139" spans="1:51" s="13" customFormat="1" ht="12">
      <c r="A139" s="13"/>
      <c r="B139" s="193"/>
      <c r="C139" s="13"/>
      <c r="D139" s="194" t="s">
        <v>180</v>
      </c>
      <c r="E139" s="195" t="s">
        <v>1</v>
      </c>
      <c r="F139" s="196" t="s">
        <v>284</v>
      </c>
      <c r="G139" s="13"/>
      <c r="H139" s="195" t="s">
        <v>1</v>
      </c>
      <c r="I139" s="197"/>
      <c r="J139" s="13"/>
      <c r="K139" s="13"/>
      <c r="L139" s="193"/>
      <c r="M139" s="198"/>
      <c r="N139" s="199"/>
      <c r="O139" s="199"/>
      <c r="P139" s="199"/>
      <c r="Q139" s="199"/>
      <c r="R139" s="199"/>
      <c r="S139" s="199"/>
      <c r="T139" s="20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180</v>
      </c>
      <c r="AU139" s="195" t="s">
        <v>82</v>
      </c>
      <c r="AV139" s="13" t="s">
        <v>80</v>
      </c>
      <c r="AW139" s="13" t="s">
        <v>30</v>
      </c>
      <c r="AX139" s="13" t="s">
        <v>73</v>
      </c>
      <c r="AY139" s="195" t="s">
        <v>163</v>
      </c>
    </row>
    <row r="140" spans="1:51" s="14" customFormat="1" ht="12">
      <c r="A140" s="14"/>
      <c r="B140" s="201"/>
      <c r="C140" s="14"/>
      <c r="D140" s="194" t="s">
        <v>180</v>
      </c>
      <c r="E140" s="202" t="s">
        <v>1</v>
      </c>
      <c r="F140" s="203" t="s">
        <v>2109</v>
      </c>
      <c r="G140" s="14"/>
      <c r="H140" s="204">
        <v>256</v>
      </c>
      <c r="I140" s="205"/>
      <c r="J140" s="14"/>
      <c r="K140" s="14"/>
      <c r="L140" s="201"/>
      <c r="M140" s="206"/>
      <c r="N140" s="207"/>
      <c r="O140" s="207"/>
      <c r="P140" s="207"/>
      <c r="Q140" s="207"/>
      <c r="R140" s="207"/>
      <c r="S140" s="207"/>
      <c r="T140" s="20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02" t="s">
        <v>180</v>
      </c>
      <c r="AU140" s="202" t="s">
        <v>82</v>
      </c>
      <c r="AV140" s="14" t="s">
        <v>82</v>
      </c>
      <c r="AW140" s="14" t="s">
        <v>30</v>
      </c>
      <c r="AX140" s="14" t="s">
        <v>73</v>
      </c>
      <c r="AY140" s="202" t="s">
        <v>163</v>
      </c>
    </row>
    <row r="141" spans="1:51" s="15" customFormat="1" ht="12">
      <c r="A141" s="15"/>
      <c r="B141" s="209"/>
      <c r="C141" s="15"/>
      <c r="D141" s="194" t="s">
        <v>180</v>
      </c>
      <c r="E141" s="210" t="s">
        <v>1</v>
      </c>
      <c r="F141" s="211" t="s">
        <v>218</v>
      </c>
      <c r="G141" s="15"/>
      <c r="H141" s="212">
        <v>256</v>
      </c>
      <c r="I141" s="213"/>
      <c r="J141" s="15"/>
      <c r="K141" s="15"/>
      <c r="L141" s="209"/>
      <c r="M141" s="214"/>
      <c r="N141" s="215"/>
      <c r="O141" s="215"/>
      <c r="P141" s="215"/>
      <c r="Q141" s="215"/>
      <c r="R141" s="215"/>
      <c r="S141" s="215"/>
      <c r="T141" s="21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10" t="s">
        <v>180</v>
      </c>
      <c r="AU141" s="210" t="s">
        <v>82</v>
      </c>
      <c r="AV141" s="15" t="s">
        <v>170</v>
      </c>
      <c r="AW141" s="15" t="s">
        <v>30</v>
      </c>
      <c r="AX141" s="15" t="s">
        <v>80</v>
      </c>
      <c r="AY141" s="210" t="s">
        <v>163</v>
      </c>
    </row>
    <row r="142" spans="1:63" s="12" customFormat="1" ht="22.8" customHeight="1">
      <c r="A142" s="12"/>
      <c r="B142" s="166"/>
      <c r="C142" s="12"/>
      <c r="D142" s="167" t="s">
        <v>72</v>
      </c>
      <c r="E142" s="177" t="s">
        <v>255</v>
      </c>
      <c r="F142" s="177" t="s">
        <v>286</v>
      </c>
      <c r="G142" s="12"/>
      <c r="H142" s="12"/>
      <c r="I142" s="169"/>
      <c r="J142" s="178">
        <f>BK142</f>
        <v>0</v>
      </c>
      <c r="K142" s="12"/>
      <c r="L142" s="166"/>
      <c r="M142" s="171"/>
      <c r="N142" s="172"/>
      <c r="O142" s="172"/>
      <c r="P142" s="173">
        <f>SUM(P143:P159)</f>
        <v>0</v>
      </c>
      <c r="Q142" s="172"/>
      <c r="R142" s="173">
        <f>SUM(R143:R159)</f>
        <v>0</v>
      </c>
      <c r="S142" s="172"/>
      <c r="T142" s="174">
        <f>SUM(T143:T159)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7" t="s">
        <v>80</v>
      </c>
      <c r="AT142" s="175" t="s">
        <v>72</v>
      </c>
      <c r="AU142" s="175" t="s">
        <v>80</v>
      </c>
      <c r="AY142" s="167" t="s">
        <v>163</v>
      </c>
      <c r="BK142" s="176">
        <f>SUM(BK143:BK159)</f>
        <v>0</v>
      </c>
    </row>
    <row r="143" spans="1:65" s="2" customFormat="1" ht="37.8" customHeight="1">
      <c r="A143" s="38"/>
      <c r="B143" s="179"/>
      <c r="C143" s="180" t="s">
        <v>185</v>
      </c>
      <c r="D143" s="180" t="s">
        <v>165</v>
      </c>
      <c r="E143" s="181" t="s">
        <v>2096</v>
      </c>
      <c r="F143" s="182" t="s">
        <v>2097</v>
      </c>
      <c r="G143" s="183" t="s">
        <v>204</v>
      </c>
      <c r="H143" s="184">
        <v>103.2</v>
      </c>
      <c r="I143" s="185"/>
      <c r="J143" s="186">
        <f>ROUND(I143*H143,2)</f>
        <v>0</v>
      </c>
      <c r="K143" s="182" t="s">
        <v>169</v>
      </c>
      <c r="L143" s="39"/>
      <c r="M143" s="187" t="s">
        <v>1</v>
      </c>
      <c r="N143" s="188" t="s">
        <v>38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170</v>
      </c>
      <c r="AT143" s="191" t="s">
        <v>165</v>
      </c>
      <c r="AU143" s="191" t="s">
        <v>82</v>
      </c>
      <c r="AY143" s="19" t="s">
        <v>163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170</v>
      </c>
      <c r="BM143" s="191" t="s">
        <v>2110</v>
      </c>
    </row>
    <row r="144" spans="1:51" s="14" customFormat="1" ht="12">
      <c r="A144" s="14"/>
      <c r="B144" s="201"/>
      <c r="C144" s="14"/>
      <c r="D144" s="194" t="s">
        <v>180</v>
      </c>
      <c r="E144" s="202" t="s">
        <v>1</v>
      </c>
      <c r="F144" s="203" t="s">
        <v>2111</v>
      </c>
      <c r="G144" s="14"/>
      <c r="H144" s="204">
        <v>103.2</v>
      </c>
      <c r="I144" s="205"/>
      <c r="J144" s="14"/>
      <c r="K144" s="14"/>
      <c r="L144" s="201"/>
      <c r="M144" s="206"/>
      <c r="N144" s="207"/>
      <c r="O144" s="207"/>
      <c r="P144" s="207"/>
      <c r="Q144" s="207"/>
      <c r="R144" s="207"/>
      <c r="S144" s="207"/>
      <c r="T144" s="20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02" t="s">
        <v>180</v>
      </c>
      <c r="AU144" s="202" t="s">
        <v>82</v>
      </c>
      <c r="AV144" s="14" t="s">
        <v>82</v>
      </c>
      <c r="AW144" s="14" t="s">
        <v>30</v>
      </c>
      <c r="AX144" s="14" t="s">
        <v>73</v>
      </c>
      <c r="AY144" s="202" t="s">
        <v>163</v>
      </c>
    </row>
    <row r="145" spans="1:51" s="15" customFormat="1" ht="12">
      <c r="A145" s="15"/>
      <c r="B145" s="209"/>
      <c r="C145" s="15"/>
      <c r="D145" s="194" t="s">
        <v>180</v>
      </c>
      <c r="E145" s="210" t="s">
        <v>1</v>
      </c>
      <c r="F145" s="211" t="s">
        <v>218</v>
      </c>
      <c r="G145" s="15"/>
      <c r="H145" s="212">
        <v>103.2</v>
      </c>
      <c r="I145" s="213"/>
      <c r="J145" s="15"/>
      <c r="K145" s="15"/>
      <c r="L145" s="209"/>
      <c r="M145" s="214"/>
      <c r="N145" s="215"/>
      <c r="O145" s="215"/>
      <c r="P145" s="215"/>
      <c r="Q145" s="215"/>
      <c r="R145" s="215"/>
      <c r="S145" s="215"/>
      <c r="T145" s="21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10" t="s">
        <v>180</v>
      </c>
      <c r="AU145" s="210" t="s">
        <v>82</v>
      </c>
      <c r="AV145" s="15" t="s">
        <v>170</v>
      </c>
      <c r="AW145" s="15" t="s">
        <v>30</v>
      </c>
      <c r="AX145" s="15" t="s">
        <v>80</v>
      </c>
      <c r="AY145" s="210" t="s">
        <v>163</v>
      </c>
    </row>
    <row r="146" spans="1:65" s="2" customFormat="1" ht="37.8" customHeight="1">
      <c r="A146" s="38"/>
      <c r="B146" s="179"/>
      <c r="C146" s="180" t="s">
        <v>193</v>
      </c>
      <c r="D146" s="180" t="s">
        <v>165</v>
      </c>
      <c r="E146" s="181" t="s">
        <v>237</v>
      </c>
      <c r="F146" s="182" t="s">
        <v>238</v>
      </c>
      <c r="G146" s="183" t="s">
        <v>204</v>
      </c>
      <c r="H146" s="184">
        <v>103.2</v>
      </c>
      <c r="I146" s="185"/>
      <c r="J146" s="186">
        <f>ROUND(I146*H146,2)</f>
        <v>0</v>
      </c>
      <c r="K146" s="182" t="s">
        <v>169</v>
      </c>
      <c r="L146" s="39"/>
      <c r="M146" s="187" t="s">
        <v>1</v>
      </c>
      <c r="N146" s="188" t="s">
        <v>38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170</v>
      </c>
      <c r="AT146" s="191" t="s">
        <v>165</v>
      </c>
      <c r="AU146" s="191" t="s">
        <v>82</v>
      </c>
      <c r="AY146" s="19" t="s">
        <v>163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170</v>
      </c>
      <c r="BM146" s="191" t="s">
        <v>2112</v>
      </c>
    </row>
    <row r="147" spans="1:65" s="2" customFormat="1" ht="24.15" customHeight="1">
      <c r="A147" s="38"/>
      <c r="B147" s="179"/>
      <c r="C147" s="180" t="s">
        <v>189</v>
      </c>
      <c r="D147" s="180" t="s">
        <v>165</v>
      </c>
      <c r="E147" s="181" t="s">
        <v>294</v>
      </c>
      <c r="F147" s="182" t="s">
        <v>295</v>
      </c>
      <c r="G147" s="183" t="s">
        <v>204</v>
      </c>
      <c r="H147" s="184">
        <v>103.2</v>
      </c>
      <c r="I147" s="185"/>
      <c r="J147" s="186">
        <f>ROUND(I147*H147,2)</f>
        <v>0</v>
      </c>
      <c r="K147" s="182" t="s">
        <v>178</v>
      </c>
      <c r="L147" s="39"/>
      <c r="M147" s="187" t="s">
        <v>1</v>
      </c>
      <c r="N147" s="188" t="s">
        <v>38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170</v>
      </c>
      <c r="AT147" s="191" t="s">
        <v>165</v>
      </c>
      <c r="AU147" s="191" t="s">
        <v>82</v>
      </c>
      <c r="AY147" s="19" t="s">
        <v>163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170</v>
      </c>
      <c r="BM147" s="191" t="s">
        <v>2113</v>
      </c>
    </row>
    <row r="148" spans="1:51" s="14" customFormat="1" ht="12">
      <c r="A148" s="14"/>
      <c r="B148" s="201"/>
      <c r="C148" s="14"/>
      <c r="D148" s="194" t="s">
        <v>180</v>
      </c>
      <c r="E148" s="202" t="s">
        <v>1</v>
      </c>
      <c r="F148" s="203" t="s">
        <v>2111</v>
      </c>
      <c r="G148" s="14"/>
      <c r="H148" s="204">
        <v>103.2</v>
      </c>
      <c r="I148" s="205"/>
      <c r="J148" s="14"/>
      <c r="K148" s="14"/>
      <c r="L148" s="201"/>
      <c r="M148" s="206"/>
      <c r="N148" s="207"/>
      <c r="O148" s="207"/>
      <c r="P148" s="207"/>
      <c r="Q148" s="207"/>
      <c r="R148" s="207"/>
      <c r="S148" s="207"/>
      <c r="T148" s="20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2" t="s">
        <v>180</v>
      </c>
      <c r="AU148" s="202" t="s">
        <v>82</v>
      </c>
      <c r="AV148" s="14" t="s">
        <v>82</v>
      </c>
      <c r="AW148" s="14" t="s">
        <v>30</v>
      </c>
      <c r="AX148" s="14" t="s">
        <v>73</v>
      </c>
      <c r="AY148" s="202" t="s">
        <v>163</v>
      </c>
    </row>
    <row r="149" spans="1:51" s="15" customFormat="1" ht="12">
      <c r="A149" s="15"/>
      <c r="B149" s="209"/>
      <c r="C149" s="15"/>
      <c r="D149" s="194" t="s">
        <v>180</v>
      </c>
      <c r="E149" s="210" t="s">
        <v>1</v>
      </c>
      <c r="F149" s="211" t="s">
        <v>218</v>
      </c>
      <c r="G149" s="15"/>
      <c r="H149" s="212">
        <v>103.2</v>
      </c>
      <c r="I149" s="213"/>
      <c r="J149" s="15"/>
      <c r="K149" s="15"/>
      <c r="L149" s="209"/>
      <c r="M149" s="214"/>
      <c r="N149" s="215"/>
      <c r="O149" s="215"/>
      <c r="P149" s="215"/>
      <c r="Q149" s="215"/>
      <c r="R149" s="215"/>
      <c r="S149" s="215"/>
      <c r="T149" s="21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10" t="s">
        <v>180</v>
      </c>
      <c r="AU149" s="210" t="s">
        <v>82</v>
      </c>
      <c r="AV149" s="15" t="s">
        <v>170</v>
      </c>
      <c r="AW149" s="15" t="s">
        <v>30</v>
      </c>
      <c r="AX149" s="15" t="s">
        <v>80</v>
      </c>
      <c r="AY149" s="210" t="s">
        <v>163</v>
      </c>
    </row>
    <row r="150" spans="1:65" s="2" customFormat="1" ht="16.5" customHeight="1">
      <c r="A150" s="38"/>
      <c r="B150" s="179"/>
      <c r="C150" s="217" t="s">
        <v>201</v>
      </c>
      <c r="D150" s="217" t="s">
        <v>298</v>
      </c>
      <c r="E150" s="218" t="s">
        <v>299</v>
      </c>
      <c r="F150" s="219" t="s">
        <v>300</v>
      </c>
      <c r="G150" s="220" t="s">
        <v>264</v>
      </c>
      <c r="H150" s="221">
        <v>206.4</v>
      </c>
      <c r="I150" s="222"/>
      <c r="J150" s="223">
        <f>ROUND(I150*H150,2)</f>
        <v>0</v>
      </c>
      <c r="K150" s="219" t="s">
        <v>1</v>
      </c>
      <c r="L150" s="224"/>
      <c r="M150" s="225" t="s">
        <v>1</v>
      </c>
      <c r="N150" s="226" t="s">
        <v>38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189</v>
      </c>
      <c r="AT150" s="191" t="s">
        <v>298</v>
      </c>
      <c r="AU150" s="191" t="s">
        <v>82</v>
      </c>
      <c r="AY150" s="19" t="s">
        <v>163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170</v>
      </c>
      <c r="BM150" s="191" t="s">
        <v>291</v>
      </c>
    </row>
    <row r="151" spans="1:51" s="14" customFormat="1" ht="12">
      <c r="A151" s="14"/>
      <c r="B151" s="201"/>
      <c r="C151" s="14"/>
      <c r="D151" s="194" t="s">
        <v>180</v>
      </c>
      <c r="E151" s="202" t="s">
        <v>1</v>
      </c>
      <c r="F151" s="203" t="s">
        <v>2114</v>
      </c>
      <c r="G151" s="14"/>
      <c r="H151" s="204">
        <v>206.4</v>
      </c>
      <c r="I151" s="205"/>
      <c r="J151" s="14"/>
      <c r="K151" s="14"/>
      <c r="L151" s="201"/>
      <c r="M151" s="206"/>
      <c r="N151" s="207"/>
      <c r="O151" s="207"/>
      <c r="P151" s="207"/>
      <c r="Q151" s="207"/>
      <c r="R151" s="207"/>
      <c r="S151" s="207"/>
      <c r="T151" s="20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02" t="s">
        <v>180</v>
      </c>
      <c r="AU151" s="202" t="s">
        <v>82</v>
      </c>
      <c r="AV151" s="14" t="s">
        <v>82</v>
      </c>
      <c r="AW151" s="14" t="s">
        <v>30</v>
      </c>
      <c r="AX151" s="14" t="s">
        <v>73</v>
      </c>
      <c r="AY151" s="202" t="s">
        <v>163</v>
      </c>
    </row>
    <row r="152" spans="1:51" s="15" customFormat="1" ht="12">
      <c r="A152" s="15"/>
      <c r="B152" s="209"/>
      <c r="C152" s="15"/>
      <c r="D152" s="194" t="s">
        <v>180</v>
      </c>
      <c r="E152" s="210" t="s">
        <v>1</v>
      </c>
      <c r="F152" s="211" t="s">
        <v>218</v>
      </c>
      <c r="G152" s="15"/>
      <c r="H152" s="212">
        <v>206.4</v>
      </c>
      <c r="I152" s="213"/>
      <c r="J152" s="15"/>
      <c r="K152" s="15"/>
      <c r="L152" s="209"/>
      <c r="M152" s="214"/>
      <c r="N152" s="215"/>
      <c r="O152" s="215"/>
      <c r="P152" s="215"/>
      <c r="Q152" s="215"/>
      <c r="R152" s="215"/>
      <c r="S152" s="215"/>
      <c r="T152" s="21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10" t="s">
        <v>180</v>
      </c>
      <c r="AU152" s="210" t="s">
        <v>82</v>
      </c>
      <c r="AV152" s="15" t="s">
        <v>170</v>
      </c>
      <c r="AW152" s="15" t="s">
        <v>30</v>
      </c>
      <c r="AX152" s="15" t="s">
        <v>80</v>
      </c>
      <c r="AY152" s="210" t="s">
        <v>163</v>
      </c>
    </row>
    <row r="153" spans="1:65" s="2" customFormat="1" ht="33" customHeight="1">
      <c r="A153" s="38"/>
      <c r="B153" s="179"/>
      <c r="C153" s="180" t="s">
        <v>192</v>
      </c>
      <c r="D153" s="180" t="s">
        <v>165</v>
      </c>
      <c r="E153" s="181" t="s">
        <v>262</v>
      </c>
      <c r="F153" s="182" t="s">
        <v>263</v>
      </c>
      <c r="G153" s="183" t="s">
        <v>264</v>
      </c>
      <c r="H153" s="184">
        <v>185.76</v>
      </c>
      <c r="I153" s="185"/>
      <c r="J153" s="186">
        <f>ROUND(I153*H153,2)</f>
        <v>0</v>
      </c>
      <c r="K153" s="182" t="s">
        <v>169</v>
      </c>
      <c r="L153" s="39"/>
      <c r="M153" s="187" t="s">
        <v>1</v>
      </c>
      <c r="N153" s="188" t="s">
        <v>38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170</v>
      </c>
      <c r="AT153" s="191" t="s">
        <v>165</v>
      </c>
      <c r="AU153" s="191" t="s">
        <v>82</v>
      </c>
      <c r="AY153" s="19" t="s">
        <v>163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170</v>
      </c>
      <c r="BM153" s="191" t="s">
        <v>2115</v>
      </c>
    </row>
    <row r="154" spans="1:51" s="14" customFormat="1" ht="12">
      <c r="A154" s="14"/>
      <c r="B154" s="201"/>
      <c r="C154" s="14"/>
      <c r="D154" s="194" t="s">
        <v>180</v>
      </c>
      <c r="E154" s="202" t="s">
        <v>1</v>
      </c>
      <c r="F154" s="203" t="s">
        <v>2116</v>
      </c>
      <c r="G154" s="14"/>
      <c r="H154" s="204">
        <v>185.76</v>
      </c>
      <c r="I154" s="205"/>
      <c r="J154" s="14"/>
      <c r="K154" s="14"/>
      <c r="L154" s="201"/>
      <c r="M154" s="206"/>
      <c r="N154" s="207"/>
      <c r="O154" s="207"/>
      <c r="P154" s="207"/>
      <c r="Q154" s="207"/>
      <c r="R154" s="207"/>
      <c r="S154" s="207"/>
      <c r="T154" s="20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02" t="s">
        <v>180</v>
      </c>
      <c r="AU154" s="202" t="s">
        <v>82</v>
      </c>
      <c r="AV154" s="14" t="s">
        <v>82</v>
      </c>
      <c r="AW154" s="14" t="s">
        <v>30</v>
      </c>
      <c r="AX154" s="14" t="s">
        <v>73</v>
      </c>
      <c r="AY154" s="202" t="s">
        <v>163</v>
      </c>
    </row>
    <row r="155" spans="1:51" s="15" customFormat="1" ht="12">
      <c r="A155" s="15"/>
      <c r="B155" s="209"/>
      <c r="C155" s="15"/>
      <c r="D155" s="194" t="s">
        <v>180</v>
      </c>
      <c r="E155" s="210" t="s">
        <v>1</v>
      </c>
      <c r="F155" s="211" t="s">
        <v>218</v>
      </c>
      <c r="G155" s="15"/>
      <c r="H155" s="212">
        <v>185.76</v>
      </c>
      <c r="I155" s="213"/>
      <c r="J155" s="15"/>
      <c r="K155" s="15"/>
      <c r="L155" s="209"/>
      <c r="M155" s="214"/>
      <c r="N155" s="215"/>
      <c r="O155" s="215"/>
      <c r="P155" s="215"/>
      <c r="Q155" s="215"/>
      <c r="R155" s="215"/>
      <c r="S155" s="215"/>
      <c r="T155" s="21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10" t="s">
        <v>180</v>
      </c>
      <c r="AU155" s="210" t="s">
        <v>82</v>
      </c>
      <c r="AV155" s="15" t="s">
        <v>170</v>
      </c>
      <c r="AW155" s="15" t="s">
        <v>30</v>
      </c>
      <c r="AX155" s="15" t="s">
        <v>80</v>
      </c>
      <c r="AY155" s="210" t="s">
        <v>163</v>
      </c>
    </row>
    <row r="156" spans="1:65" s="2" customFormat="1" ht="24.15" customHeight="1">
      <c r="A156" s="38"/>
      <c r="B156" s="179"/>
      <c r="C156" s="180" t="s">
        <v>219</v>
      </c>
      <c r="D156" s="180" t="s">
        <v>165</v>
      </c>
      <c r="E156" s="181" t="s">
        <v>281</v>
      </c>
      <c r="F156" s="182" t="s">
        <v>282</v>
      </c>
      <c r="G156" s="183" t="s">
        <v>168</v>
      </c>
      <c r="H156" s="184">
        <v>258</v>
      </c>
      <c r="I156" s="185"/>
      <c r="J156" s="186">
        <f>ROUND(I156*H156,2)</f>
        <v>0</v>
      </c>
      <c r="K156" s="182" t="s">
        <v>169</v>
      </c>
      <c r="L156" s="39"/>
      <c r="M156" s="187" t="s">
        <v>1</v>
      </c>
      <c r="N156" s="188" t="s">
        <v>38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170</v>
      </c>
      <c r="AT156" s="191" t="s">
        <v>165</v>
      </c>
      <c r="AU156" s="191" t="s">
        <v>82</v>
      </c>
      <c r="AY156" s="19" t="s">
        <v>163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170</v>
      </c>
      <c r="BM156" s="191" t="s">
        <v>2117</v>
      </c>
    </row>
    <row r="157" spans="1:51" s="13" customFormat="1" ht="12">
      <c r="A157" s="13"/>
      <c r="B157" s="193"/>
      <c r="C157" s="13"/>
      <c r="D157" s="194" t="s">
        <v>180</v>
      </c>
      <c r="E157" s="195" t="s">
        <v>1</v>
      </c>
      <c r="F157" s="196" t="s">
        <v>284</v>
      </c>
      <c r="G157" s="13"/>
      <c r="H157" s="195" t="s">
        <v>1</v>
      </c>
      <c r="I157" s="197"/>
      <c r="J157" s="13"/>
      <c r="K157" s="13"/>
      <c r="L157" s="193"/>
      <c r="M157" s="198"/>
      <c r="N157" s="199"/>
      <c r="O157" s="199"/>
      <c r="P157" s="199"/>
      <c r="Q157" s="199"/>
      <c r="R157" s="199"/>
      <c r="S157" s="199"/>
      <c r="T157" s="20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180</v>
      </c>
      <c r="AU157" s="195" t="s">
        <v>82</v>
      </c>
      <c r="AV157" s="13" t="s">
        <v>80</v>
      </c>
      <c r="AW157" s="13" t="s">
        <v>30</v>
      </c>
      <c r="AX157" s="13" t="s">
        <v>73</v>
      </c>
      <c r="AY157" s="195" t="s">
        <v>163</v>
      </c>
    </row>
    <row r="158" spans="1:51" s="14" customFormat="1" ht="12">
      <c r="A158" s="14"/>
      <c r="B158" s="201"/>
      <c r="C158" s="14"/>
      <c r="D158" s="194" t="s">
        <v>180</v>
      </c>
      <c r="E158" s="202" t="s">
        <v>1</v>
      </c>
      <c r="F158" s="203" t="s">
        <v>2118</v>
      </c>
      <c r="G158" s="14"/>
      <c r="H158" s="204">
        <v>258</v>
      </c>
      <c r="I158" s="205"/>
      <c r="J158" s="14"/>
      <c r="K158" s="14"/>
      <c r="L158" s="201"/>
      <c r="M158" s="206"/>
      <c r="N158" s="207"/>
      <c r="O158" s="207"/>
      <c r="P158" s="207"/>
      <c r="Q158" s="207"/>
      <c r="R158" s="207"/>
      <c r="S158" s="207"/>
      <c r="T158" s="20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2" t="s">
        <v>180</v>
      </c>
      <c r="AU158" s="202" t="s">
        <v>82</v>
      </c>
      <c r="AV158" s="14" t="s">
        <v>82</v>
      </c>
      <c r="AW158" s="14" t="s">
        <v>30</v>
      </c>
      <c r="AX158" s="14" t="s">
        <v>73</v>
      </c>
      <c r="AY158" s="202" t="s">
        <v>163</v>
      </c>
    </row>
    <row r="159" spans="1:51" s="15" customFormat="1" ht="12">
      <c r="A159" s="15"/>
      <c r="B159" s="209"/>
      <c r="C159" s="15"/>
      <c r="D159" s="194" t="s">
        <v>180</v>
      </c>
      <c r="E159" s="210" t="s">
        <v>1</v>
      </c>
      <c r="F159" s="211" t="s">
        <v>218</v>
      </c>
      <c r="G159" s="15"/>
      <c r="H159" s="212">
        <v>258</v>
      </c>
      <c r="I159" s="213"/>
      <c r="J159" s="15"/>
      <c r="K159" s="15"/>
      <c r="L159" s="209"/>
      <c r="M159" s="214"/>
      <c r="N159" s="215"/>
      <c r="O159" s="215"/>
      <c r="P159" s="215"/>
      <c r="Q159" s="215"/>
      <c r="R159" s="215"/>
      <c r="S159" s="215"/>
      <c r="T159" s="21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10" t="s">
        <v>180</v>
      </c>
      <c r="AU159" s="210" t="s">
        <v>82</v>
      </c>
      <c r="AV159" s="15" t="s">
        <v>170</v>
      </c>
      <c r="AW159" s="15" t="s">
        <v>30</v>
      </c>
      <c r="AX159" s="15" t="s">
        <v>80</v>
      </c>
      <c r="AY159" s="210" t="s">
        <v>163</v>
      </c>
    </row>
    <row r="160" spans="1:63" s="12" customFormat="1" ht="22.8" customHeight="1">
      <c r="A160" s="12"/>
      <c r="B160" s="166"/>
      <c r="C160" s="12"/>
      <c r="D160" s="167" t="s">
        <v>72</v>
      </c>
      <c r="E160" s="177" t="s">
        <v>82</v>
      </c>
      <c r="F160" s="177" t="s">
        <v>309</v>
      </c>
      <c r="G160" s="12"/>
      <c r="H160" s="12"/>
      <c r="I160" s="169"/>
      <c r="J160" s="178">
        <f>BK160</f>
        <v>0</v>
      </c>
      <c r="K160" s="12"/>
      <c r="L160" s="166"/>
      <c r="M160" s="171"/>
      <c r="N160" s="172"/>
      <c r="O160" s="172"/>
      <c r="P160" s="173">
        <f>SUM(P161:P163)</f>
        <v>0</v>
      </c>
      <c r="Q160" s="172"/>
      <c r="R160" s="173">
        <f>SUM(R161:R163)</f>
        <v>0.3046059</v>
      </c>
      <c r="S160" s="172"/>
      <c r="T160" s="174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80</v>
      </c>
      <c r="AT160" s="175" t="s">
        <v>72</v>
      </c>
      <c r="AU160" s="175" t="s">
        <v>80</v>
      </c>
      <c r="AY160" s="167" t="s">
        <v>163</v>
      </c>
      <c r="BK160" s="176">
        <f>SUM(BK161:BK163)</f>
        <v>0</v>
      </c>
    </row>
    <row r="161" spans="1:65" s="2" customFormat="1" ht="16.5" customHeight="1">
      <c r="A161" s="38"/>
      <c r="B161" s="179"/>
      <c r="C161" s="180" t="s">
        <v>197</v>
      </c>
      <c r="D161" s="180" t="s">
        <v>165</v>
      </c>
      <c r="E161" s="181" t="s">
        <v>2119</v>
      </c>
      <c r="F161" s="182" t="s">
        <v>2120</v>
      </c>
      <c r="G161" s="183" t="s">
        <v>204</v>
      </c>
      <c r="H161" s="184">
        <v>0.135</v>
      </c>
      <c r="I161" s="185"/>
      <c r="J161" s="186">
        <f>ROUND(I161*H161,2)</f>
        <v>0</v>
      </c>
      <c r="K161" s="182" t="s">
        <v>169</v>
      </c>
      <c r="L161" s="39"/>
      <c r="M161" s="187" t="s">
        <v>1</v>
      </c>
      <c r="N161" s="188" t="s">
        <v>38</v>
      </c>
      <c r="O161" s="77"/>
      <c r="P161" s="189">
        <f>O161*H161</f>
        <v>0</v>
      </c>
      <c r="Q161" s="189">
        <v>2.25634</v>
      </c>
      <c r="R161" s="189">
        <f>Q161*H161</f>
        <v>0.3046059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170</v>
      </c>
      <c r="AT161" s="191" t="s">
        <v>165</v>
      </c>
      <c r="AU161" s="191" t="s">
        <v>82</v>
      </c>
      <c r="AY161" s="19" t="s">
        <v>163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170</v>
      </c>
      <c r="BM161" s="191" t="s">
        <v>315</v>
      </c>
    </row>
    <row r="162" spans="1:51" s="14" customFormat="1" ht="12">
      <c r="A162" s="14"/>
      <c r="B162" s="201"/>
      <c r="C162" s="14"/>
      <c r="D162" s="194" t="s">
        <v>180</v>
      </c>
      <c r="E162" s="202" t="s">
        <v>1</v>
      </c>
      <c r="F162" s="203" t="s">
        <v>2103</v>
      </c>
      <c r="G162" s="14"/>
      <c r="H162" s="204">
        <v>0.135</v>
      </c>
      <c r="I162" s="205"/>
      <c r="J162" s="14"/>
      <c r="K162" s="14"/>
      <c r="L162" s="201"/>
      <c r="M162" s="206"/>
      <c r="N162" s="207"/>
      <c r="O162" s="207"/>
      <c r="P162" s="207"/>
      <c r="Q162" s="207"/>
      <c r="R162" s="207"/>
      <c r="S162" s="207"/>
      <c r="T162" s="20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2" t="s">
        <v>180</v>
      </c>
      <c r="AU162" s="202" t="s">
        <v>82</v>
      </c>
      <c r="AV162" s="14" t="s">
        <v>82</v>
      </c>
      <c r="AW162" s="14" t="s">
        <v>30</v>
      </c>
      <c r="AX162" s="14" t="s">
        <v>73</v>
      </c>
      <c r="AY162" s="202" t="s">
        <v>163</v>
      </c>
    </row>
    <row r="163" spans="1:51" s="15" customFormat="1" ht="12">
      <c r="A163" s="15"/>
      <c r="B163" s="209"/>
      <c r="C163" s="15"/>
      <c r="D163" s="194" t="s">
        <v>180</v>
      </c>
      <c r="E163" s="210" t="s">
        <v>1</v>
      </c>
      <c r="F163" s="211" t="s">
        <v>218</v>
      </c>
      <c r="G163" s="15"/>
      <c r="H163" s="212">
        <v>0.135</v>
      </c>
      <c r="I163" s="213"/>
      <c r="J163" s="15"/>
      <c r="K163" s="15"/>
      <c r="L163" s="209"/>
      <c r="M163" s="214"/>
      <c r="N163" s="215"/>
      <c r="O163" s="215"/>
      <c r="P163" s="215"/>
      <c r="Q163" s="215"/>
      <c r="R163" s="215"/>
      <c r="S163" s="215"/>
      <c r="T163" s="21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10" t="s">
        <v>180</v>
      </c>
      <c r="AU163" s="210" t="s">
        <v>82</v>
      </c>
      <c r="AV163" s="15" t="s">
        <v>170</v>
      </c>
      <c r="AW163" s="15" t="s">
        <v>30</v>
      </c>
      <c r="AX163" s="15" t="s">
        <v>80</v>
      </c>
      <c r="AY163" s="210" t="s">
        <v>163</v>
      </c>
    </row>
    <row r="164" spans="1:63" s="12" customFormat="1" ht="22.8" customHeight="1">
      <c r="A164" s="12"/>
      <c r="B164" s="166"/>
      <c r="C164" s="12"/>
      <c r="D164" s="167" t="s">
        <v>72</v>
      </c>
      <c r="E164" s="177" t="s">
        <v>186</v>
      </c>
      <c r="F164" s="177" t="s">
        <v>603</v>
      </c>
      <c r="G164" s="12"/>
      <c r="H164" s="12"/>
      <c r="I164" s="169"/>
      <c r="J164" s="178">
        <f>BK164</f>
        <v>0</v>
      </c>
      <c r="K164" s="12"/>
      <c r="L164" s="166"/>
      <c r="M164" s="171"/>
      <c r="N164" s="172"/>
      <c r="O164" s="172"/>
      <c r="P164" s="173">
        <f>SUM(P165:P185)</f>
        <v>0</v>
      </c>
      <c r="Q164" s="172"/>
      <c r="R164" s="173">
        <f>SUM(R165:R185)</f>
        <v>236.81632</v>
      </c>
      <c r="S164" s="172"/>
      <c r="T164" s="174">
        <f>SUM(T165:T185)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67" t="s">
        <v>80</v>
      </c>
      <c r="AT164" s="175" t="s">
        <v>72</v>
      </c>
      <c r="AU164" s="175" t="s">
        <v>80</v>
      </c>
      <c r="AY164" s="167" t="s">
        <v>163</v>
      </c>
      <c r="BK164" s="176">
        <f>SUM(BK165:BK185)</f>
        <v>0</v>
      </c>
    </row>
    <row r="165" spans="1:65" s="2" customFormat="1" ht="16.5" customHeight="1">
      <c r="A165" s="38"/>
      <c r="B165" s="179"/>
      <c r="C165" s="180" t="s">
        <v>231</v>
      </c>
      <c r="D165" s="180" t="s">
        <v>165</v>
      </c>
      <c r="E165" s="181" t="s">
        <v>605</v>
      </c>
      <c r="F165" s="182" t="s">
        <v>606</v>
      </c>
      <c r="G165" s="183" t="s">
        <v>168</v>
      </c>
      <c r="H165" s="184">
        <v>502.9</v>
      </c>
      <c r="I165" s="185"/>
      <c r="J165" s="186">
        <f>ROUND(I165*H165,2)</f>
        <v>0</v>
      </c>
      <c r="K165" s="182" t="s">
        <v>169</v>
      </c>
      <c r="L165" s="39"/>
      <c r="M165" s="187" t="s">
        <v>1</v>
      </c>
      <c r="N165" s="188" t="s">
        <v>38</v>
      </c>
      <c r="O165" s="77"/>
      <c r="P165" s="189">
        <f>O165*H165</f>
        <v>0</v>
      </c>
      <c r="Q165" s="189">
        <v>0.345</v>
      </c>
      <c r="R165" s="189">
        <f>Q165*H165</f>
        <v>173.5005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170</v>
      </c>
      <c r="AT165" s="191" t="s">
        <v>165</v>
      </c>
      <c r="AU165" s="191" t="s">
        <v>82</v>
      </c>
      <c r="AY165" s="19" t="s">
        <v>163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170</v>
      </c>
      <c r="BM165" s="191" t="s">
        <v>325</v>
      </c>
    </row>
    <row r="166" spans="1:51" s="13" customFormat="1" ht="12">
      <c r="A166" s="13"/>
      <c r="B166" s="193"/>
      <c r="C166" s="13"/>
      <c r="D166" s="194" t="s">
        <v>180</v>
      </c>
      <c r="E166" s="195" t="s">
        <v>1</v>
      </c>
      <c r="F166" s="196" t="s">
        <v>2121</v>
      </c>
      <c r="G166" s="13"/>
      <c r="H166" s="195" t="s">
        <v>1</v>
      </c>
      <c r="I166" s="197"/>
      <c r="J166" s="13"/>
      <c r="K166" s="13"/>
      <c r="L166" s="193"/>
      <c r="M166" s="198"/>
      <c r="N166" s="199"/>
      <c r="O166" s="199"/>
      <c r="P166" s="199"/>
      <c r="Q166" s="199"/>
      <c r="R166" s="199"/>
      <c r="S166" s="199"/>
      <c r="T166" s="20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180</v>
      </c>
      <c r="AU166" s="195" t="s">
        <v>82</v>
      </c>
      <c r="AV166" s="13" t="s">
        <v>80</v>
      </c>
      <c r="AW166" s="13" t="s">
        <v>30</v>
      </c>
      <c r="AX166" s="13" t="s">
        <v>73</v>
      </c>
      <c r="AY166" s="195" t="s">
        <v>163</v>
      </c>
    </row>
    <row r="167" spans="1:51" s="14" customFormat="1" ht="12">
      <c r="A167" s="14"/>
      <c r="B167" s="201"/>
      <c r="C167" s="14"/>
      <c r="D167" s="194" t="s">
        <v>180</v>
      </c>
      <c r="E167" s="202" t="s">
        <v>1</v>
      </c>
      <c r="F167" s="203" t="s">
        <v>2122</v>
      </c>
      <c r="G167" s="14"/>
      <c r="H167" s="204">
        <v>227</v>
      </c>
      <c r="I167" s="205"/>
      <c r="J167" s="14"/>
      <c r="K167" s="14"/>
      <c r="L167" s="201"/>
      <c r="M167" s="206"/>
      <c r="N167" s="207"/>
      <c r="O167" s="207"/>
      <c r="P167" s="207"/>
      <c r="Q167" s="207"/>
      <c r="R167" s="207"/>
      <c r="S167" s="207"/>
      <c r="T167" s="20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2" t="s">
        <v>180</v>
      </c>
      <c r="AU167" s="202" t="s">
        <v>82</v>
      </c>
      <c r="AV167" s="14" t="s">
        <v>82</v>
      </c>
      <c r="AW167" s="14" t="s">
        <v>30</v>
      </c>
      <c r="AX167" s="14" t="s">
        <v>73</v>
      </c>
      <c r="AY167" s="202" t="s">
        <v>163</v>
      </c>
    </row>
    <row r="168" spans="1:51" s="14" customFormat="1" ht="12">
      <c r="A168" s="14"/>
      <c r="B168" s="201"/>
      <c r="C168" s="14"/>
      <c r="D168" s="194" t="s">
        <v>180</v>
      </c>
      <c r="E168" s="202" t="s">
        <v>1</v>
      </c>
      <c r="F168" s="203" t="s">
        <v>2123</v>
      </c>
      <c r="G168" s="14"/>
      <c r="H168" s="204">
        <v>22.95</v>
      </c>
      <c r="I168" s="205"/>
      <c r="J168" s="14"/>
      <c r="K168" s="14"/>
      <c r="L168" s="201"/>
      <c r="M168" s="206"/>
      <c r="N168" s="207"/>
      <c r="O168" s="207"/>
      <c r="P168" s="207"/>
      <c r="Q168" s="207"/>
      <c r="R168" s="207"/>
      <c r="S168" s="207"/>
      <c r="T168" s="20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2" t="s">
        <v>180</v>
      </c>
      <c r="AU168" s="202" t="s">
        <v>82</v>
      </c>
      <c r="AV168" s="14" t="s">
        <v>82</v>
      </c>
      <c r="AW168" s="14" t="s">
        <v>30</v>
      </c>
      <c r="AX168" s="14" t="s">
        <v>73</v>
      </c>
      <c r="AY168" s="202" t="s">
        <v>163</v>
      </c>
    </row>
    <row r="169" spans="1:51" s="16" customFormat="1" ht="12">
      <c r="A169" s="16"/>
      <c r="B169" s="227"/>
      <c r="C169" s="16"/>
      <c r="D169" s="194" t="s">
        <v>180</v>
      </c>
      <c r="E169" s="228" t="s">
        <v>1</v>
      </c>
      <c r="F169" s="229" t="s">
        <v>962</v>
      </c>
      <c r="G169" s="16"/>
      <c r="H169" s="230">
        <v>249.95</v>
      </c>
      <c r="I169" s="231"/>
      <c r="J169" s="16"/>
      <c r="K169" s="16"/>
      <c r="L169" s="227"/>
      <c r="M169" s="232"/>
      <c r="N169" s="233"/>
      <c r="O169" s="233"/>
      <c r="P169" s="233"/>
      <c r="Q169" s="233"/>
      <c r="R169" s="233"/>
      <c r="S169" s="233"/>
      <c r="T169" s="234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28" t="s">
        <v>180</v>
      </c>
      <c r="AU169" s="228" t="s">
        <v>82</v>
      </c>
      <c r="AV169" s="16" t="s">
        <v>175</v>
      </c>
      <c r="AW169" s="16" t="s">
        <v>30</v>
      </c>
      <c r="AX169" s="16" t="s">
        <v>73</v>
      </c>
      <c r="AY169" s="228" t="s">
        <v>163</v>
      </c>
    </row>
    <row r="170" spans="1:51" s="13" customFormat="1" ht="12">
      <c r="A170" s="13"/>
      <c r="B170" s="193"/>
      <c r="C170" s="13"/>
      <c r="D170" s="194" t="s">
        <v>180</v>
      </c>
      <c r="E170" s="195" t="s">
        <v>1</v>
      </c>
      <c r="F170" s="196" t="s">
        <v>2124</v>
      </c>
      <c r="G170" s="13"/>
      <c r="H170" s="195" t="s">
        <v>1</v>
      </c>
      <c r="I170" s="197"/>
      <c r="J170" s="13"/>
      <c r="K170" s="13"/>
      <c r="L170" s="193"/>
      <c r="M170" s="198"/>
      <c r="N170" s="199"/>
      <c r="O170" s="199"/>
      <c r="P170" s="199"/>
      <c r="Q170" s="199"/>
      <c r="R170" s="199"/>
      <c r="S170" s="199"/>
      <c r="T170" s="20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180</v>
      </c>
      <c r="AU170" s="195" t="s">
        <v>82</v>
      </c>
      <c r="AV170" s="13" t="s">
        <v>80</v>
      </c>
      <c r="AW170" s="13" t="s">
        <v>30</v>
      </c>
      <c r="AX170" s="13" t="s">
        <v>73</v>
      </c>
      <c r="AY170" s="195" t="s">
        <v>163</v>
      </c>
    </row>
    <row r="171" spans="1:51" s="14" customFormat="1" ht="12">
      <c r="A171" s="14"/>
      <c r="B171" s="201"/>
      <c r="C171" s="14"/>
      <c r="D171" s="194" t="s">
        <v>180</v>
      </c>
      <c r="E171" s="202" t="s">
        <v>1</v>
      </c>
      <c r="F171" s="203" t="s">
        <v>2125</v>
      </c>
      <c r="G171" s="14"/>
      <c r="H171" s="204">
        <v>230</v>
      </c>
      <c r="I171" s="205"/>
      <c r="J171" s="14"/>
      <c r="K171" s="14"/>
      <c r="L171" s="201"/>
      <c r="M171" s="206"/>
      <c r="N171" s="207"/>
      <c r="O171" s="207"/>
      <c r="P171" s="207"/>
      <c r="Q171" s="207"/>
      <c r="R171" s="207"/>
      <c r="S171" s="207"/>
      <c r="T171" s="20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02" t="s">
        <v>180</v>
      </c>
      <c r="AU171" s="202" t="s">
        <v>82</v>
      </c>
      <c r="AV171" s="14" t="s">
        <v>82</v>
      </c>
      <c r="AW171" s="14" t="s">
        <v>30</v>
      </c>
      <c r="AX171" s="14" t="s">
        <v>73</v>
      </c>
      <c r="AY171" s="202" t="s">
        <v>163</v>
      </c>
    </row>
    <row r="172" spans="1:51" s="14" customFormat="1" ht="12">
      <c r="A172" s="14"/>
      <c r="B172" s="201"/>
      <c r="C172" s="14"/>
      <c r="D172" s="194" t="s">
        <v>180</v>
      </c>
      <c r="E172" s="202" t="s">
        <v>1</v>
      </c>
      <c r="F172" s="203" t="s">
        <v>2123</v>
      </c>
      <c r="G172" s="14"/>
      <c r="H172" s="204">
        <v>22.95</v>
      </c>
      <c r="I172" s="205"/>
      <c r="J172" s="14"/>
      <c r="K172" s="14"/>
      <c r="L172" s="201"/>
      <c r="M172" s="206"/>
      <c r="N172" s="207"/>
      <c r="O172" s="207"/>
      <c r="P172" s="207"/>
      <c r="Q172" s="207"/>
      <c r="R172" s="207"/>
      <c r="S172" s="207"/>
      <c r="T172" s="20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2" t="s">
        <v>180</v>
      </c>
      <c r="AU172" s="202" t="s">
        <v>82</v>
      </c>
      <c r="AV172" s="14" t="s">
        <v>82</v>
      </c>
      <c r="AW172" s="14" t="s">
        <v>30</v>
      </c>
      <c r="AX172" s="14" t="s">
        <v>73</v>
      </c>
      <c r="AY172" s="202" t="s">
        <v>163</v>
      </c>
    </row>
    <row r="173" spans="1:51" s="16" customFormat="1" ht="12">
      <c r="A173" s="16"/>
      <c r="B173" s="227"/>
      <c r="C173" s="16"/>
      <c r="D173" s="194" t="s">
        <v>180</v>
      </c>
      <c r="E173" s="228" t="s">
        <v>1</v>
      </c>
      <c r="F173" s="229" t="s">
        <v>962</v>
      </c>
      <c r="G173" s="16"/>
      <c r="H173" s="230">
        <v>252.95</v>
      </c>
      <c r="I173" s="231"/>
      <c r="J173" s="16"/>
      <c r="K173" s="16"/>
      <c r="L173" s="227"/>
      <c r="M173" s="232"/>
      <c r="N173" s="233"/>
      <c r="O173" s="233"/>
      <c r="P173" s="233"/>
      <c r="Q173" s="233"/>
      <c r="R173" s="233"/>
      <c r="S173" s="233"/>
      <c r="T173" s="234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28" t="s">
        <v>180</v>
      </c>
      <c r="AU173" s="228" t="s">
        <v>82</v>
      </c>
      <c r="AV173" s="16" t="s">
        <v>175</v>
      </c>
      <c r="AW173" s="16" t="s">
        <v>30</v>
      </c>
      <c r="AX173" s="16" t="s">
        <v>73</v>
      </c>
      <c r="AY173" s="228" t="s">
        <v>163</v>
      </c>
    </row>
    <row r="174" spans="1:51" s="15" customFormat="1" ht="12">
      <c r="A174" s="15"/>
      <c r="B174" s="209"/>
      <c r="C174" s="15"/>
      <c r="D174" s="194" t="s">
        <v>180</v>
      </c>
      <c r="E174" s="210" t="s">
        <v>1</v>
      </c>
      <c r="F174" s="211" t="s">
        <v>218</v>
      </c>
      <c r="G174" s="15"/>
      <c r="H174" s="212">
        <v>502.9</v>
      </c>
      <c r="I174" s="213"/>
      <c r="J174" s="15"/>
      <c r="K174" s="15"/>
      <c r="L174" s="209"/>
      <c r="M174" s="214"/>
      <c r="N174" s="215"/>
      <c r="O174" s="215"/>
      <c r="P174" s="215"/>
      <c r="Q174" s="215"/>
      <c r="R174" s="215"/>
      <c r="S174" s="215"/>
      <c r="T174" s="21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10" t="s">
        <v>180</v>
      </c>
      <c r="AU174" s="210" t="s">
        <v>82</v>
      </c>
      <c r="AV174" s="15" t="s">
        <v>170</v>
      </c>
      <c r="AW174" s="15" t="s">
        <v>30</v>
      </c>
      <c r="AX174" s="15" t="s">
        <v>80</v>
      </c>
      <c r="AY174" s="210" t="s">
        <v>163</v>
      </c>
    </row>
    <row r="175" spans="1:65" s="2" customFormat="1" ht="16.5" customHeight="1">
      <c r="A175" s="38"/>
      <c r="B175" s="179"/>
      <c r="C175" s="180" t="s">
        <v>236</v>
      </c>
      <c r="D175" s="180" t="s">
        <v>165</v>
      </c>
      <c r="E175" s="181" t="s">
        <v>2126</v>
      </c>
      <c r="F175" s="182" t="s">
        <v>2127</v>
      </c>
      <c r="G175" s="183" t="s">
        <v>168</v>
      </c>
      <c r="H175" s="184">
        <v>10</v>
      </c>
      <c r="I175" s="185"/>
      <c r="J175" s="186">
        <f>ROUND(I175*H175,2)</f>
        <v>0</v>
      </c>
      <c r="K175" s="182" t="s">
        <v>169</v>
      </c>
      <c r="L175" s="39"/>
      <c r="M175" s="187" t="s">
        <v>1</v>
      </c>
      <c r="N175" s="188" t="s">
        <v>38</v>
      </c>
      <c r="O175" s="77"/>
      <c r="P175" s="189">
        <f>O175*H175</f>
        <v>0</v>
      </c>
      <c r="Q175" s="189">
        <v>0.46</v>
      </c>
      <c r="R175" s="189">
        <f>Q175*H175</f>
        <v>4.6000000000000005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170</v>
      </c>
      <c r="AT175" s="191" t="s">
        <v>165</v>
      </c>
      <c r="AU175" s="191" t="s">
        <v>82</v>
      </c>
      <c r="AY175" s="19" t="s">
        <v>163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170</v>
      </c>
      <c r="BM175" s="191" t="s">
        <v>337</v>
      </c>
    </row>
    <row r="176" spans="1:51" s="13" customFormat="1" ht="12">
      <c r="A176" s="13"/>
      <c r="B176" s="193"/>
      <c r="C176" s="13"/>
      <c r="D176" s="194" t="s">
        <v>180</v>
      </c>
      <c r="E176" s="195" t="s">
        <v>1</v>
      </c>
      <c r="F176" s="196" t="s">
        <v>2124</v>
      </c>
      <c r="G176" s="13"/>
      <c r="H176" s="195" t="s">
        <v>1</v>
      </c>
      <c r="I176" s="197"/>
      <c r="J176" s="13"/>
      <c r="K176" s="13"/>
      <c r="L176" s="193"/>
      <c r="M176" s="198"/>
      <c r="N176" s="199"/>
      <c r="O176" s="199"/>
      <c r="P176" s="199"/>
      <c r="Q176" s="199"/>
      <c r="R176" s="199"/>
      <c r="S176" s="199"/>
      <c r="T176" s="20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180</v>
      </c>
      <c r="AU176" s="195" t="s">
        <v>82</v>
      </c>
      <c r="AV176" s="13" t="s">
        <v>80</v>
      </c>
      <c r="AW176" s="13" t="s">
        <v>30</v>
      </c>
      <c r="AX176" s="13" t="s">
        <v>73</v>
      </c>
      <c r="AY176" s="195" t="s">
        <v>163</v>
      </c>
    </row>
    <row r="177" spans="1:51" s="14" customFormat="1" ht="12">
      <c r="A177" s="14"/>
      <c r="B177" s="201"/>
      <c r="C177" s="14"/>
      <c r="D177" s="194" t="s">
        <v>180</v>
      </c>
      <c r="E177" s="202" t="s">
        <v>1</v>
      </c>
      <c r="F177" s="203" t="s">
        <v>2128</v>
      </c>
      <c r="G177" s="14"/>
      <c r="H177" s="204">
        <v>10</v>
      </c>
      <c r="I177" s="205"/>
      <c r="J177" s="14"/>
      <c r="K177" s="14"/>
      <c r="L177" s="201"/>
      <c r="M177" s="206"/>
      <c r="N177" s="207"/>
      <c r="O177" s="207"/>
      <c r="P177" s="207"/>
      <c r="Q177" s="207"/>
      <c r="R177" s="207"/>
      <c r="S177" s="207"/>
      <c r="T177" s="20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02" t="s">
        <v>180</v>
      </c>
      <c r="AU177" s="202" t="s">
        <v>82</v>
      </c>
      <c r="AV177" s="14" t="s">
        <v>82</v>
      </c>
      <c r="AW177" s="14" t="s">
        <v>30</v>
      </c>
      <c r="AX177" s="14" t="s">
        <v>73</v>
      </c>
      <c r="AY177" s="202" t="s">
        <v>163</v>
      </c>
    </row>
    <row r="178" spans="1:51" s="15" customFormat="1" ht="12">
      <c r="A178" s="15"/>
      <c r="B178" s="209"/>
      <c r="C178" s="15"/>
      <c r="D178" s="194" t="s">
        <v>180</v>
      </c>
      <c r="E178" s="210" t="s">
        <v>1</v>
      </c>
      <c r="F178" s="211" t="s">
        <v>218</v>
      </c>
      <c r="G178" s="15"/>
      <c r="H178" s="212">
        <v>10</v>
      </c>
      <c r="I178" s="213"/>
      <c r="J178" s="15"/>
      <c r="K178" s="15"/>
      <c r="L178" s="209"/>
      <c r="M178" s="214"/>
      <c r="N178" s="215"/>
      <c r="O178" s="215"/>
      <c r="P178" s="215"/>
      <c r="Q178" s="215"/>
      <c r="R178" s="215"/>
      <c r="S178" s="215"/>
      <c r="T178" s="21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10" t="s">
        <v>180</v>
      </c>
      <c r="AU178" s="210" t="s">
        <v>82</v>
      </c>
      <c r="AV178" s="15" t="s">
        <v>170</v>
      </c>
      <c r="AW178" s="15" t="s">
        <v>30</v>
      </c>
      <c r="AX178" s="15" t="s">
        <v>80</v>
      </c>
      <c r="AY178" s="210" t="s">
        <v>163</v>
      </c>
    </row>
    <row r="179" spans="1:65" s="2" customFormat="1" ht="24.15" customHeight="1">
      <c r="A179" s="38"/>
      <c r="B179" s="179"/>
      <c r="C179" s="180" t="s">
        <v>8</v>
      </c>
      <c r="D179" s="180" t="s">
        <v>165</v>
      </c>
      <c r="E179" s="181" t="s">
        <v>614</v>
      </c>
      <c r="F179" s="182" t="s">
        <v>615</v>
      </c>
      <c r="G179" s="183" t="s">
        <v>168</v>
      </c>
      <c r="H179" s="184">
        <v>227</v>
      </c>
      <c r="I179" s="185"/>
      <c r="J179" s="186">
        <f>ROUND(I179*H179,2)</f>
        <v>0</v>
      </c>
      <c r="K179" s="182" t="s">
        <v>169</v>
      </c>
      <c r="L179" s="39"/>
      <c r="M179" s="187" t="s">
        <v>1</v>
      </c>
      <c r="N179" s="188" t="s">
        <v>38</v>
      </c>
      <c r="O179" s="77"/>
      <c r="P179" s="189">
        <f>O179*H179</f>
        <v>0</v>
      </c>
      <c r="Q179" s="189">
        <v>0.10362</v>
      </c>
      <c r="R179" s="189">
        <f>Q179*H179</f>
        <v>23.52174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170</v>
      </c>
      <c r="AT179" s="191" t="s">
        <v>165</v>
      </c>
      <c r="AU179" s="191" t="s">
        <v>82</v>
      </c>
      <c r="AY179" s="19" t="s">
        <v>163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80</v>
      </c>
      <c r="BK179" s="192">
        <f>ROUND(I179*H179,2)</f>
        <v>0</v>
      </c>
      <c r="BL179" s="19" t="s">
        <v>170</v>
      </c>
      <c r="BM179" s="191" t="s">
        <v>347</v>
      </c>
    </row>
    <row r="180" spans="1:51" s="14" customFormat="1" ht="12">
      <c r="A180" s="14"/>
      <c r="B180" s="201"/>
      <c r="C180" s="14"/>
      <c r="D180" s="194" t="s">
        <v>180</v>
      </c>
      <c r="E180" s="202" t="s">
        <v>1</v>
      </c>
      <c r="F180" s="203" t="s">
        <v>2129</v>
      </c>
      <c r="G180" s="14"/>
      <c r="H180" s="204">
        <v>220</v>
      </c>
      <c r="I180" s="205"/>
      <c r="J180" s="14"/>
      <c r="K180" s="14"/>
      <c r="L180" s="201"/>
      <c r="M180" s="206"/>
      <c r="N180" s="207"/>
      <c r="O180" s="207"/>
      <c r="P180" s="207"/>
      <c r="Q180" s="207"/>
      <c r="R180" s="207"/>
      <c r="S180" s="207"/>
      <c r="T180" s="20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02" t="s">
        <v>180</v>
      </c>
      <c r="AU180" s="202" t="s">
        <v>82</v>
      </c>
      <c r="AV180" s="14" t="s">
        <v>82</v>
      </c>
      <c r="AW180" s="14" t="s">
        <v>30</v>
      </c>
      <c r="AX180" s="14" t="s">
        <v>73</v>
      </c>
      <c r="AY180" s="202" t="s">
        <v>163</v>
      </c>
    </row>
    <row r="181" spans="1:51" s="14" customFormat="1" ht="12">
      <c r="A181" s="14"/>
      <c r="B181" s="201"/>
      <c r="C181" s="14"/>
      <c r="D181" s="194" t="s">
        <v>180</v>
      </c>
      <c r="E181" s="202" t="s">
        <v>1</v>
      </c>
      <c r="F181" s="203" t="s">
        <v>2130</v>
      </c>
      <c r="G181" s="14"/>
      <c r="H181" s="204">
        <v>7</v>
      </c>
      <c r="I181" s="205"/>
      <c r="J181" s="14"/>
      <c r="K181" s="14"/>
      <c r="L181" s="201"/>
      <c r="M181" s="206"/>
      <c r="N181" s="207"/>
      <c r="O181" s="207"/>
      <c r="P181" s="207"/>
      <c r="Q181" s="207"/>
      <c r="R181" s="207"/>
      <c r="S181" s="207"/>
      <c r="T181" s="20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2" t="s">
        <v>180</v>
      </c>
      <c r="AU181" s="202" t="s">
        <v>82</v>
      </c>
      <c r="AV181" s="14" t="s">
        <v>82</v>
      </c>
      <c r="AW181" s="14" t="s">
        <v>30</v>
      </c>
      <c r="AX181" s="14" t="s">
        <v>73</v>
      </c>
      <c r="AY181" s="202" t="s">
        <v>163</v>
      </c>
    </row>
    <row r="182" spans="1:51" s="15" customFormat="1" ht="12">
      <c r="A182" s="15"/>
      <c r="B182" s="209"/>
      <c r="C182" s="15"/>
      <c r="D182" s="194" t="s">
        <v>180</v>
      </c>
      <c r="E182" s="210" t="s">
        <v>1</v>
      </c>
      <c r="F182" s="211" t="s">
        <v>218</v>
      </c>
      <c r="G182" s="15"/>
      <c r="H182" s="212">
        <v>227</v>
      </c>
      <c r="I182" s="213"/>
      <c r="J182" s="15"/>
      <c r="K182" s="15"/>
      <c r="L182" s="209"/>
      <c r="M182" s="214"/>
      <c r="N182" s="215"/>
      <c r="O182" s="215"/>
      <c r="P182" s="215"/>
      <c r="Q182" s="215"/>
      <c r="R182" s="215"/>
      <c r="S182" s="215"/>
      <c r="T182" s="21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10" t="s">
        <v>180</v>
      </c>
      <c r="AU182" s="210" t="s">
        <v>82</v>
      </c>
      <c r="AV182" s="15" t="s">
        <v>170</v>
      </c>
      <c r="AW182" s="15" t="s">
        <v>30</v>
      </c>
      <c r="AX182" s="15" t="s">
        <v>80</v>
      </c>
      <c r="AY182" s="210" t="s">
        <v>163</v>
      </c>
    </row>
    <row r="183" spans="1:65" s="2" customFormat="1" ht="16.5" customHeight="1">
      <c r="A183" s="38"/>
      <c r="B183" s="179"/>
      <c r="C183" s="217" t="s">
        <v>249</v>
      </c>
      <c r="D183" s="217" t="s">
        <v>298</v>
      </c>
      <c r="E183" s="218" t="s">
        <v>2131</v>
      </c>
      <c r="F183" s="219" t="s">
        <v>2132</v>
      </c>
      <c r="G183" s="220" t="s">
        <v>168</v>
      </c>
      <c r="H183" s="221">
        <v>231.54</v>
      </c>
      <c r="I183" s="222"/>
      <c r="J183" s="223">
        <f>ROUND(I183*H183,2)</f>
        <v>0</v>
      </c>
      <c r="K183" s="219" t="s">
        <v>169</v>
      </c>
      <c r="L183" s="224"/>
      <c r="M183" s="225" t="s">
        <v>1</v>
      </c>
      <c r="N183" s="226" t="s">
        <v>38</v>
      </c>
      <c r="O183" s="77"/>
      <c r="P183" s="189">
        <f>O183*H183</f>
        <v>0</v>
      </c>
      <c r="Q183" s="189">
        <v>0.152</v>
      </c>
      <c r="R183" s="189">
        <f>Q183*H183</f>
        <v>35.19408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189</v>
      </c>
      <c r="AT183" s="191" t="s">
        <v>298</v>
      </c>
      <c r="AU183" s="191" t="s">
        <v>82</v>
      </c>
      <c r="AY183" s="19" t="s">
        <v>163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170</v>
      </c>
      <c r="BM183" s="191" t="s">
        <v>361</v>
      </c>
    </row>
    <row r="184" spans="1:51" s="14" customFormat="1" ht="12">
      <c r="A184" s="14"/>
      <c r="B184" s="201"/>
      <c r="C184" s="14"/>
      <c r="D184" s="194" t="s">
        <v>180</v>
      </c>
      <c r="E184" s="202" t="s">
        <v>1</v>
      </c>
      <c r="F184" s="203" t="s">
        <v>2133</v>
      </c>
      <c r="G184" s="14"/>
      <c r="H184" s="204">
        <v>231.54</v>
      </c>
      <c r="I184" s="205"/>
      <c r="J184" s="14"/>
      <c r="K184" s="14"/>
      <c r="L184" s="201"/>
      <c r="M184" s="206"/>
      <c r="N184" s="207"/>
      <c r="O184" s="207"/>
      <c r="P184" s="207"/>
      <c r="Q184" s="207"/>
      <c r="R184" s="207"/>
      <c r="S184" s="207"/>
      <c r="T184" s="20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2" t="s">
        <v>180</v>
      </c>
      <c r="AU184" s="202" t="s">
        <v>82</v>
      </c>
      <c r="AV184" s="14" t="s">
        <v>82</v>
      </c>
      <c r="AW184" s="14" t="s">
        <v>30</v>
      </c>
      <c r="AX184" s="14" t="s">
        <v>73</v>
      </c>
      <c r="AY184" s="202" t="s">
        <v>163</v>
      </c>
    </row>
    <row r="185" spans="1:51" s="15" customFormat="1" ht="12">
      <c r="A185" s="15"/>
      <c r="B185" s="209"/>
      <c r="C185" s="15"/>
      <c r="D185" s="194" t="s">
        <v>180</v>
      </c>
      <c r="E185" s="210" t="s">
        <v>1</v>
      </c>
      <c r="F185" s="211" t="s">
        <v>218</v>
      </c>
      <c r="G185" s="15"/>
      <c r="H185" s="212">
        <v>231.54</v>
      </c>
      <c r="I185" s="213"/>
      <c r="J185" s="15"/>
      <c r="K185" s="15"/>
      <c r="L185" s="209"/>
      <c r="M185" s="214"/>
      <c r="N185" s="215"/>
      <c r="O185" s="215"/>
      <c r="P185" s="215"/>
      <c r="Q185" s="215"/>
      <c r="R185" s="215"/>
      <c r="S185" s="215"/>
      <c r="T185" s="21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10" t="s">
        <v>180</v>
      </c>
      <c r="AU185" s="210" t="s">
        <v>82</v>
      </c>
      <c r="AV185" s="15" t="s">
        <v>170</v>
      </c>
      <c r="AW185" s="15" t="s">
        <v>30</v>
      </c>
      <c r="AX185" s="15" t="s">
        <v>80</v>
      </c>
      <c r="AY185" s="210" t="s">
        <v>163</v>
      </c>
    </row>
    <row r="186" spans="1:63" s="12" customFormat="1" ht="22.8" customHeight="1">
      <c r="A186" s="12"/>
      <c r="B186" s="166"/>
      <c r="C186" s="12"/>
      <c r="D186" s="167" t="s">
        <v>72</v>
      </c>
      <c r="E186" s="177" t="s">
        <v>201</v>
      </c>
      <c r="F186" s="177" t="s">
        <v>664</v>
      </c>
      <c r="G186" s="12"/>
      <c r="H186" s="12"/>
      <c r="I186" s="169"/>
      <c r="J186" s="178">
        <f>BK186</f>
        <v>0</v>
      </c>
      <c r="K186" s="12"/>
      <c r="L186" s="166"/>
      <c r="M186" s="171"/>
      <c r="N186" s="172"/>
      <c r="O186" s="172"/>
      <c r="P186" s="173">
        <f>SUM(P187:P222)</f>
        <v>0</v>
      </c>
      <c r="Q186" s="172"/>
      <c r="R186" s="173">
        <f>SUM(R187:R222)</f>
        <v>25.20250752</v>
      </c>
      <c r="S186" s="172"/>
      <c r="T186" s="174">
        <f>SUM(T187:T222)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7" t="s">
        <v>80</v>
      </c>
      <c r="AT186" s="175" t="s">
        <v>72</v>
      </c>
      <c r="AU186" s="175" t="s">
        <v>80</v>
      </c>
      <c r="AY186" s="167" t="s">
        <v>163</v>
      </c>
      <c r="BK186" s="176">
        <f>SUM(BK187:BK222)</f>
        <v>0</v>
      </c>
    </row>
    <row r="187" spans="1:65" s="2" customFormat="1" ht="24.15" customHeight="1">
      <c r="A187" s="38"/>
      <c r="B187" s="179"/>
      <c r="C187" s="180" t="s">
        <v>255</v>
      </c>
      <c r="D187" s="180" t="s">
        <v>165</v>
      </c>
      <c r="E187" s="181" t="s">
        <v>2134</v>
      </c>
      <c r="F187" s="182" t="s">
        <v>2135</v>
      </c>
      <c r="G187" s="183" t="s">
        <v>313</v>
      </c>
      <c r="H187" s="184">
        <v>7</v>
      </c>
      <c r="I187" s="185"/>
      <c r="J187" s="186">
        <f>ROUND(I187*H187,2)</f>
        <v>0</v>
      </c>
      <c r="K187" s="182" t="s">
        <v>169</v>
      </c>
      <c r="L187" s="39"/>
      <c r="M187" s="187" t="s">
        <v>1</v>
      </c>
      <c r="N187" s="188" t="s">
        <v>38</v>
      </c>
      <c r="O187" s="77"/>
      <c r="P187" s="189">
        <f>O187*H187</f>
        <v>0</v>
      </c>
      <c r="Q187" s="189">
        <v>1E-05</v>
      </c>
      <c r="R187" s="189">
        <f>Q187*H187</f>
        <v>7.000000000000001E-05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170</v>
      </c>
      <c r="AT187" s="191" t="s">
        <v>165</v>
      </c>
      <c r="AU187" s="191" t="s">
        <v>82</v>
      </c>
      <c r="AY187" s="19" t="s">
        <v>163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80</v>
      </c>
      <c r="BK187" s="192">
        <f>ROUND(I187*H187,2)</f>
        <v>0</v>
      </c>
      <c r="BL187" s="19" t="s">
        <v>170</v>
      </c>
      <c r="BM187" s="191" t="s">
        <v>372</v>
      </c>
    </row>
    <row r="188" spans="1:65" s="2" customFormat="1" ht="16.5" customHeight="1">
      <c r="A188" s="38"/>
      <c r="B188" s="179"/>
      <c r="C188" s="217" t="s">
        <v>261</v>
      </c>
      <c r="D188" s="217" t="s">
        <v>298</v>
      </c>
      <c r="E188" s="218" t="s">
        <v>2136</v>
      </c>
      <c r="F188" s="219" t="s">
        <v>2137</v>
      </c>
      <c r="G188" s="220" t="s">
        <v>313</v>
      </c>
      <c r="H188" s="221">
        <v>1</v>
      </c>
      <c r="I188" s="222"/>
      <c r="J188" s="223">
        <f>ROUND(I188*H188,2)</f>
        <v>0</v>
      </c>
      <c r="K188" s="219" t="s">
        <v>169</v>
      </c>
      <c r="L188" s="224"/>
      <c r="M188" s="225" t="s">
        <v>1</v>
      </c>
      <c r="N188" s="226" t="s">
        <v>38</v>
      </c>
      <c r="O188" s="77"/>
      <c r="P188" s="189">
        <f>O188*H188</f>
        <v>0</v>
      </c>
      <c r="Q188" s="189">
        <v>0.004</v>
      </c>
      <c r="R188" s="189">
        <f>Q188*H188</f>
        <v>0.004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189</v>
      </c>
      <c r="AT188" s="191" t="s">
        <v>298</v>
      </c>
      <c r="AU188" s="191" t="s">
        <v>82</v>
      </c>
      <c r="AY188" s="19" t="s">
        <v>163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80</v>
      </c>
      <c r="BK188" s="192">
        <f>ROUND(I188*H188,2)</f>
        <v>0</v>
      </c>
      <c r="BL188" s="19" t="s">
        <v>170</v>
      </c>
      <c r="BM188" s="191" t="s">
        <v>258</v>
      </c>
    </row>
    <row r="189" spans="1:51" s="14" customFormat="1" ht="12">
      <c r="A189" s="14"/>
      <c r="B189" s="201"/>
      <c r="C189" s="14"/>
      <c r="D189" s="194" t="s">
        <v>180</v>
      </c>
      <c r="E189" s="202" t="s">
        <v>1</v>
      </c>
      <c r="F189" s="203" t="s">
        <v>2138</v>
      </c>
      <c r="G189" s="14"/>
      <c r="H189" s="204">
        <v>1</v>
      </c>
      <c r="I189" s="205"/>
      <c r="J189" s="14"/>
      <c r="K189" s="14"/>
      <c r="L189" s="201"/>
      <c r="M189" s="206"/>
      <c r="N189" s="207"/>
      <c r="O189" s="207"/>
      <c r="P189" s="207"/>
      <c r="Q189" s="207"/>
      <c r="R189" s="207"/>
      <c r="S189" s="207"/>
      <c r="T189" s="20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02" t="s">
        <v>180</v>
      </c>
      <c r="AU189" s="202" t="s">
        <v>82</v>
      </c>
      <c r="AV189" s="14" t="s">
        <v>82</v>
      </c>
      <c r="AW189" s="14" t="s">
        <v>30</v>
      </c>
      <c r="AX189" s="14" t="s">
        <v>73</v>
      </c>
      <c r="AY189" s="202" t="s">
        <v>163</v>
      </c>
    </row>
    <row r="190" spans="1:51" s="15" customFormat="1" ht="12">
      <c r="A190" s="15"/>
      <c r="B190" s="209"/>
      <c r="C190" s="15"/>
      <c r="D190" s="194" t="s">
        <v>180</v>
      </c>
      <c r="E190" s="210" t="s">
        <v>1</v>
      </c>
      <c r="F190" s="211" t="s">
        <v>218</v>
      </c>
      <c r="G190" s="15"/>
      <c r="H190" s="212">
        <v>1</v>
      </c>
      <c r="I190" s="213"/>
      <c r="J190" s="15"/>
      <c r="K190" s="15"/>
      <c r="L190" s="209"/>
      <c r="M190" s="214"/>
      <c r="N190" s="215"/>
      <c r="O190" s="215"/>
      <c r="P190" s="215"/>
      <c r="Q190" s="215"/>
      <c r="R190" s="215"/>
      <c r="S190" s="215"/>
      <c r="T190" s="21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10" t="s">
        <v>180</v>
      </c>
      <c r="AU190" s="210" t="s">
        <v>82</v>
      </c>
      <c r="AV190" s="15" t="s">
        <v>170</v>
      </c>
      <c r="AW190" s="15" t="s">
        <v>30</v>
      </c>
      <c r="AX190" s="15" t="s">
        <v>80</v>
      </c>
      <c r="AY190" s="210" t="s">
        <v>163</v>
      </c>
    </row>
    <row r="191" spans="1:65" s="2" customFormat="1" ht="24.15" customHeight="1">
      <c r="A191" s="38"/>
      <c r="B191" s="179"/>
      <c r="C191" s="217" t="s">
        <v>267</v>
      </c>
      <c r="D191" s="217" t="s">
        <v>298</v>
      </c>
      <c r="E191" s="218" t="s">
        <v>2139</v>
      </c>
      <c r="F191" s="219" t="s">
        <v>2140</v>
      </c>
      <c r="G191" s="220" t="s">
        <v>313</v>
      </c>
      <c r="H191" s="221">
        <v>3</v>
      </c>
      <c r="I191" s="222"/>
      <c r="J191" s="223">
        <f>ROUND(I191*H191,2)</f>
        <v>0</v>
      </c>
      <c r="K191" s="219" t="s">
        <v>169</v>
      </c>
      <c r="L191" s="224"/>
      <c r="M191" s="225" t="s">
        <v>1</v>
      </c>
      <c r="N191" s="226" t="s">
        <v>38</v>
      </c>
      <c r="O191" s="77"/>
      <c r="P191" s="189">
        <f>O191*H191</f>
        <v>0</v>
      </c>
      <c r="Q191" s="189">
        <v>0.0035</v>
      </c>
      <c r="R191" s="189">
        <f>Q191*H191</f>
        <v>0.0105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189</v>
      </c>
      <c r="AT191" s="191" t="s">
        <v>298</v>
      </c>
      <c r="AU191" s="191" t="s">
        <v>82</v>
      </c>
      <c r="AY191" s="19" t="s">
        <v>163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80</v>
      </c>
      <c r="BK191" s="192">
        <f>ROUND(I191*H191,2)</f>
        <v>0</v>
      </c>
      <c r="BL191" s="19" t="s">
        <v>170</v>
      </c>
      <c r="BM191" s="191" t="s">
        <v>395</v>
      </c>
    </row>
    <row r="192" spans="1:51" s="14" customFormat="1" ht="12">
      <c r="A192" s="14"/>
      <c r="B192" s="201"/>
      <c r="C192" s="14"/>
      <c r="D192" s="194" t="s">
        <v>180</v>
      </c>
      <c r="E192" s="202" t="s">
        <v>1</v>
      </c>
      <c r="F192" s="203" t="s">
        <v>2141</v>
      </c>
      <c r="G192" s="14"/>
      <c r="H192" s="204">
        <v>1</v>
      </c>
      <c r="I192" s="205"/>
      <c r="J192" s="14"/>
      <c r="K192" s="14"/>
      <c r="L192" s="201"/>
      <c r="M192" s="206"/>
      <c r="N192" s="207"/>
      <c r="O192" s="207"/>
      <c r="P192" s="207"/>
      <c r="Q192" s="207"/>
      <c r="R192" s="207"/>
      <c r="S192" s="207"/>
      <c r="T192" s="20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02" t="s">
        <v>180</v>
      </c>
      <c r="AU192" s="202" t="s">
        <v>82</v>
      </c>
      <c r="AV192" s="14" t="s">
        <v>82</v>
      </c>
      <c r="AW192" s="14" t="s">
        <v>30</v>
      </c>
      <c r="AX192" s="14" t="s">
        <v>73</v>
      </c>
      <c r="AY192" s="202" t="s">
        <v>163</v>
      </c>
    </row>
    <row r="193" spans="1:51" s="14" customFormat="1" ht="12">
      <c r="A193" s="14"/>
      <c r="B193" s="201"/>
      <c r="C193" s="14"/>
      <c r="D193" s="194" t="s">
        <v>180</v>
      </c>
      <c r="E193" s="202" t="s">
        <v>1</v>
      </c>
      <c r="F193" s="203" t="s">
        <v>2142</v>
      </c>
      <c r="G193" s="14"/>
      <c r="H193" s="204">
        <v>2</v>
      </c>
      <c r="I193" s="205"/>
      <c r="J193" s="14"/>
      <c r="K193" s="14"/>
      <c r="L193" s="201"/>
      <c r="M193" s="206"/>
      <c r="N193" s="207"/>
      <c r="O193" s="207"/>
      <c r="P193" s="207"/>
      <c r="Q193" s="207"/>
      <c r="R193" s="207"/>
      <c r="S193" s="207"/>
      <c r="T193" s="20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02" t="s">
        <v>180</v>
      </c>
      <c r="AU193" s="202" t="s">
        <v>82</v>
      </c>
      <c r="AV193" s="14" t="s">
        <v>82</v>
      </c>
      <c r="AW193" s="14" t="s">
        <v>30</v>
      </c>
      <c r="AX193" s="14" t="s">
        <v>73</v>
      </c>
      <c r="AY193" s="202" t="s">
        <v>163</v>
      </c>
    </row>
    <row r="194" spans="1:51" s="15" customFormat="1" ht="12">
      <c r="A194" s="15"/>
      <c r="B194" s="209"/>
      <c r="C194" s="15"/>
      <c r="D194" s="194" t="s">
        <v>180</v>
      </c>
      <c r="E194" s="210" t="s">
        <v>1</v>
      </c>
      <c r="F194" s="211" t="s">
        <v>218</v>
      </c>
      <c r="G194" s="15"/>
      <c r="H194" s="212">
        <v>3</v>
      </c>
      <c r="I194" s="213"/>
      <c r="J194" s="15"/>
      <c r="K194" s="15"/>
      <c r="L194" s="209"/>
      <c r="M194" s="214"/>
      <c r="N194" s="215"/>
      <c r="O194" s="215"/>
      <c r="P194" s="215"/>
      <c r="Q194" s="215"/>
      <c r="R194" s="215"/>
      <c r="S194" s="215"/>
      <c r="T194" s="21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10" t="s">
        <v>180</v>
      </c>
      <c r="AU194" s="210" t="s">
        <v>82</v>
      </c>
      <c r="AV194" s="15" t="s">
        <v>170</v>
      </c>
      <c r="AW194" s="15" t="s">
        <v>30</v>
      </c>
      <c r="AX194" s="15" t="s">
        <v>80</v>
      </c>
      <c r="AY194" s="210" t="s">
        <v>163</v>
      </c>
    </row>
    <row r="195" spans="1:65" s="2" customFormat="1" ht="24.15" customHeight="1">
      <c r="A195" s="38"/>
      <c r="B195" s="179"/>
      <c r="C195" s="217" t="s">
        <v>280</v>
      </c>
      <c r="D195" s="217" t="s">
        <v>298</v>
      </c>
      <c r="E195" s="218" t="s">
        <v>2143</v>
      </c>
      <c r="F195" s="219" t="s">
        <v>2144</v>
      </c>
      <c r="G195" s="220" t="s">
        <v>313</v>
      </c>
      <c r="H195" s="221">
        <v>2</v>
      </c>
      <c r="I195" s="222"/>
      <c r="J195" s="223">
        <f>ROUND(I195*H195,2)</f>
        <v>0</v>
      </c>
      <c r="K195" s="219" t="s">
        <v>169</v>
      </c>
      <c r="L195" s="224"/>
      <c r="M195" s="225" t="s">
        <v>1</v>
      </c>
      <c r="N195" s="226" t="s">
        <v>38</v>
      </c>
      <c r="O195" s="77"/>
      <c r="P195" s="189">
        <f>O195*H195</f>
        <v>0</v>
      </c>
      <c r="Q195" s="189">
        <v>0.0025</v>
      </c>
      <c r="R195" s="189">
        <f>Q195*H195</f>
        <v>0.005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189</v>
      </c>
      <c r="AT195" s="191" t="s">
        <v>298</v>
      </c>
      <c r="AU195" s="191" t="s">
        <v>82</v>
      </c>
      <c r="AY195" s="19" t="s">
        <v>163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80</v>
      </c>
      <c r="BK195" s="192">
        <f>ROUND(I195*H195,2)</f>
        <v>0</v>
      </c>
      <c r="BL195" s="19" t="s">
        <v>170</v>
      </c>
      <c r="BM195" s="191" t="s">
        <v>270</v>
      </c>
    </row>
    <row r="196" spans="1:51" s="14" customFormat="1" ht="12">
      <c r="A196" s="14"/>
      <c r="B196" s="201"/>
      <c r="C196" s="14"/>
      <c r="D196" s="194" t="s">
        <v>180</v>
      </c>
      <c r="E196" s="202" t="s">
        <v>1</v>
      </c>
      <c r="F196" s="203" t="s">
        <v>2145</v>
      </c>
      <c r="G196" s="14"/>
      <c r="H196" s="204">
        <v>2</v>
      </c>
      <c r="I196" s="205"/>
      <c r="J196" s="14"/>
      <c r="K196" s="14"/>
      <c r="L196" s="201"/>
      <c r="M196" s="206"/>
      <c r="N196" s="207"/>
      <c r="O196" s="207"/>
      <c r="P196" s="207"/>
      <c r="Q196" s="207"/>
      <c r="R196" s="207"/>
      <c r="S196" s="207"/>
      <c r="T196" s="20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02" t="s">
        <v>180</v>
      </c>
      <c r="AU196" s="202" t="s">
        <v>82</v>
      </c>
      <c r="AV196" s="14" t="s">
        <v>82</v>
      </c>
      <c r="AW196" s="14" t="s">
        <v>30</v>
      </c>
      <c r="AX196" s="14" t="s">
        <v>73</v>
      </c>
      <c r="AY196" s="202" t="s">
        <v>163</v>
      </c>
    </row>
    <row r="197" spans="1:51" s="15" customFormat="1" ht="12">
      <c r="A197" s="15"/>
      <c r="B197" s="209"/>
      <c r="C197" s="15"/>
      <c r="D197" s="194" t="s">
        <v>180</v>
      </c>
      <c r="E197" s="210" t="s">
        <v>1</v>
      </c>
      <c r="F197" s="211" t="s">
        <v>218</v>
      </c>
      <c r="G197" s="15"/>
      <c r="H197" s="212">
        <v>2</v>
      </c>
      <c r="I197" s="213"/>
      <c r="J197" s="15"/>
      <c r="K197" s="15"/>
      <c r="L197" s="209"/>
      <c r="M197" s="214"/>
      <c r="N197" s="215"/>
      <c r="O197" s="215"/>
      <c r="P197" s="215"/>
      <c r="Q197" s="215"/>
      <c r="R197" s="215"/>
      <c r="S197" s="215"/>
      <c r="T197" s="21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10" t="s">
        <v>180</v>
      </c>
      <c r="AU197" s="210" t="s">
        <v>82</v>
      </c>
      <c r="AV197" s="15" t="s">
        <v>170</v>
      </c>
      <c r="AW197" s="15" t="s">
        <v>30</v>
      </c>
      <c r="AX197" s="15" t="s">
        <v>80</v>
      </c>
      <c r="AY197" s="210" t="s">
        <v>163</v>
      </c>
    </row>
    <row r="198" spans="1:65" s="2" customFormat="1" ht="24.15" customHeight="1">
      <c r="A198" s="38"/>
      <c r="B198" s="179"/>
      <c r="C198" s="217" t="s">
        <v>7</v>
      </c>
      <c r="D198" s="217" t="s">
        <v>298</v>
      </c>
      <c r="E198" s="218" t="s">
        <v>2146</v>
      </c>
      <c r="F198" s="219" t="s">
        <v>2147</v>
      </c>
      <c r="G198" s="220" t="s">
        <v>313</v>
      </c>
      <c r="H198" s="221">
        <v>1</v>
      </c>
      <c r="I198" s="222"/>
      <c r="J198" s="223">
        <f>ROUND(I198*H198,2)</f>
        <v>0</v>
      </c>
      <c r="K198" s="219" t="s">
        <v>169</v>
      </c>
      <c r="L198" s="224"/>
      <c r="M198" s="225" t="s">
        <v>1</v>
      </c>
      <c r="N198" s="226" t="s">
        <v>38</v>
      </c>
      <c r="O198" s="77"/>
      <c r="P198" s="189">
        <f>O198*H198</f>
        <v>0</v>
      </c>
      <c r="Q198" s="189">
        <v>0.0025</v>
      </c>
      <c r="R198" s="189">
        <f>Q198*H198</f>
        <v>0.0025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189</v>
      </c>
      <c r="AT198" s="191" t="s">
        <v>298</v>
      </c>
      <c r="AU198" s="191" t="s">
        <v>82</v>
      </c>
      <c r="AY198" s="19" t="s">
        <v>163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80</v>
      </c>
      <c r="BK198" s="192">
        <f>ROUND(I198*H198,2)</f>
        <v>0</v>
      </c>
      <c r="BL198" s="19" t="s">
        <v>170</v>
      </c>
      <c r="BM198" s="191" t="s">
        <v>411</v>
      </c>
    </row>
    <row r="199" spans="1:51" s="14" customFormat="1" ht="12">
      <c r="A199" s="14"/>
      <c r="B199" s="201"/>
      <c r="C199" s="14"/>
      <c r="D199" s="194" t="s">
        <v>180</v>
      </c>
      <c r="E199" s="202" t="s">
        <v>1</v>
      </c>
      <c r="F199" s="203" t="s">
        <v>2148</v>
      </c>
      <c r="G199" s="14"/>
      <c r="H199" s="204">
        <v>1</v>
      </c>
      <c r="I199" s="205"/>
      <c r="J199" s="14"/>
      <c r="K199" s="14"/>
      <c r="L199" s="201"/>
      <c r="M199" s="206"/>
      <c r="N199" s="207"/>
      <c r="O199" s="207"/>
      <c r="P199" s="207"/>
      <c r="Q199" s="207"/>
      <c r="R199" s="207"/>
      <c r="S199" s="207"/>
      <c r="T199" s="20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02" t="s">
        <v>180</v>
      </c>
      <c r="AU199" s="202" t="s">
        <v>82</v>
      </c>
      <c r="AV199" s="14" t="s">
        <v>82</v>
      </c>
      <c r="AW199" s="14" t="s">
        <v>30</v>
      </c>
      <c r="AX199" s="14" t="s">
        <v>73</v>
      </c>
      <c r="AY199" s="202" t="s">
        <v>163</v>
      </c>
    </row>
    <row r="200" spans="1:51" s="15" customFormat="1" ht="12">
      <c r="A200" s="15"/>
      <c r="B200" s="209"/>
      <c r="C200" s="15"/>
      <c r="D200" s="194" t="s">
        <v>180</v>
      </c>
      <c r="E200" s="210" t="s">
        <v>1</v>
      </c>
      <c r="F200" s="211" t="s">
        <v>218</v>
      </c>
      <c r="G200" s="15"/>
      <c r="H200" s="212">
        <v>1</v>
      </c>
      <c r="I200" s="213"/>
      <c r="J200" s="15"/>
      <c r="K200" s="15"/>
      <c r="L200" s="209"/>
      <c r="M200" s="214"/>
      <c r="N200" s="215"/>
      <c r="O200" s="215"/>
      <c r="P200" s="215"/>
      <c r="Q200" s="215"/>
      <c r="R200" s="215"/>
      <c r="S200" s="215"/>
      <c r="T200" s="21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10" t="s">
        <v>180</v>
      </c>
      <c r="AU200" s="210" t="s">
        <v>82</v>
      </c>
      <c r="AV200" s="15" t="s">
        <v>170</v>
      </c>
      <c r="AW200" s="15" t="s">
        <v>30</v>
      </c>
      <c r="AX200" s="15" t="s">
        <v>80</v>
      </c>
      <c r="AY200" s="210" t="s">
        <v>163</v>
      </c>
    </row>
    <row r="201" spans="1:65" s="2" customFormat="1" ht="24.15" customHeight="1">
      <c r="A201" s="38"/>
      <c r="B201" s="179"/>
      <c r="C201" s="180" t="s">
        <v>291</v>
      </c>
      <c r="D201" s="180" t="s">
        <v>165</v>
      </c>
      <c r="E201" s="181" t="s">
        <v>2149</v>
      </c>
      <c r="F201" s="182" t="s">
        <v>2150</v>
      </c>
      <c r="G201" s="183" t="s">
        <v>313</v>
      </c>
      <c r="H201" s="184">
        <v>3</v>
      </c>
      <c r="I201" s="185"/>
      <c r="J201" s="186">
        <f>ROUND(I201*H201,2)</f>
        <v>0</v>
      </c>
      <c r="K201" s="182" t="s">
        <v>169</v>
      </c>
      <c r="L201" s="39"/>
      <c r="M201" s="187" t="s">
        <v>1</v>
      </c>
      <c r="N201" s="188" t="s">
        <v>38</v>
      </c>
      <c r="O201" s="77"/>
      <c r="P201" s="189">
        <f>O201*H201</f>
        <v>0</v>
      </c>
      <c r="Q201" s="189">
        <v>0.10941</v>
      </c>
      <c r="R201" s="189">
        <f>Q201*H201</f>
        <v>0.32822999999999997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170</v>
      </c>
      <c r="AT201" s="191" t="s">
        <v>165</v>
      </c>
      <c r="AU201" s="191" t="s">
        <v>82</v>
      </c>
      <c r="AY201" s="19" t="s">
        <v>163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80</v>
      </c>
      <c r="BK201" s="192">
        <f>ROUND(I201*H201,2)</f>
        <v>0</v>
      </c>
      <c r="BL201" s="19" t="s">
        <v>170</v>
      </c>
      <c r="BM201" s="191" t="s">
        <v>421</v>
      </c>
    </row>
    <row r="202" spans="1:65" s="2" customFormat="1" ht="21.75" customHeight="1">
      <c r="A202" s="38"/>
      <c r="B202" s="179"/>
      <c r="C202" s="217" t="s">
        <v>293</v>
      </c>
      <c r="D202" s="217" t="s">
        <v>298</v>
      </c>
      <c r="E202" s="218" t="s">
        <v>2151</v>
      </c>
      <c r="F202" s="219" t="s">
        <v>2152</v>
      </c>
      <c r="G202" s="220" t="s">
        <v>313</v>
      </c>
      <c r="H202" s="221">
        <v>3</v>
      </c>
      <c r="I202" s="222"/>
      <c r="J202" s="223">
        <f>ROUND(I202*H202,2)</f>
        <v>0</v>
      </c>
      <c r="K202" s="219" t="s">
        <v>169</v>
      </c>
      <c r="L202" s="224"/>
      <c r="M202" s="225" t="s">
        <v>1</v>
      </c>
      <c r="N202" s="226" t="s">
        <v>38</v>
      </c>
      <c r="O202" s="77"/>
      <c r="P202" s="189">
        <f>O202*H202</f>
        <v>0</v>
      </c>
      <c r="Q202" s="189">
        <v>0.0065</v>
      </c>
      <c r="R202" s="189">
        <f>Q202*H202</f>
        <v>0.0195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189</v>
      </c>
      <c r="AT202" s="191" t="s">
        <v>298</v>
      </c>
      <c r="AU202" s="191" t="s">
        <v>82</v>
      </c>
      <c r="AY202" s="19" t="s">
        <v>163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170</v>
      </c>
      <c r="BM202" s="191" t="s">
        <v>434</v>
      </c>
    </row>
    <row r="203" spans="1:65" s="2" customFormat="1" ht="24.15" customHeight="1">
      <c r="A203" s="38"/>
      <c r="B203" s="179"/>
      <c r="C203" s="180" t="s">
        <v>297</v>
      </c>
      <c r="D203" s="180" t="s">
        <v>165</v>
      </c>
      <c r="E203" s="181" t="s">
        <v>2153</v>
      </c>
      <c r="F203" s="182" t="s">
        <v>2154</v>
      </c>
      <c r="G203" s="183" t="s">
        <v>196</v>
      </c>
      <c r="H203" s="184">
        <v>300</v>
      </c>
      <c r="I203" s="185"/>
      <c r="J203" s="186">
        <f>ROUND(I203*H203,2)</f>
        <v>0</v>
      </c>
      <c r="K203" s="182" t="s">
        <v>169</v>
      </c>
      <c r="L203" s="39"/>
      <c r="M203" s="187" t="s">
        <v>1</v>
      </c>
      <c r="N203" s="188" t="s">
        <v>38</v>
      </c>
      <c r="O203" s="77"/>
      <c r="P203" s="189">
        <f>O203*H203</f>
        <v>0</v>
      </c>
      <c r="Q203" s="189">
        <v>8E-05</v>
      </c>
      <c r="R203" s="189">
        <f>Q203*H203</f>
        <v>0.024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170</v>
      </c>
      <c r="AT203" s="191" t="s">
        <v>165</v>
      </c>
      <c r="AU203" s="191" t="s">
        <v>82</v>
      </c>
      <c r="AY203" s="19" t="s">
        <v>163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80</v>
      </c>
      <c r="BK203" s="192">
        <f>ROUND(I203*H203,2)</f>
        <v>0</v>
      </c>
      <c r="BL203" s="19" t="s">
        <v>170</v>
      </c>
      <c r="BM203" s="191" t="s">
        <v>445</v>
      </c>
    </row>
    <row r="204" spans="1:65" s="2" customFormat="1" ht="24.15" customHeight="1">
      <c r="A204" s="38"/>
      <c r="B204" s="179"/>
      <c r="C204" s="180" t="s">
        <v>303</v>
      </c>
      <c r="D204" s="180" t="s">
        <v>165</v>
      </c>
      <c r="E204" s="181" t="s">
        <v>2155</v>
      </c>
      <c r="F204" s="182" t="s">
        <v>2156</v>
      </c>
      <c r="G204" s="183" t="s">
        <v>196</v>
      </c>
      <c r="H204" s="184">
        <v>3.5</v>
      </c>
      <c r="I204" s="185"/>
      <c r="J204" s="186">
        <f>ROUND(I204*H204,2)</f>
        <v>0</v>
      </c>
      <c r="K204" s="182" t="s">
        <v>169</v>
      </c>
      <c r="L204" s="39"/>
      <c r="M204" s="187" t="s">
        <v>1</v>
      </c>
      <c r="N204" s="188" t="s">
        <v>38</v>
      </c>
      <c r="O204" s="77"/>
      <c r="P204" s="189">
        <f>O204*H204</f>
        <v>0</v>
      </c>
      <c r="Q204" s="189">
        <v>0.20219</v>
      </c>
      <c r="R204" s="189">
        <f>Q204*H204</f>
        <v>0.707665</v>
      </c>
      <c r="S204" s="189">
        <v>0</v>
      </c>
      <c r="T204" s="19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1" t="s">
        <v>170</v>
      </c>
      <c r="AT204" s="191" t="s">
        <v>165</v>
      </c>
      <c r="AU204" s="191" t="s">
        <v>82</v>
      </c>
      <c r="AY204" s="19" t="s">
        <v>163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80</v>
      </c>
      <c r="BK204" s="192">
        <f>ROUND(I204*H204,2)</f>
        <v>0</v>
      </c>
      <c r="BL204" s="19" t="s">
        <v>170</v>
      </c>
      <c r="BM204" s="191" t="s">
        <v>466</v>
      </c>
    </row>
    <row r="205" spans="1:65" s="2" customFormat="1" ht="33" customHeight="1">
      <c r="A205" s="38"/>
      <c r="B205" s="179"/>
      <c r="C205" s="180" t="s">
        <v>306</v>
      </c>
      <c r="D205" s="180" t="s">
        <v>165</v>
      </c>
      <c r="E205" s="181" t="s">
        <v>666</v>
      </c>
      <c r="F205" s="182" t="s">
        <v>667</v>
      </c>
      <c r="G205" s="183" t="s">
        <v>196</v>
      </c>
      <c r="H205" s="184">
        <v>52</v>
      </c>
      <c r="I205" s="185"/>
      <c r="J205" s="186">
        <f>ROUND(I205*H205,2)</f>
        <v>0</v>
      </c>
      <c r="K205" s="182" t="s">
        <v>169</v>
      </c>
      <c r="L205" s="39"/>
      <c r="M205" s="187" t="s">
        <v>1</v>
      </c>
      <c r="N205" s="188" t="s">
        <v>38</v>
      </c>
      <c r="O205" s="77"/>
      <c r="P205" s="189">
        <f>O205*H205</f>
        <v>0</v>
      </c>
      <c r="Q205" s="189">
        <v>0.1554</v>
      </c>
      <c r="R205" s="189">
        <f>Q205*H205</f>
        <v>8.0808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170</v>
      </c>
      <c r="AT205" s="191" t="s">
        <v>165</v>
      </c>
      <c r="AU205" s="191" t="s">
        <v>82</v>
      </c>
      <c r="AY205" s="19" t="s">
        <v>163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170</v>
      </c>
      <c r="BM205" s="191" t="s">
        <v>487</v>
      </c>
    </row>
    <row r="206" spans="1:51" s="14" customFormat="1" ht="12">
      <c r="A206" s="14"/>
      <c r="B206" s="201"/>
      <c r="C206" s="14"/>
      <c r="D206" s="194" t="s">
        <v>180</v>
      </c>
      <c r="E206" s="202" t="s">
        <v>1</v>
      </c>
      <c r="F206" s="203" t="s">
        <v>2157</v>
      </c>
      <c r="G206" s="14"/>
      <c r="H206" s="204">
        <v>52</v>
      </c>
      <c r="I206" s="205"/>
      <c r="J206" s="14"/>
      <c r="K206" s="14"/>
      <c r="L206" s="201"/>
      <c r="M206" s="206"/>
      <c r="N206" s="207"/>
      <c r="O206" s="207"/>
      <c r="P206" s="207"/>
      <c r="Q206" s="207"/>
      <c r="R206" s="207"/>
      <c r="S206" s="207"/>
      <c r="T206" s="20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2" t="s">
        <v>180</v>
      </c>
      <c r="AU206" s="202" t="s">
        <v>82</v>
      </c>
      <c r="AV206" s="14" t="s">
        <v>82</v>
      </c>
      <c r="AW206" s="14" t="s">
        <v>30</v>
      </c>
      <c r="AX206" s="14" t="s">
        <v>73</v>
      </c>
      <c r="AY206" s="202" t="s">
        <v>163</v>
      </c>
    </row>
    <row r="207" spans="1:51" s="15" customFormat="1" ht="12">
      <c r="A207" s="15"/>
      <c r="B207" s="209"/>
      <c r="C207" s="15"/>
      <c r="D207" s="194" t="s">
        <v>180</v>
      </c>
      <c r="E207" s="210" t="s">
        <v>1</v>
      </c>
      <c r="F207" s="211" t="s">
        <v>218</v>
      </c>
      <c r="G207" s="15"/>
      <c r="H207" s="212">
        <v>52</v>
      </c>
      <c r="I207" s="213"/>
      <c r="J207" s="15"/>
      <c r="K207" s="15"/>
      <c r="L207" s="209"/>
      <c r="M207" s="214"/>
      <c r="N207" s="215"/>
      <c r="O207" s="215"/>
      <c r="P207" s="215"/>
      <c r="Q207" s="215"/>
      <c r="R207" s="215"/>
      <c r="S207" s="215"/>
      <c r="T207" s="21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10" t="s">
        <v>180</v>
      </c>
      <c r="AU207" s="210" t="s">
        <v>82</v>
      </c>
      <c r="AV207" s="15" t="s">
        <v>170</v>
      </c>
      <c r="AW207" s="15" t="s">
        <v>30</v>
      </c>
      <c r="AX207" s="15" t="s">
        <v>80</v>
      </c>
      <c r="AY207" s="210" t="s">
        <v>163</v>
      </c>
    </row>
    <row r="208" spans="1:65" s="2" customFormat="1" ht="16.5" customHeight="1">
      <c r="A208" s="38"/>
      <c r="B208" s="179"/>
      <c r="C208" s="217" t="s">
        <v>310</v>
      </c>
      <c r="D208" s="217" t="s">
        <v>298</v>
      </c>
      <c r="E208" s="218" t="s">
        <v>2158</v>
      </c>
      <c r="F208" s="219" t="s">
        <v>2159</v>
      </c>
      <c r="G208" s="220" t="s">
        <v>196</v>
      </c>
      <c r="H208" s="221">
        <v>51.005</v>
      </c>
      <c r="I208" s="222"/>
      <c r="J208" s="223">
        <f>ROUND(I208*H208,2)</f>
        <v>0</v>
      </c>
      <c r="K208" s="219" t="s">
        <v>169</v>
      </c>
      <c r="L208" s="224"/>
      <c r="M208" s="225" t="s">
        <v>1</v>
      </c>
      <c r="N208" s="226" t="s">
        <v>38</v>
      </c>
      <c r="O208" s="77"/>
      <c r="P208" s="189">
        <f>O208*H208</f>
        <v>0</v>
      </c>
      <c r="Q208" s="189">
        <v>0.08</v>
      </c>
      <c r="R208" s="189">
        <f>Q208*H208</f>
        <v>4.0804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189</v>
      </c>
      <c r="AT208" s="191" t="s">
        <v>298</v>
      </c>
      <c r="AU208" s="191" t="s">
        <v>82</v>
      </c>
      <c r="AY208" s="19" t="s">
        <v>163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80</v>
      </c>
      <c r="BK208" s="192">
        <f>ROUND(I208*H208,2)</f>
        <v>0</v>
      </c>
      <c r="BL208" s="19" t="s">
        <v>170</v>
      </c>
      <c r="BM208" s="191" t="s">
        <v>498</v>
      </c>
    </row>
    <row r="209" spans="1:51" s="14" customFormat="1" ht="12">
      <c r="A209" s="14"/>
      <c r="B209" s="201"/>
      <c r="C209" s="14"/>
      <c r="D209" s="194" t="s">
        <v>180</v>
      </c>
      <c r="E209" s="202" t="s">
        <v>1</v>
      </c>
      <c r="F209" s="203" t="s">
        <v>2160</v>
      </c>
      <c r="G209" s="14"/>
      <c r="H209" s="204">
        <v>51.005</v>
      </c>
      <c r="I209" s="205"/>
      <c r="J209" s="14"/>
      <c r="K209" s="14"/>
      <c r="L209" s="201"/>
      <c r="M209" s="206"/>
      <c r="N209" s="207"/>
      <c r="O209" s="207"/>
      <c r="P209" s="207"/>
      <c r="Q209" s="207"/>
      <c r="R209" s="207"/>
      <c r="S209" s="207"/>
      <c r="T209" s="20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2" t="s">
        <v>180</v>
      </c>
      <c r="AU209" s="202" t="s">
        <v>82</v>
      </c>
      <c r="AV209" s="14" t="s">
        <v>82</v>
      </c>
      <c r="AW209" s="14" t="s">
        <v>30</v>
      </c>
      <c r="AX209" s="14" t="s">
        <v>73</v>
      </c>
      <c r="AY209" s="202" t="s">
        <v>163</v>
      </c>
    </row>
    <row r="210" spans="1:51" s="15" customFormat="1" ht="12">
      <c r="A210" s="15"/>
      <c r="B210" s="209"/>
      <c r="C210" s="15"/>
      <c r="D210" s="194" t="s">
        <v>180</v>
      </c>
      <c r="E210" s="210" t="s">
        <v>1</v>
      </c>
      <c r="F210" s="211" t="s">
        <v>218</v>
      </c>
      <c r="G210" s="15"/>
      <c r="H210" s="212">
        <v>51.005</v>
      </c>
      <c r="I210" s="213"/>
      <c r="J210" s="15"/>
      <c r="K210" s="15"/>
      <c r="L210" s="209"/>
      <c r="M210" s="214"/>
      <c r="N210" s="215"/>
      <c r="O210" s="215"/>
      <c r="P210" s="215"/>
      <c r="Q210" s="215"/>
      <c r="R210" s="215"/>
      <c r="S210" s="215"/>
      <c r="T210" s="21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10" t="s">
        <v>180</v>
      </c>
      <c r="AU210" s="210" t="s">
        <v>82</v>
      </c>
      <c r="AV210" s="15" t="s">
        <v>170</v>
      </c>
      <c r="AW210" s="15" t="s">
        <v>30</v>
      </c>
      <c r="AX210" s="15" t="s">
        <v>80</v>
      </c>
      <c r="AY210" s="210" t="s">
        <v>163</v>
      </c>
    </row>
    <row r="211" spans="1:65" s="2" customFormat="1" ht="24.15" customHeight="1">
      <c r="A211" s="38"/>
      <c r="B211" s="179"/>
      <c r="C211" s="217" t="s">
        <v>315</v>
      </c>
      <c r="D211" s="217" t="s">
        <v>298</v>
      </c>
      <c r="E211" s="218" t="s">
        <v>2161</v>
      </c>
      <c r="F211" s="219" t="s">
        <v>2162</v>
      </c>
      <c r="G211" s="220" t="s">
        <v>196</v>
      </c>
      <c r="H211" s="221">
        <v>4.04</v>
      </c>
      <c r="I211" s="222"/>
      <c r="J211" s="223">
        <f>ROUND(I211*H211,2)</f>
        <v>0</v>
      </c>
      <c r="K211" s="219" t="s">
        <v>169</v>
      </c>
      <c r="L211" s="224"/>
      <c r="M211" s="225" t="s">
        <v>1</v>
      </c>
      <c r="N211" s="226" t="s">
        <v>38</v>
      </c>
      <c r="O211" s="77"/>
      <c r="P211" s="189">
        <f>O211*H211</f>
        <v>0</v>
      </c>
      <c r="Q211" s="189">
        <v>0.0483</v>
      </c>
      <c r="R211" s="189">
        <f>Q211*H211</f>
        <v>0.195132</v>
      </c>
      <c r="S211" s="189">
        <v>0</v>
      </c>
      <c r="T211" s="19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1" t="s">
        <v>189</v>
      </c>
      <c r="AT211" s="191" t="s">
        <v>298</v>
      </c>
      <c r="AU211" s="191" t="s">
        <v>82</v>
      </c>
      <c r="AY211" s="19" t="s">
        <v>163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80</v>
      </c>
      <c r="BK211" s="192">
        <f>ROUND(I211*H211,2)</f>
        <v>0</v>
      </c>
      <c r="BL211" s="19" t="s">
        <v>170</v>
      </c>
      <c r="BM211" s="191" t="s">
        <v>510</v>
      </c>
    </row>
    <row r="212" spans="1:65" s="2" customFormat="1" ht="24.15" customHeight="1">
      <c r="A212" s="38"/>
      <c r="B212" s="179"/>
      <c r="C212" s="217" t="s">
        <v>320</v>
      </c>
      <c r="D212" s="217" t="s">
        <v>298</v>
      </c>
      <c r="E212" s="218" t="s">
        <v>2163</v>
      </c>
      <c r="F212" s="219" t="s">
        <v>2164</v>
      </c>
      <c r="G212" s="220" t="s">
        <v>196</v>
      </c>
      <c r="H212" s="221">
        <v>1.01</v>
      </c>
      <c r="I212" s="222"/>
      <c r="J212" s="223">
        <f>ROUND(I212*H212,2)</f>
        <v>0</v>
      </c>
      <c r="K212" s="219" t="s">
        <v>169</v>
      </c>
      <c r="L212" s="224"/>
      <c r="M212" s="225" t="s">
        <v>1</v>
      </c>
      <c r="N212" s="226" t="s">
        <v>38</v>
      </c>
      <c r="O212" s="77"/>
      <c r="P212" s="189">
        <f>O212*H212</f>
        <v>0</v>
      </c>
      <c r="Q212" s="189">
        <v>0.06567</v>
      </c>
      <c r="R212" s="189">
        <f>Q212*H212</f>
        <v>0.0663267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189</v>
      </c>
      <c r="AT212" s="191" t="s">
        <v>298</v>
      </c>
      <c r="AU212" s="191" t="s">
        <v>82</v>
      </c>
      <c r="AY212" s="19" t="s">
        <v>163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170</v>
      </c>
      <c r="BM212" s="191" t="s">
        <v>314</v>
      </c>
    </row>
    <row r="213" spans="1:65" s="2" customFormat="1" ht="33" customHeight="1">
      <c r="A213" s="38"/>
      <c r="B213" s="179"/>
      <c r="C213" s="180" t="s">
        <v>325</v>
      </c>
      <c r="D213" s="180" t="s">
        <v>165</v>
      </c>
      <c r="E213" s="181" t="s">
        <v>2165</v>
      </c>
      <c r="F213" s="182" t="s">
        <v>2166</v>
      </c>
      <c r="G213" s="183" t="s">
        <v>196</v>
      </c>
      <c r="H213" s="184">
        <v>21</v>
      </c>
      <c r="I213" s="185"/>
      <c r="J213" s="186">
        <f>ROUND(I213*H213,2)</f>
        <v>0</v>
      </c>
      <c r="K213" s="182" t="s">
        <v>169</v>
      </c>
      <c r="L213" s="39"/>
      <c r="M213" s="187" t="s">
        <v>1</v>
      </c>
      <c r="N213" s="188" t="s">
        <v>38</v>
      </c>
      <c r="O213" s="77"/>
      <c r="P213" s="189">
        <f>O213*H213</f>
        <v>0</v>
      </c>
      <c r="Q213" s="189">
        <v>0.1295</v>
      </c>
      <c r="R213" s="189">
        <f>Q213*H213</f>
        <v>2.7195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170</v>
      </c>
      <c r="AT213" s="191" t="s">
        <v>165</v>
      </c>
      <c r="AU213" s="191" t="s">
        <v>82</v>
      </c>
      <c r="AY213" s="19" t="s">
        <v>163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80</v>
      </c>
      <c r="BK213" s="192">
        <f>ROUND(I213*H213,2)</f>
        <v>0</v>
      </c>
      <c r="BL213" s="19" t="s">
        <v>170</v>
      </c>
      <c r="BM213" s="191" t="s">
        <v>318</v>
      </c>
    </row>
    <row r="214" spans="1:65" s="2" customFormat="1" ht="16.5" customHeight="1">
      <c r="A214" s="38"/>
      <c r="B214" s="179"/>
      <c r="C214" s="217" t="s">
        <v>332</v>
      </c>
      <c r="D214" s="217" t="s">
        <v>298</v>
      </c>
      <c r="E214" s="218" t="s">
        <v>669</v>
      </c>
      <c r="F214" s="219" t="s">
        <v>670</v>
      </c>
      <c r="G214" s="220" t="s">
        <v>196</v>
      </c>
      <c r="H214" s="221">
        <v>21.21</v>
      </c>
      <c r="I214" s="222"/>
      <c r="J214" s="223">
        <f>ROUND(I214*H214,2)</f>
        <v>0</v>
      </c>
      <c r="K214" s="219" t="s">
        <v>169</v>
      </c>
      <c r="L214" s="224"/>
      <c r="M214" s="225" t="s">
        <v>1</v>
      </c>
      <c r="N214" s="226" t="s">
        <v>38</v>
      </c>
      <c r="O214" s="77"/>
      <c r="P214" s="189">
        <f>O214*H214</f>
        <v>0</v>
      </c>
      <c r="Q214" s="189">
        <v>0.05612</v>
      </c>
      <c r="R214" s="189">
        <f>Q214*H214</f>
        <v>1.1903052</v>
      </c>
      <c r="S214" s="189">
        <v>0</v>
      </c>
      <c r="T214" s="19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91" t="s">
        <v>189</v>
      </c>
      <c r="AT214" s="191" t="s">
        <v>298</v>
      </c>
      <c r="AU214" s="191" t="s">
        <v>82</v>
      </c>
      <c r="AY214" s="19" t="s">
        <v>163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80</v>
      </c>
      <c r="BK214" s="192">
        <f>ROUND(I214*H214,2)</f>
        <v>0</v>
      </c>
      <c r="BL214" s="19" t="s">
        <v>170</v>
      </c>
      <c r="BM214" s="191" t="s">
        <v>323</v>
      </c>
    </row>
    <row r="215" spans="1:51" s="14" customFormat="1" ht="12">
      <c r="A215" s="14"/>
      <c r="B215" s="201"/>
      <c r="C215" s="14"/>
      <c r="D215" s="194" t="s">
        <v>180</v>
      </c>
      <c r="E215" s="202" t="s">
        <v>1</v>
      </c>
      <c r="F215" s="203" t="s">
        <v>2167</v>
      </c>
      <c r="G215" s="14"/>
      <c r="H215" s="204">
        <v>21.21</v>
      </c>
      <c r="I215" s="205"/>
      <c r="J215" s="14"/>
      <c r="K215" s="14"/>
      <c r="L215" s="201"/>
      <c r="M215" s="206"/>
      <c r="N215" s="207"/>
      <c r="O215" s="207"/>
      <c r="P215" s="207"/>
      <c r="Q215" s="207"/>
      <c r="R215" s="207"/>
      <c r="S215" s="207"/>
      <c r="T215" s="20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2" t="s">
        <v>180</v>
      </c>
      <c r="AU215" s="202" t="s">
        <v>82</v>
      </c>
      <c r="AV215" s="14" t="s">
        <v>82</v>
      </c>
      <c r="AW215" s="14" t="s">
        <v>30</v>
      </c>
      <c r="AX215" s="14" t="s">
        <v>73</v>
      </c>
      <c r="AY215" s="202" t="s">
        <v>163</v>
      </c>
    </row>
    <row r="216" spans="1:51" s="15" customFormat="1" ht="12">
      <c r="A216" s="15"/>
      <c r="B216" s="209"/>
      <c r="C216" s="15"/>
      <c r="D216" s="194" t="s">
        <v>180</v>
      </c>
      <c r="E216" s="210" t="s">
        <v>1</v>
      </c>
      <c r="F216" s="211" t="s">
        <v>218</v>
      </c>
      <c r="G216" s="15"/>
      <c r="H216" s="212">
        <v>21.21</v>
      </c>
      <c r="I216" s="213"/>
      <c r="J216" s="15"/>
      <c r="K216" s="15"/>
      <c r="L216" s="209"/>
      <c r="M216" s="214"/>
      <c r="N216" s="215"/>
      <c r="O216" s="215"/>
      <c r="P216" s="215"/>
      <c r="Q216" s="215"/>
      <c r="R216" s="215"/>
      <c r="S216" s="215"/>
      <c r="T216" s="21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10" t="s">
        <v>180</v>
      </c>
      <c r="AU216" s="210" t="s">
        <v>82</v>
      </c>
      <c r="AV216" s="15" t="s">
        <v>170</v>
      </c>
      <c r="AW216" s="15" t="s">
        <v>30</v>
      </c>
      <c r="AX216" s="15" t="s">
        <v>80</v>
      </c>
      <c r="AY216" s="210" t="s">
        <v>163</v>
      </c>
    </row>
    <row r="217" spans="1:65" s="2" customFormat="1" ht="33" customHeight="1">
      <c r="A217" s="38"/>
      <c r="B217" s="179"/>
      <c r="C217" s="180" t="s">
        <v>337</v>
      </c>
      <c r="D217" s="180" t="s">
        <v>165</v>
      </c>
      <c r="E217" s="181" t="s">
        <v>2168</v>
      </c>
      <c r="F217" s="182" t="s">
        <v>2169</v>
      </c>
      <c r="G217" s="183" t="s">
        <v>196</v>
      </c>
      <c r="H217" s="184">
        <v>32</v>
      </c>
      <c r="I217" s="185"/>
      <c r="J217" s="186">
        <f>ROUND(I217*H217,2)</f>
        <v>0</v>
      </c>
      <c r="K217" s="182" t="s">
        <v>169</v>
      </c>
      <c r="L217" s="39"/>
      <c r="M217" s="187" t="s">
        <v>1</v>
      </c>
      <c r="N217" s="188" t="s">
        <v>38</v>
      </c>
      <c r="O217" s="77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170</v>
      </c>
      <c r="AT217" s="191" t="s">
        <v>165</v>
      </c>
      <c r="AU217" s="191" t="s">
        <v>82</v>
      </c>
      <c r="AY217" s="19" t="s">
        <v>163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80</v>
      </c>
      <c r="BK217" s="192">
        <f>ROUND(I217*H217,2)</f>
        <v>0</v>
      </c>
      <c r="BL217" s="19" t="s">
        <v>170</v>
      </c>
      <c r="BM217" s="191" t="s">
        <v>328</v>
      </c>
    </row>
    <row r="218" spans="1:65" s="2" customFormat="1" ht="24.15" customHeight="1">
      <c r="A218" s="38"/>
      <c r="B218" s="179"/>
      <c r="C218" s="180" t="s">
        <v>342</v>
      </c>
      <c r="D218" s="180" t="s">
        <v>165</v>
      </c>
      <c r="E218" s="181" t="s">
        <v>674</v>
      </c>
      <c r="F218" s="182" t="s">
        <v>675</v>
      </c>
      <c r="G218" s="183" t="s">
        <v>204</v>
      </c>
      <c r="H218" s="184">
        <v>3.443</v>
      </c>
      <c r="I218" s="185"/>
      <c r="J218" s="186">
        <f>ROUND(I218*H218,2)</f>
        <v>0</v>
      </c>
      <c r="K218" s="182" t="s">
        <v>169</v>
      </c>
      <c r="L218" s="39"/>
      <c r="M218" s="187" t="s">
        <v>1</v>
      </c>
      <c r="N218" s="188" t="s">
        <v>38</v>
      </c>
      <c r="O218" s="77"/>
      <c r="P218" s="189">
        <f>O218*H218</f>
        <v>0</v>
      </c>
      <c r="Q218" s="189">
        <v>2.25634</v>
      </c>
      <c r="R218" s="189">
        <f>Q218*H218</f>
        <v>7.7685786199999995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170</v>
      </c>
      <c r="AT218" s="191" t="s">
        <v>165</v>
      </c>
      <c r="AU218" s="191" t="s">
        <v>82</v>
      </c>
      <c r="AY218" s="19" t="s">
        <v>163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170</v>
      </c>
      <c r="BM218" s="191" t="s">
        <v>335</v>
      </c>
    </row>
    <row r="219" spans="1:51" s="14" customFormat="1" ht="12">
      <c r="A219" s="14"/>
      <c r="B219" s="201"/>
      <c r="C219" s="14"/>
      <c r="D219" s="194" t="s">
        <v>180</v>
      </c>
      <c r="E219" s="202" t="s">
        <v>1</v>
      </c>
      <c r="F219" s="203" t="s">
        <v>2170</v>
      </c>
      <c r="G219" s="14"/>
      <c r="H219" s="204">
        <v>3.443</v>
      </c>
      <c r="I219" s="205"/>
      <c r="J219" s="14"/>
      <c r="K219" s="14"/>
      <c r="L219" s="201"/>
      <c r="M219" s="206"/>
      <c r="N219" s="207"/>
      <c r="O219" s="207"/>
      <c r="P219" s="207"/>
      <c r="Q219" s="207"/>
      <c r="R219" s="207"/>
      <c r="S219" s="207"/>
      <c r="T219" s="20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02" t="s">
        <v>180</v>
      </c>
      <c r="AU219" s="202" t="s">
        <v>82</v>
      </c>
      <c r="AV219" s="14" t="s">
        <v>82</v>
      </c>
      <c r="AW219" s="14" t="s">
        <v>30</v>
      </c>
      <c r="AX219" s="14" t="s">
        <v>73</v>
      </c>
      <c r="AY219" s="202" t="s">
        <v>163</v>
      </c>
    </row>
    <row r="220" spans="1:51" s="15" customFormat="1" ht="12">
      <c r="A220" s="15"/>
      <c r="B220" s="209"/>
      <c r="C220" s="15"/>
      <c r="D220" s="194" t="s">
        <v>180</v>
      </c>
      <c r="E220" s="210" t="s">
        <v>1</v>
      </c>
      <c r="F220" s="211" t="s">
        <v>218</v>
      </c>
      <c r="G220" s="15"/>
      <c r="H220" s="212">
        <v>3.443</v>
      </c>
      <c r="I220" s="213"/>
      <c r="J220" s="15"/>
      <c r="K220" s="15"/>
      <c r="L220" s="209"/>
      <c r="M220" s="214"/>
      <c r="N220" s="215"/>
      <c r="O220" s="215"/>
      <c r="P220" s="215"/>
      <c r="Q220" s="215"/>
      <c r="R220" s="215"/>
      <c r="S220" s="215"/>
      <c r="T220" s="21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10" t="s">
        <v>180</v>
      </c>
      <c r="AU220" s="210" t="s">
        <v>82</v>
      </c>
      <c r="AV220" s="15" t="s">
        <v>170</v>
      </c>
      <c r="AW220" s="15" t="s">
        <v>30</v>
      </c>
      <c r="AX220" s="15" t="s">
        <v>80</v>
      </c>
      <c r="AY220" s="210" t="s">
        <v>163</v>
      </c>
    </row>
    <row r="221" spans="1:65" s="2" customFormat="1" ht="16.5" customHeight="1">
      <c r="A221" s="38"/>
      <c r="B221" s="179"/>
      <c r="C221" s="180" t="s">
        <v>347</v>
      </c>
      <c r="D221" s="180" t="s">
        <v>165</v>
      </c>
      <c r="E221" s="181" t="s">
        <v>685</v>
      </c>
      <c r="F221" s="182" t="s">
        <v>686</v>
      </c>
      <c r="G221" s="183" t="s">
        <v>313</v>
      </c>
      <c r="H221" s="184">
        <v>2</v>
      </c>
      <c r="I221" s="185"/>
      <c r="J221" s="186">
        <f>ROUND(I221*H221,2)</f>
        <v>0</v>
      </c>
      <c r="K221" s="182" t="s">
        <v>1</v>
      </c>
      <c r="L221" s="39"/>
      <c r="M221" s="187" t="s">
        <v>1</v>
      </c>
      <c r="N221" s="188" t="s">
        <v>38</v>
      </c>
      <c r="O221" s="77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1" t="s">
        <v>170</v>
      </c>
      <c r="AT221" s="191" t="s">
        <v>165</v>
      </c>
      <c r="AU221" s="191" t="s">
        <v>82</v>
      </c>
      <c r="AY221" s="19" t="s">
        <v>163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80</v>
      </c>
      <c r="BK221" s="192">
        <f>ROUND(I221*H221,2)</f>
        <v>0</v>
      </c>
      <c r="BL221" s="19" t="s">
        <v>170</v>
      </c>
      <c r="BM221" s="191" t="s">
        <v>340</v>
      </c>
    </row>
    <row r="222" spans="1:65" s="2" customFormat="1" ht="24.15" customHeight="1">
      <c r="A222" s="38"/>
      <c r="B222" s="179"/>
      <c r="C222" s="180" t="s">
        <v>352</v>
      </c>
      <c r="D222" s="180" t="s">
        <v>165</v>
      </c>
      <c r="E222" s="181" t="s">
        <v>2171</v>
      </c>
      <c r="F222" s="182" t="s">
        <v>2172</v>
      </c>
      <c r="G222" s="183" t="s">
        <v>313</v>
      </c>
      <c r="H222" s="184">
        <v>10</v>
      </c>
      <c r="I222" s="185"/>
      <c r="J222" s="186">
        <f>ROUND(I222*H222,2)</f>
        <v>0</v>
      </c>
      <c r="K222" s="182" t="s">
        <v>1</v>
      </c>
      <c r="L222" s="39"/>
      <c r="M222" s="187" t="s">
        <v>1</v>
      </c>
      <c r="N222" s="188" t="s">
        <v>38</v>
      </c>
      <c r="O222" s="77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170</v>
      </c>
      <c r="AT222" s="191" t="s">
        <v>165</v>
      </c>
      <c r="AU222" s="191" t="s">
        <v>82</v>
      </c>
      <c r="AY222" s="19" t="s">
        <v>163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170</v>
      </c>
      <c r="BM222" s="191" t="s">
        <v>345</v>
      </c>
    </row>
    <row r="223" spans="1:63" s="12" customFormat="1" ht="22.8" customHeight="1">
      <c r="A223" s="12"/>
      <c r="B223" s="166"/>
      <c r="C223" s="12"/>
      <c r="D223" s="167" t="s">
        <v>72</v>
      </c>
      <c r="E223" s="177" t="s">
        <v>780</v>
      </c>
      <c r="F223" s="177" t="s">
        <v>781</v>
      </c>
      <c r="G223" s="12"/>
      <c r="H223" s="12"/>
      <c r="I223" s="169"/>
      <c r="J223" s="178">
        <f>BK223</f>
        <v>0</v>
      </c>
      <c r="K223" s="12"/>
      <c r="L223" s="166"/>
      <c r="M223" s="171"/>
      <c r="N223" s="172"/>
      <c r="O223" s="172"/>
      <c r="P223" s="173">
        <f>P224</f>
        <v>0</v>
      </c>
      <c r="Q223" s="172"/>
      <c r="R223" s="173">
        <f>R224</f>
        <v>0</v>
      </c>
      <c r="S223" s="172"/>
      <c r="T223" s="174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67" t="s">
        <v>80</v>
      </c>
      <c r="AT223" s="175" t="s">
        <v>72</v>
      </c>
      <c r="AU223" s="175" t="s">
        <v>80</v>
      </c>
      <c r="AY223" s="167" t="s">
        <v>163</v>
      </c>
      <c r="BK223" s="176">
        <f>BK224</f>
        <v>0</v>
      </c>
    </row>
    <row r="224" spans="1:65" s="2" customFormat="1" ht="24.15" customHeight="1">
      <c r="A224" s="38"/>
      <c r="B224" s="179"/>
      <c r="C224" s="180" t="s">
        <v>361</v>
      </c>
      <c r="D224" s="180" t="s">
        <v>165</v>
      </c>
      <c r="E224" s="181" t="s">
        <v>2173</v>
      </c>
      <c r="F224" s="182" t="s">
        <v>2174</v>
      </c>
      <c r="G224" s="183" t="s">
        <v>264</v>
      </c>
      <c r="H224" s="184">
        <v>290.652</v>
      </c>
      <c r="I224" s="185"/>
      <c r="J224" s="186">
        <f>ROUND(I224*H224,2)</f>
        <v>0</v>
      </c>
      <c r="K224" s="182" t="s">
        <v>169</v>
      </c>
      <c r="L224" s="39"/>
      <c r="M224" s="238" t="s">
        <v>1</v>
      </c>
      <c r="N224" s="239" t="s">
        <v>38</v>
      </c>
      <c r="O224" s="240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170</v>
      </c>
      <c r="AT224" s="191" t="s">
        <v>165</v>
      </c>
      <c r="AU224" s="191" t="s">
        <v>82</v>
      </c>
      <c r="AY224" s="19" t="s">
        <v>163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170</v>
      </c>
      <c r="BM224" s="191" t="s">
        <v>350</v>
      </c>
    </row>
    <row r="225" spans="1:31" s="2" customFormat="1" ht="6.95" customHeight="1">
      <c r="A225" s="38"/>
      <c r="B225" s="60"/>
      <c r="C225" s="61"/>
      <c r="D225" s="61"/>
      <c r="E225" s="61"/>
      <c r="F225" s="61"/>
      <c r="G225" s="61"/>
      <c r="H225" s="61"/>
      <c r="I225" s="61"/>
      <c r="J225" s="61"/>
      <c r="K225" s="61"/>
      <c r="L225" s="39"/>
      <c r="M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</sheetData>
  <autoFilter ref="C122:K22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118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Parkovací dům, Gagarinova, Šumperk-cú2021-revize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119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2175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6. 4. 2021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33</v>
      </c>
      <c r="E30" s="38"/>
      <c r="F30" s="38"/>
      <c r="G30" s="38"/>
      <c r="H30" s="38"/>
      <c r="I30" s="38"/>
      <c r="J30" s="96">
        <f>ROUND(J122,2)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37</v>
      </c>
      <c r="E33" s="32" t="s">
        <v>38</v>
      </c>
      <c r="F33" s="135">
        <f>ROUND((SUM(BE122:BE176)),2)</f>
        <v>0</v>
      </c>
      <c r="G33" s="38"/>
      <c r="H33" s="38"/>
      <c r="I33" s="136">
        <v>0.21</v>
      </c>
      <c r="J33" s="135">
        <f>ROUND(((SUM(BE122:BE176))*I33),2)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35">
        <f>ROUND((SUM(BF122:BF176)),2)</f>
        <v>0</v>
      </c>
      <c r="G34" s="38"/>
      <c r="H34" s="38"/>
      <c r="I34" s="136">
        <v>0.15</v>
      </c>
      <c r="J34" s="135">
        <f>ROUND(((SUM(BF122:BF176))*I34),2)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35">
        <f>ROUND((SUM(BG122:BG176)),2)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35">
        <f>ROUND((SUM(BH122:BH176)),2)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35">
        <f>ROUND((SUM(BI122:BI176)),2)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43</v>
      </c>
      <c r="E39" s="81"/>
      <c r="F39" s="81"/>
      <c r="G39" s="139" t="s">
        <v>44</v>
      </c>
      <c r="H39" s="140" t="s">
        <v>45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43" t="s">
        <v>49</v>
      </c>
      <c r="G61" s="58" t="s">
        <v>48</v>
      </c>
      <c r="H61" s="41"/>
      <c r="I61" s="41"/>
      <c r="J61" s="144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43" t="s">
        <v>49</v>
      </c>
      <c r="G76" s="58" t="s">
        <v>48</v>
      </c>
      <c r="H76" s="41"/>
      <c r="I76" s="41"/>
      <c r="J76" s="144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Parkovací dům, Gagarinova, Šumperk-cú2021-revize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119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502.1 - SO502.1 - Komunikace pochozí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6. 4. 2021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124</v>
      </c>
      <c r="D94" s="137"/>
      <c r="E94" s="137"/>
      <c r="F94" s="137"/>
      <c r="G94" s="137"/>
      <c r="H94" s="137"/>
      <c r="I94" s="137"/>
      <c r="J94" s="146" t="s">
        <v>125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126</v>
      </c>
      <c r="D96" s="38"/>
      <c r="E96" s="38"/>
      <c r="F96" s="38"/>
      <c r="G96" s="38"/>
      <c r="H96" s="38"/>
      <c r="I96" s="38"/>
      <c r="J96" s="96">
        <f>J122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127</v>
      </c>
    </row>
    <row r="97" spans="1:31" s="9" customFormat="1" ht="24.95" customHeight="1">
      <c r="A97" s="9"/>
      <c r="B97" s="148"/>
      <c r="C97" s="9"/>
      <c r="D97" s="149" t="s">
        <v>128</v>
      </c>
      <c r="E97" s="150"/>
      <c r="F97" s="150"/>
      <c r="G97" s="150"/>
      <c r="H97" s="150"/>
      <c r="I97" s="150"/>
      <c r="J97" s="151">
        <f>J123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129</v>
      </c>
      <c r="E98" s="154"/>
      <c r="F98" s="154"/>
      <c r="G98" s="154"/>
      <c r="H98" s="154"/>
      <c r="I98" s="154"/>
      <c r="J98" s="155">
        <f>J124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130</v>
      </c>
      <c r="E99" s="154"/>
      <c r="F99" s="154"/>
      <c r="G99" s="154"/>
      <c r="H99" s="154"/>
      <c r="I99" s="154"/>
      <c r="J99" s="155">
        <f>J137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134</v>
      </c>
      <c r="E100" s="154"/>
      <c r="F100" s="154"/>
      <c r="G100" s="154"/>
      <c r="H100" s="154"/>
      <c r="I100" s="154"/>
      <c r="J100" s="155">
        <f>J154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136</v>
      </c>
      <c r="E101" s="154"/>
      <c r="F101" s="154"/>
      <c r="G101" s="154"/>
      <c r="H101" s="154"/>
      <c r="I101" s="154"/>
      <c r="J101" s="155">
        <f>J167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139</v>
      </c>
      <c r="E102" s="154"/>
      <c r="F102" s="154"/>
      <c r="G102" s="154"/>
      <c r="H102" s="154"/>
      <c r="I102" s="154"/>
      <c r="J102" s="155">
        <f>J175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148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129" t="str">
        <f>E7</f>
        <v>Parkovací dům, Gagarinova, Šumperk-cú2021-revize</v>
      </c>
      <c r="F112" s="32"/>
      <c r="G112" s="32"/>
      <c r="H112" s="32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119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67" t="str">
        <f>E9</f>
        <v>502.1 - SO502.1 - Komunikace pochozí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38"/>
      <c r="E116" s="38"/>
      <c r="F116" s="27" t="str">
        <f>F12</f>
        <v xml:space="preserve"> </v>
      </c>
      <c r="G116" s="38"/>
      <c r="H116" s="38"/>
      <c r="I116" s="32" t="s">
        <v>22</v>
      </c>
      <c r="J116" s="69" t="str">
        <f>IF(J12="","",J12)</f>
        <v>6. 4. 2021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38"/>
      <c r="E118" s="38"/>
      <c r="F118" s="27" t="str">
        <f>E15</f>
        <v xml:space="preserve"> </v>
      </c>
      <c r="G118" s="38"/>
      <c r="H118" s="38"/>
      <c r="I118" s="32" t="s">
        <v>29</v>
      </c>
      <c r="J118" s="36" t="str">
        <f>E21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38"/>
      <c r="E119" s="38"/>
      <c r="F119" s="27" t="str">
        <f>IF(E18="","",E18)</f>
        <v>Vyplň údaj</v>
      </c>
      <c r="G119" s="38"/>
      <c r="H119" s="38"/>
      <c r="I119" s="32" t="s">
        <v>31</v>
      </c>
      <c r="J119" s="36" t="str">
        <f>E24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56"/>
      <c r="B121" s="157"/>
      <c r="C121" s="158" t="s">
        <v>149</v>
      </c>
      <c r="D121" s="159" t="s">
        <v>58</v>
      </c>
      <c r="E121" s="159" t="s">
        <v>54</v>
      </c>
      <c r="F121" s="159" t="s">
        <v>55</v>
      </c>
      <c r="G121" s="159" t="s">
        <v>150</v>
      </c>
      <c r="H121" s="159" t="s">
        <v>151</v>
      </c>
      <c r="I121" s="159" t="s">
        <v>152</v>
      </c>
      <c r="J121" s="159" t="s">
        <v>125</v>
      </c>
      <c r="K121" s="160" t="s">
        <v>153</v>
      </c>
      <c r="L121" s="161"/>
      <c r="M121" s="86" t="s">
        <v>1</v>
      </c>
      <c r="N121" s="87" t="s">
        <v>37</v>
      </c>
      <c r="O121" s="87" t="s">
        <v>154</v>
      </c>
      <c r="P121" s="87" t="s">
        <v>155</v>
      </c>
      <c r="Q121" s="87" t="s">
        <v>156</v>
      </c>
      <c r="R121" s="87" t="s">
        <v>157</v>
      </c>
      <c r="S121" s="87" t="s">
        <v>158</v>
      </c>
      <c r="T121" s="88" t="s">
        <v>159</v>
      </c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63" s="2" customFormat="1" ht="22.8" customHeight="1">
      <c r="A122" s="38"/>
      <c r="B122" s="39"/>
      <c r="C122" s="93" t="s">
        <v>160</v>
      </c>
      <c r="D122" s="38"/>
      <c r="E122" s="38"/>
      <c r="F122" s="38"/>
      <c r="G122" s="38"/>
      <c r="H122" s="38"/>
      <c r="I122" s="38"/>
      <c r="J122" s="162">
        <f>BK122</f>
        <v>0</v>
      </c>
      <c r="K122" s="38"/>
      <c r="L122" s="39"/>
      <c r="M122" s="89"/>
      <c r="N122" s="73"/>
      <c r="O122" s="90"/>
      <c r="P122" s="163">
        <f>P123</f>
        <v>0</v>
      </c>
      <c r="Q122" s="90"/>
      <c r="R122" s="163">
        <f>R123</f>
        <v>180.49987249999998</v>
      </c>
      <c r="S122" s="90"/>
      <c r="T122" s="164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72</v>
      </c>
      <c r="AU122" s="19" t="s">
        <v>127</v>
      </c>
      <c r="BK122" s="165">
        <f>BK123</f>
        <v>0</v>
      </c>
    </row>
    <row r="123" spans="1:63" s="12" customFormat="1" ht="25.9" customHeight="1">
      <c r="A123" s="12"/>
      <c r="B123" s="166"/>
      <c r="C123" s="12"/>
      <c r="D123" s="167" t="s">
        <v>72</v>
      </c>
      <c r="E123" s="168" t="s">
        <v>161</v>
      </c>
      <c r="F123" s="168" t="s">
        <v>162</v>
      </c>
      <c r="G123" s="12"/>
      <c r="H123" s="12"/>
      <c r="I123" s="169"/>
      <c r="J123" s="170">
        <f>BK123</f>
        <v>0</v>
      </c>
      <c r="K123" s="12"/>
      <c r="L123" s="166"/>
      <c r="M123" s="171"/>
      <c r="N123" s="172"/>
      <c r="O123" s="172"/>
      <c r="P123" s="173">
        <f>P124+P137+P154+P167+P175</f>
        <v>0</v>
      </c>
      <c r="Q123" s="172"/>
      <c r="R123" s="173">
        <f>R124+R137+R154+R167+R175</f>
        <v>180.49987249999998</v>
      </c>
      <c r="S123" s="172"/>
      <c r="T123" s="174">
        <f>T124+T137+T154+T167+T175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7" t="s">
        <v>80</v>
      </c>
      <c r="AT123" s="175" t="s">
        <v>72</v>
      </c>
      <c r="AU123" s="175" t="s">
        <v>73</v>
      </c>
      <c r="AY123" s="167" t="s">
        <v>163</v>
      </c>
      <c r="BK123" s="176">
        <f>BK124+BK137+BK154+BK167+BK175</f>
        <v>0</v>
      </c>
    </row>
    <row r="124" spans="1:63" s="12" customFormat="1" ht="22.8" customHeight="1">
      <c r="A124" s="12"/>
      <c r="B124" s="166"/>
      <c r="C124" s="12"/>
      <c r="D124" s="167" t="s">
        <v>72</v>
      </c>
      <c r="E124" s="177" t="s">
        <v>80</v>
      </c>
      <c r="F124" s="177" t="s">
        <v>164</v>
      </c>
      <c r="G124" s="12"/>
      <c r="H124" s="12"/>
      <c r="I124" s="169"/>
      <c r="J124" s="178">
        <f>BK124</f>
        <v>0</v>
      </c>
      <c r="K124" s="12"/>
      <c r="L124" s="166"/>
      <c r="M124" s="171"/>
      <c r="N124" s="172"/>
      <c r="O124" s="172"/>
      <c r="P124" s="173">
        <f>SUM(P125:P136)</f>
        <v>0</v>
      </c>
      <c r="Q124" s="172"/>
      <c r="R124" s="173">
        <f>SUM(R125:R136)</f>
        <v>0</v>
      </c>
      <c r="S124" s="172"/>
      <c r="T124" s="174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80</v>
      </c>
      <c r="AT124" s="175" t="s">
        <v>72</v>
      </c>
      <c r="AU124" s="175" t="s">
        <v>80</v>
      </c>
      <c r="AY124" s="167" t="s">
        <v>163</v>
      </c>
      <c r="BK124" s="176">
        <f>SUM(BK125:BK136)</f>
        <v>0</v>
      </c>
    </row>
    <row r="125" spans="1:65" s="2" customFormat="1" ht="37.8" customHeight="1">
      <c r="A125" s="38"/>
      <c r="B125" s="179"/>
      <c r="C125" s="180" t="s">
        <v>80</v>
      </c>
      <c r="D125" s="180" t="s">
        <v>165</v>
      </c>
      <c r="E125" s="181" t="s">
        <v>2176</v>
      </c>
      <c r="F125" s="182" t="s">
        <v>2177</v>
      </c>
      <c r="G125" s="183" t="s">
        <v>204</v>
      </c>
      <c r="H125" s="184">
        <v>29.1</v>
      </c>
      <c r="I125" s="185"/>
      <c r="J125" s="186">
        <f>ROUND(I125*H125,2)</f>
        <v>0</v>
      </c>
      <c r="K125" s="182" t="s">
        <v>169</v>
      </c>
      <c r="L125" s="39"/>
      <c r="M125" s="187" t="s">
        <v>1</v>
      </c>
      <c r="N125" s="188" t="s">
        <v>38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170</v>
      </c>
      <c r="AT125" s="191" t="s">
        <v>165</v>
      </c>
      <c r="AU125" s="191" t="s">
        <v>82</v>
      </c>
      <c r="AY125" s="19" t="s">
        <v>163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170</v>
      </c>
      <c r="BM125" s="191" t="s">
        <v>2178</v>
      </c>
    </row>
    <row r="126" spans="1:51" s="14" customFormat="1" ht="12">
      <c r="A126" s="14"/>
      <c r="B126" s="201"/>
      <c r="C126" s="14"/>
      <c r="D126" s="194" t="s">
        <v>180</v>
      </c>
      <c r="E126" s="202" t="s">
        <v>1</v>
      </c>
      <c r="F126" s="203" t="s">
        <v>2179</v>
      </c>
      <c r="G126" s="14"/>
      <c r="H126" s="204">
        <v>29.1</v>
      </c>
      <c r="I126" s="205"/>
      <c r="J126" s="14"/>
      <c r="K126" s="14"/>
      <c r="L126" s="201"/>
      <c r="M126" s="206"/>
      <c r="N126" s="207"/>
      <c r="O126" s="207"/>
      <c r="P126" s="207"/>
      <c r="Q126" s="207"/>
      <c r="R126" s="207"/>
      <c r="S126" s="207"/>
      <c r="T126" s="20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2" t="s">
        <v>180</v>
      </c>
      <c r="AU126" s="202" t="s">
        <v>82</v>
      </c>
      <c r="AV126" s="14" t="s">
        <v>82</v>
      </c>
      <c r="AW126" s="14" t="s">
        <v>30</v>
      </c>
      <c r="AX126" s="14" t="s">
        <v>73</v>
      </c>
      <c r="AY126" s="202" t="s">
        <v>163</v>
      </c>
    </row>
    <row r="127" spans="1:51" s="15" customFormat="1" ht="12">
      <c r="A127" s="15"/>
      <c r="B127" s="209"/>
      <c r="C127" s="15"/>
      <c r="D127" s="194" t="s">
        <v>180</v>
      </c>
      <c r="E127" s="210" t="s">
        <v>1</v>
      </c>
      <c r="F127" s="211" t="s">
        <v>218</v>
      </c>
      <c r="G127" s="15"/>
      <c r="H127" s="212">
        <v>29.1</v>
      </c>
      <c r="I127" s="213"/>
      <c r="J127" s="15"/>
      <c r="K127" s="15"/>
      <c r="L127" s="209"/>
      <c r="M127" s="214"/>
      <c r="N127" s="215"/>
      <c r="O127" s="215"/>
      <c r="P127" s="215"/>
      <c r="Q127" s="215"/>
      <c r="R127" s="215"/>
      <c r="S127" s="215"/>
      <c r="T127" s="21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10" t="s">
        <v>180</v>
      </c>
      <c r="AU127" s="210" t="s">
        <v>82</v>
      </c>
      <c r="AV127" s="15" t="s">
        <v>170</v>
      </c>
      <c r="AW127" s="15" t="s">
        <v>30</v>
      </c>
      <c r="AX127" s="15" t="s">
        <v>80</v>
      </c>
      <c r="AY127" s="210" t="s">
        <v>163</v>
      </c>
    </row>
    <row r="128" spans="1:65" s="2" customFormat="1" ht="37.8" customHeight="1">
      <c r="A128" s="38"/>
      <c r="B128" s="179"/>
      <c r="C128" s="180" t="s">
        <v>82</v>
      </c>
      <c r="D128" s="180" t="s">
        <v>165</v>
      </c>
      <c r="E128" s="181" t="s">
        <v>237</v>
      </c>
      <c r="F128" s="182" t="s">
        <v>238</v>
      </c>
      <c r="G128" s="183" t="s">
        <v>204</v>
      </c>
      <c r="H128" s="184">
        <v>29.1</v>
      </c>
      <c r="I128" s="185"/>
      <c r="J128" s="186">
        <f>ROUND(I128*H128,2)</f>
        <v>0</v>
      </c>
      <c r="K128" s="182" t="s">
        <v>169</v>
      </c>
      <c r="L128" s="39"/>
      <c r="M128" s="187" t="s">
        <v>1</v>
      </c>
      <c r="N128" s="188" t="s">
        <v>38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170</v>
      </c>
      <c r="AT128" s="191" t="s">
        <v>165</v>
      </c>
      <c r="AU128" s="191" t="s">
        <v>82</v>
      </c>
      <c r="AY128" s="19" t="s">
        <v>163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170</v>
      </c>
      <c r="BM128" s="191" t="s">
        <v>2180</v>
      </c>
    </row>
    <row r="129" spans="1:65" s="2" customFormat="1" ht="33" customHeight="1">
      <c r="A129" s="38"/>
      <c r="B129" s="179"/>
      <c r="C129" s="180" t="s">
        <v>175</v>
      </c>
      <c r="D129" s="180" t="s">
        <v>165</v>
      </c>
      <c r="E129" s="181" t="s">
        <v>262</v>
      </c>
      <c r="F129" s="182" t="s">
        <v>263</v>
      </c>
      <c r="G129" s="183" t="s">
        <v>264</v>
      </c>
      <c r="H129" s="184">
        <v>52.38</v>
      </c>
      <c r="I129" s="185"/>
      <c r="J129" s="186">
        <f>ROUND(I129*H129,2)</f>
        <v>0</v>
      </c>
      <c r="K129" s="182" t="s">
        <v>169</v>
      </c>
      <c r="L129" s="39"/>
      <c r="M129" s="187" t="s">
        <v>1</v>
      </c>
      <c r="N129" s="188" t="s">
        <v>38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170</v>
      </c>
      <c r="AT129" s="191" t="s">
        <v>165</v>
      </c>
      <c r="AU129" s="191" t="s">
        <v>82</v>
      </c>
      <c r="AY129" s="19" t="s">
        <v>163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170</v>
      </c>
      <c r="BM129" s="191" t="s">
        <v>2181</v>
      </c>
    </row>
    <row r="130" spans="1:51" s="14" customFormat="1" ht="12">
      <c r="A130" s="14"/>
      <c r="B130" s="201"/>
      <c r="C130" s="14"/>
      <c r="D130" s="194" t="s">
        <v>180</v>
      </c>
      <c r="E130" s="202" t="s">
        <v>1</v>
      </c>
      <c r="F130" s="203" t="s">
        <v>2182</v>
      </c>
      <c r="G130" s="14"/>
      <c r="H130" s="204">
        <v>52.38</v>
      </c>
      <c r="I130" s="205"/>
      <c r="J130" s="14"/>
      <c r="K130" s="14"/>
      <c r="L130" s="201"/>
      <c r="M130" s="206"/>
      <c r="N130" s="207"/>
      <c r="O130" s="207"/>
      <c r="P130" s="207"/>
      <c r="Q130" s="207"/>
      <c r="R130" s="207"/>
      <c r="S130" s="207"/>
      <c r="T130" s="20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02" t="s">
        <v>180</v>
      </c>
      <c r="AU130" s="202" t="s">
        <v>82</v>
      </c>
      <c r="AV130" s="14" t="s">
        <v>82</v>
      </c>
      <c r="AW130" s="14" t="s">
        <v>30</v>
      </c>
      <c r="AX130" s="14" t="s">
        <v>73</v>
      </c>
      <c r="AY130" s="202" t="s">
        <v>163</v>
      </c>
    </row>
    <row r="131" spans="1:51" s="15" customFormat="1" ht="12">
      <c r="A131" s="15"/>
      <c r="B131" s="209"/>
      <c r="C131" s="15"/>
      <c r="D131" s="194" t="s">
        <v>180</v>
      </c>
      <c r="E131" s="210" t="s">
        <v>1</v>
      </c>
      <c r="F131" s="211" t="s">
        <v>218</v>
      </c>
      <c r="G131" s="15"/>
      <c r="H131" s="212">
        <v>52.38</v>
      </c>
      <c r="I131" s="213"/>
      <c r="J131" s="15"/>
      <c r="K131" s="15"/>
      <c r="L131" s="209"/>
      <c r="M131" s="214"/>
      <c r="N131" s="215"/>
      <c r="O131" s="215"/>
      <c r="P131" s="215"/>
      <c r="Q131" s="215"/>
      <c r="R131" s="215"/>
      <c r="S131" s="215"/>
      <c r="T131" s="21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10" t="s">
        <v>180</v>
      </c>
      <c r="AU131" s="210" t="s">
        <v>82</v>
      </c>
      <c r="AV131" s="15" t="s">
        <v>170</v>
      </c>
      <c r="AW131" s="15" t="s">
        <v>30</v>
      </c>
      <c r="AX131" s="15" t="s">
        <v>80</v>
      </c>
      <c r="AY131" s="210" t="s">
        <v>163</v>
      </c>
    </row>
    <row r="132" spans="1:65" s="2" customFormat="1" ht="24.15" customHeight="1">
      <c r="A132" s="38"/>
      <c r="B132" s="179"/>
      <c r="C132" s="180" t="s">
        <v>170</v>
      </c>
      <c r="D132" s="180" t="s">
        <v>165</v>
      </c>
      <c r="E132" s="181" t="s">
        <v>281</v>
      </c>
      <c r="F132" s="182" t="s">
        <v>282</v>
      </c>
      <c r="G132" s="183" t="s">
        <v>168</v>
      </c>
      <c r="H132" s="184">
        <v>232</v>
      </c>
      <c r="I132" s="185"/>
      <c r="J132" s="186">
        <f>ROUND(I132*H132,2)</f>
        <v>0</v>
      </c>
      <c r="K132" s="182" t="s">
        <v>169</v>
      </c>
      <c r="L132" s="39"/>
      <c r="M132" s="187" t="s">
        <v>1</v>
      </c>
      <c r="N132" s="188" t="s">
        <v>38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170</v>
      </c>
      <c r="AT132" s="191" t="s">
        <v>165</v>
      </c>
      <c r="AU132" s="191" t="s">
        <v>82</v>
      </c>
      <c r="AY132" s="19" t="s">
        <v>163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170</v>
      </c>
      <c r="BM132" s="191" t="s">
        <v>2183</v>
      </c>
    </row>
    <row r="133" spans="1:51" s="13" customFormat="1" ht="12">
      <c r="A133" s="13"/>
      <c r="B133" s="193"/>
      <c r="C133" s="13"/>
      <c r="D133" s="194" t="s">
        <v>180</v>
      </c>
      <c r="E133" s="195" t="s">
        <v>1</v>
      </c>
      <c r="F133" s="196" t="s">
        <v>2184</v>
      </c>
      <c r="G133" s="13"/>
      <c r="H133" s="195" t="s">
        <v>1</v>
      </c>
      <c r="I133" s="197"/>
      <c r="J133" s="13"/>
      <c r="K133" s="13"/>
      <c r="L133" s="193"/>
      <c r="M133" s="198"/>
      <c r="N133" s="199"/>
      <c r="O133" s="199"/>
      <c r="P133" s="199"/>
      <c r="Q133" s="199"/>
      <c r="R133" s="199"/>
      <c r="S133" s="199"/>
      <c r="T133" s="20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180</v>
      </c>
      <c r="AU133" s="195" t="s">
        <v>82</v>
      </c>
      <c r="AV133" s="13" t="s">
        <v>80</v>
      </c>
      <c r="AW133" s="13" t="s">
        <v>30</v>
      </c>
      <c r="AX133" s="13" t="s">
        <v>73</v>
      </c>
      <c r="AY133" s="195" t="s">
        <v>163</v>
      </c>
    </row>
    <row r="134" spans="1:51" s="14" customFormat="1" ht="12">
      <c r="A134" s="14"/>
      <c r="B134" s="201"/>
      <c r="C134" s="14"/>
      <c r="D134" s="194" t="s">
        <v>180</v>
      </c>
      <c r="E134" s="202" t="s">
        <v>1</v>
      </c>
      <c r="F134" s="203" t="s">
        <v>2185</v>
      </c>
      <c r="G134" s="14"/>
      <c r="H134" s="204">
        <v>194</v>
      </c>
      <c r="I134" s="205"/>
      <c r="J134" s="14"/>
      <c r="K134" s="14"/>
      <c r="L134" s="201"/>
      <c r="M134" s="206"/>
      <c r="N134" s="207"/>
      <c r="O134" s="207"/>
      <c r="P134" s="207"/>
      <c r="Q134" s="207"/>
      <c r="R134" s="207"/>
      <c r="S134" s="207"/>
      <c r="T134" s="20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02" t="s">
        <v>180</v>
      </c>
      <c r="AU134" s="202" t="s">
        <v>82</v>
      </c>
      <c r="AV134" s="14" t="s">
        <v>82</v>
      </c>
      <c r="AW134" s="14" t="s">
        <v>30</v>
      </c>
      <c r="AX134" s="14" t="s">
        <v>73</v>
      </c>
      <c r="AY134" s="202" t="s">
        <v>163</v>
      </c>
    </row>
    <row r="135" spans="1:51" s="14" customFormat="1" ht="12">
      <c r="A135" s="14"/>
      <c r="B135" s="201"/>
      <c r="C135" s="14"/>
      <c r="D135" s="194" t="s">
        <v>180</v>
      </c>
      <c r="E135" s="202" t="s">
        <v>1</v>
      </c>
      <c r="F135" s="203" t="s">
        <v>2186</v>
      </c>
      <c r="G135" s="14"/>
      <c r="H135" s="204">
        <v>38</v>
      </c>
      <c r="I135" s="205"/>
      <c r="J135" s="14"/>
      <c r="K135" s="14"/>
      <c r="L135" s="201"/>
      <c r="M135" s="206"/>
      <c r="N135" s="207"/>
      <c r="O135" s="207"/>
      <c r="P135" s="207"/>
      <c r="Q135" s="207"/>
      <c r="R135" s="207"/>
      <c r="S135" s="207"/>
      <c r="T135" s="20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2" t="s">
        <v>180</v>
      </c>
      <c r="AU135" s="202" t="s">
        <v>82</v>
      </c>
      <c r="AV135" s="14" t="s">
        <v>82</v>
      </c>
      <c r="AW135" s="14" t="s">
        <v>30</v>
      </c>
      <c r="AX135" s="14" t="s">
        <v>73</v>
      </c>
      <c r="AY135" s="202" t="s">
        <v>163</v>
      </c>
    </row>
    <row r="136" spans="1:51" s="15" customFormat="1" ht="12">
      <c r="A136" s="15"/>
      <c r="B136" s="209"/>
      <c r="C136" s="15"/>
      <c r="D136" s="194" t="s">
        <v>180</v>
      </c>
      <c r="E136" s="210" t="s">
        <v>1</v>
      </c>
      <c r="F136" s="211" t="s">
        <v>218</v>
      </c>
      <c r="G136" s="15"/>
      <c r="H136" s="212">
        <v>232</v>
      </c>
      <c r="I136" s="213"/>
      <c r="J136" s="15"/>
      <c r="K136" s="15"/>
      <c r="L136" s="209"/>
      <c r="M136" s="214"/>
      <c r="N136" s="215"/>
      <c r="O136" s="215"/>
      <c r="P136" s="215"/>
      <c r="Q136" s="215"/>
      <c r="R136" s="215"/>
      <c r="S136" s="215"/>
      <c r="T136" s="21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10" t="s">
        <v>180</v>
      </c>
      <c r="AU136" s="210" t="s">
        <v>82</v>
      </c>
      <c r="AV136" s="15" t="s">
        <v>170</v>
      </c>
      <c r="AW136" s="15" t="s">
        <v>30</v>
      </c>
      <c r="AX136" s="15" t="s">
        <v>80</v>
      </c>
      <c r="AY136" s="210" t="s">
        <v>163</v>
      </c>
    </row>
    <row r="137" spans="1:63" s="12" customFormat="1" ht="22.8" customHeight="1">
      <c r="A137" s="12"/>
      <c r="B137" s="166"/>
      <c r="C137" s="12"/>
      <c r="D137" s="167" t="s">
        <v>72</v>
      </c>
      <c r="E137" s="177" t="s">
        <v>255</v>
      </c>
      <c r="F137" s="177" t="s">
        <v>286</v>
      </c>
      <c r="G137" s="12"/>
      <c r="H137" s="12"/>
      <c r="I137" s="169"/>
      <c r="J137" s="178">
        <f>BK137</f>
        <v>0</v>
      </c>
      <c r="K137" s="12"/>
      <c r="L137" s="166"/>
      <c r="M137" s="171"/>
      <c r="N137" s="172"/>
      <c r="O137" s="172"/>
      <c r="P137" s="173">
        <f>SUM(P138:P153)</f>
        <v>0</v>
      </c>
      <c r="Q137" s="172"/>
      <c r="R137" s="173">
        <f>SUM(R138:R153)</f>
        <v>0</v>
      </c>
      <c r="S137" s="172"/>
      <c r="T137" s="174">
        <f>SUM(T138:T153)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7" t="s">
        <v>80</v>
      </c>
      <c r="AT137" s="175" t="s">
        <v>72</v>
      </c>
      <c r="AU137" s="175" t="s">
        <v>80</v>
      </c>
      <c r="AY137" s="167" t="s">
        <v>163</v>
      </c>
      <c r="BK137" s="176">
        <f>SUM(BK138:BK153)</f>
        <v>0</v>
      </c>
    </row>
    <row r="138" spans="1:65" s="2" customFormat="1" ht="37.8" customHeight="1">
      <c r="A138" s="38"/>
      <c r="B138" s="179"/>
      <c r="C138" s="180" t="s">
        <v>186</v>
      </c>
      <c r="D138" s="180" t="s">
        <v>165</v>
      </c>
      <c r="E138" s="181" t="s">
        <v>2176</v>
      </c>
      <c r="F138" s="182" t="s">
        <v>2177</v>
      </c>
      <c r="G138" s="183" t="s">
        <v>204</v>
      </c>
      <c r="H138" s="184">
        <v>91.2</v>
      </c>
      <c r="I138" s="185"/>
      <c r="J138" s="186">
        <f>ROUND(I138*H138,2)</f>
        <v>0</v>
      </c>
      <c r="K138" s="182" t="s">
        <v>169</v>
      </c>
      <c r="L138" s="39"/>
      <c r="M138" s="187" t="s">
        <v>1</v>
      </c>
      <c r="N138" s="188" t="s">
        <v>38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170</v>
      </c>
      <c r="AT138" s="191" t="s">
        <v>165</v>
      </c>
      <c r="AU138" s="191" t="s">
        <v>82</v>
      </c>
      <c r="AY138" s="19" t="s">
        <v>163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170</v>
      </c>
      <c r="BM138" s="191" t="s">
        <v>2187</v>
      </c>
    </row>
    <row r="139" spans="1:51" s="14" customFormat="1" ht="12">
      <c r="A139" s="14"/>
      <c r="B139" s="201"/>
      <c r="C139" s="14"/>
      <c r="D139" s="194" t="s">
        <v>180</v>
      </c>
      <c r="E139" s="202" t="s">
        <v>1</v>
      </c>
      <c r="F139" s="203" t="s">
        <v>2188</v>
      </c>
      <c r="G139" s="14"/>
      <c r="H139" s="204">
        <v>91.2</v>
      </c>
      <c r="I139" s="205"/>
      <c r="J139" s="14"/>
      <c r="K139" s="14"/>
      <c r="L139" s="201"/>
      <c r="M139" s="206"/>
      <c r="N139" s="207"/>
      <c r="O139" s="207"/>
      <c r="P139" s="207"/>
      <c r="Q139" s="207"/>
      <c r="R139" s="207"/>
      <c r="S139" s="207"/>
      <c r="T139" s="20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02" t="s">
        <v>180</v>
      </c>
      <c r="AU139" s="202" t="s">
        <v>82</v>
      </c>
      <c r="AV139" s="14" t="s">
        <v>82</v>
      </c>
      <c r="AW139" s="14" t="s">
        <v>30</v>
      </c>
      <c r="AX139" s="14" t="s">
        <v>73</v>
      </c>
      <c r="AY139" s="202" t="s">
        <v>163</v>
      </c>
    </row>
    <row r="140" spans="1:51" s="15" customFormat="1" ht="12">
      <c r="A140" s="15"/>
      <c r="B140" s="209"/>
      <c r="C140" s="15"/>
      <c r="D140" s="194" t="s">
        <v>180</v>
      </c>
      <c r="E140" s="210" t="s">
        <v>1</v>
      </c>
      <c r="F140" s="211" t="s">
        <v>218</v>
      </c>
      <c r="G140" s="15"/>
      <c r="H140" s="212">
        <v>91.2</v>
      </c>
      <c r="I140" s="213"/>
      <c r="J140" s="15"/>
      <c r="K140" s="15"/>
      <c r="L140" s="209"/>
      <c r="M140" s="214"/>
      <c r="N140" s="215"/>
      <c r="O140" s="215"/>
      <c r="P140" s="215"/>
      <c r="Q140" s="215"/>
      <c r="R140" s="215"/>
      <c r="S140" s="215"/>
      <c r="T140" s="21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10" t="s">
        <v>180</v>
      </c>
      <c r="AU140" s="210" t="s">
        <v>82</v>
      </c>
      <c r="AV140" s="15" t="s">
        <v>170</v>
      </c>
      <c r="AW140" s="15" t="s">
        <v>30</v>
      </c>
      <c r="AX140" s="15" t="s">
        <v>80</v>
      </c>
      <c r="AY140" s="210" t="s">
        <v>163</v>
      </c>
    </row>
    <row r="141" spans="1:65" s="2" customFormat="1" ht="37.8" customHeight="1">
      <c r="A141" s="38"/>
      <c r="B141" s="179"/>
      <c r="C141" s="180" t="s">
        <v>185</v>
      </c>
      <c r="D141" s="180" t="s">
        <v>165</v>
      </c>
      <c r="E141" s="181" t="s">
        <v>237</v>
      </c>
      <c r="F141" s="182" t="s">
        <v>238</v>
      </c>
      <c r="G141" s="183" t="s">
        <v>204</v>
      </c>
      <c r="H141" s="184">
        <v>91.2</v>
      </c>
      <c r="I141" s="185"/>
      <c r="J141" s="186">
        <f>ROUND(I141*H141,2)</f>
        <v>0</v>
      </c>
      <c r="K141" s="182" t="s">
        <v>169</v>
      </c>
      <c r="L141" s="39"/>
      <c r="M141" s="187" t="s">
        <v>1</v>
      </c>
      <c r="N141" s="188" t="s">
        <v>38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170</v>
      </c>
      <c r="AT141" s="191" t="s">
        <v>165</v>
      </c>
      <c r="AU141" s="191" t="s">
        <v>82</v>
      </c>
      <c r="AY141" s="19" t="s">
        <v>163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170</v>
      </c>
      <c r="BM141" s="191" t="s">
        <v>2189</v>
      </c>
    </row>
    <row r="142" spans="1:65" s="2" customFormat="1" ht="33" customHeight="1">
      <c r="A142" s="38"/>
      <c r="B142" s="179"/>
      <c r="C142" s="180" t="s">
        <v>193</v>
      </c>
      <c r="D142" s="180" t="s">
        <v>165</v>
      </c>
      <c r="E142" s="181" t="s">
        <v>262</v>
      </c>
      <c r="F142" s="182" t="s">
        <v>263</v>
      </c>
      <c r="G142" s="183" t="s">
        <v>264</v>
      </c>
      <c r="H142" s="184">
        <v>164.16</v>
      </c>
      <c r="I142" s="185"/>
      <c r="J142" s="186">
        <f>ROUND(I142*H142,2)</f>
        <v>0</v>
      </c>
      <c r="K142" s="182" t="s">
        <v>169</v>
      </c>
      <c r="L142" s="39"/>
      <c r="M142" s="187" t="s">
        <v>1</v>
      </c>
      <c r="N142" s="188" t="s">
        <v>38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170</v>
      </c>
      <c r="AT142" s="191" t="s">
        <v>165</v>
      </c>
      <c r="AU142" s="191" t="s">
        <v>82</v>
      </c>
      <c r="AY142" s="19" t="s">
        <v>163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170</v>
      </c>
      <c r="BM142" s="191" t="s">
        <v>2190</v>
      </c>
    </row>
    <row r="143" spans="1:51" s="14" customFormat="1" ht="12">
      <c r="A143" s="14"/>
      <c r="B143" s="201"/>
      <c r="C143" s="14"/>
      <c r="D143" s="194" t="s">
        <v>180</v>
      </c>
      <c r="E143" s="202" t="s">
        <v>1</v>
      </c>
      <c r="F143" s="203" t="s">
        <v>2191</v>
      </c>
      <c r="G143" s="14"/>
      <c r="H143" s="204">
        <v>164.16</v>
      </c>
      <c r="I143" s="205"/>
      <c r="J143" s="14"/>
      <c r="K143" s="14"/>
      <c r="L143" s="201"/>
      <c r="M143" s="206"/>
      <c r="N143" s="207"/>
      <c r="O143" s="207"/>
      <c r="P143" s="207"/>
      <c r="Q143" s="207"/>
      <c r="R143" s="207"/>
      <c r="S143" s="207"/>
      <c r="T143" s="20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2" t="s">
        <v>180</v>
      </c>
      <c r="AU143" s="202" t="s">
        <v>82</v>
      </c>
      <c r="AV143" s="14" t="s">
        <v>82</v>
      </c>
      <c r="AW143" s="14" t="s">
        <v>30</v>
      </c>
      <c r="AX143" s="14" t="s">
        <v>80</v>
      </c>
      <c r="AY143" s="202" t="s">
        <v>163</v>
      </c>
    </row>
    <row r="144" spans="1:65" s="2" customFormat="1" ht="24.15" customHeight="1">
      <c r="A144" s="38"/>
      <c r="B144" s="179"/>
      <c r="C144" s="180" t="s">
        <v>189</v>
      </c>
      <c r="D144" s="180" t="s">
        <v>165</v>
      </c>
      <c r="E144" s="181" t="s">
        <v>281</v>
      </c>
      <c r="F144" s="182" t="s">
        <v>282</v>
      </c>
      <c r="G144" s="183" t="s">
        <v>168</v>
      </c>
      <c r="H144" s="184">
        <v>232</v>
      </c>
      <c r="I144" s="185"/>
      <c r="J144" s="186">
        <f>ROUND(I144*H144,2)</f>
        <v>0</v>
      </c>
      <c r="K144" s="182" t="s">
        <v>169</v>
      </c>
      <c r="L144" s="39"/>
      <c r="M144" s="187" t="s">
        <v>1</v>
      </c>
      <c r="N144" s="188" t="s">
        <v>38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170</v>
      </c>
      <c r="AT144" s="191" t="s">
        <v>165</v>
      </c>
      <c r="AU144" s="191" t="s">
        <v>82</v>
      </c>
      <c r="AY144" s="19" t="s">
        <v>163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170</v>
      </c>
      <c r="BM144" s="191" t="s">
        <v>2192</v>
      </c>
    </row>
    <row r="145" spans="1:51" s="13" customFormat="1" ht="12">
      <c r="A145" s="13"/>
      <c r="B145" s="193"/>
      <c r="C145" s="13"/>
      <c r="D145" s="194" t="s">
        <v>180</v>
      </c>
      <c r="E145" s="195" t="s">
        <v>1</v>
      </c>
      <c r="F145" s="196" t="s">
        <v>2184</v>
      </c>
      <c r="G145" s="13"/>
      <c r="H145" s="195" t="s">
        <v>1</v>
      </c>
      <c r="I145" s="197"/>
      <c r="J145" s="13"/>
      <c r="K145" s="13"/>
      <c r="L145" s="193"/>
      <c r="M145" s="198"/>
      <c r="N145" s="199"/>
      <c r="O145" s="199"/>
      <c r="P145" s="199"/>
      <c r="Q145" s="199"/>
      <c r="R145" s="199"/>
      <c r="S145" s="199"/>
      <c r="T145" s="20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180</v>
      </c>
      <c r="AU145" s="195" t="s">
        <v>82</v>
      </c>
      <c r="AV145" s="13" t="s">
        <v>80</v>
      </c>
      <c r="AW145" s="13" t="s">
        <v>30</v>
      </c>
      <c r="AX145" s="13" t="s">
        <v>73</v>
      </c>
      <c r="AY145" s="195" t="s">
        <v>163</v>
      </c>
    </row>
    <row r="146" spans="1:51" s="14" customFormat="1" ht="12">
      <c r="A146" s="14"/>
      <c r="B146" s="201"/>
      <c r="C146" s="14"/>
      <c r="D146" s="194" t="s">
        <v>180</v>
      </c>
      <c r="E146" s="202" t="s">
        <v>1</v>
      </c>
      <c r="F146" s="203" t="s">
        <v>2193</v>
      </c>
      <c r="G146" s="14"/>
      <c r="H146" s="204">
        <v>232</v>
      </c>
      <c r="I146" s="205"/>
      <c r="J146" s="14"/>
      <c r="K146" s="14"/>
      <c r="L146" s="201"/>
      <c r="M146" s="206"/>
      <c r="N146" s="207"/>
      <c r="O146" s="207"/>
      <c r="P146" s="207"/>
      <c r="Q146" s="207"/>
      <c r="R146" s="207"/>
      <c r="S146" s="207"/>
      <c r="T146" s="20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02" t="s">
        <v>180</v>
      </c>
      <c r="AU146" s="202" t="s">
        <v>82</v>
      </c>
      <c r="AV146" s="14" t="s">
        <v>82</v>
      </c>
      <c r="AW146" s="14" t="s">
        <v>30</v>
      </c>
      <c r="AX146" s="14" t="s">
        <v>73</v>
      </c>
      <c r="AY146" s="202" t="s">
        <v>163</v>
      </c>
    </row>
    <row r="147" spans="1:51" s="15" customFormat="1" ht="12">
      <c r="A147" s="15"/>
      <c r="B147" s="209"/>
      <c r="C147" s="15"/>
      <c r="D147" s="194" t="s">
        <v>180</v>
      </c>
      <c r="E147" s="210" t="s">
        <v>1</v>
      </c>
      <c r="F147" s="211" t="s">
        <v>218</v>
      </c>
      <c r="G147" s="15"/>
      <c r="H147" s="212">
        <v>232</v>
      </c>
      <c r="I147" s="213"/>
      <c r="J147" s="15"/>
      <c r="K147" s="15"/>
      <c r="L147" s="209"/>
      <c r="M147" s="214"/>
      <c r="N147" s="215"/>
      <c r="O147" s="215"/>
      <c r="P147" s="215"/>
      <c r="Q147" s="215"/>
      <c r="R147" s="215"/>
      <c r="S147" s="215"/>
      <c r="T147" s="21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10" t="s">
        <v>180</v>
      </c>
      <c r="AU147" s="210" t="s">
        <v>82</v>
      </c>
      <c r="AV147" s="15" t="s">
        <v>170</v>
      </c>
      <c r="AW147" s="15" t="s">
        <v>30</v>
      </c>
      <c r="AX147" s="15" t="s">
        <v>80</v>
      </c>
      <c r="AY147" s="210" t="s">
        <v>163</v>
      </c>
    </row>
    <row r="148" spans="1:65" s="2" customFormat="1" ht="24.15" customHeight="1">
      <c r="A148" s="38"/>
      <c r="B148" s="179"/>
      <c r="C148" s="180" t="s">
        <v>201</v>
      </c>
      <c r="D148" s="180" t="s">
        <v>165</v>
      </c>
      <c r="E148" s="181" t="s">
        <v>294</v>
      </c>
      <c r="F148" s="182" t="s">
        <v>295</v>
      </c>
      <c r="G148" s="183" t="s">
        <v>204</v>
      </c>
      <c r="H148" s="184">
        <v>91.2</v>
      </c>
      <c r="I148" s="185"/>
      <c r="J148" s="186">
        <f>ROUND(I148*H148,2)</f>
        <v>0</v>
      </c>
      <c r="K148" s="182" t="s">
        <v>178</v>
      </c>
      <c r="L148" s="39"/>
      <c r="M148" s="187" t="s">
        <v>1</v>
      </c>
      <c r="N148" s="188" t="s">
        <v>38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170</v>
      </c>
      <c r="AT148" s="191" t="s">
        <v>165</v>
      </c>
      <c r="AU148" s="191" t="s">
        <v>82</v>
      </c>
      <c r="AY148" s="19" t="s">
        <v>163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170</v>
      </c>
      <c r="BM148" s="191" t="s">
        <v>2194</v>
      </c>
    </row>
    <row r="149" spans="1:51" s="14" customFormat="1" ht="12">
      <c r="A149" s="14"/>
      <c r="B149" s="201"/>
      <c r="C149" s="14"/>
      <c r="D149" s="194" t="s">
        <v>180</v>
      </c>
      <c r="E149" s="202" t="s">
        <v>1</v>
      </c>
      <c r="F149" s="203" t="s">
        <v>2188</v>
      </c>
      <c r="G149" s="14"/>
      <c r="H149" s="204">
        <v>91.2</v>
      </c>
      <c r="I149" s="205"/>
      <c r="J149" s="14"/>
      <c r="K149" s="14"/>
      <c r="L149" s="201"/>
      <c r="M149" s="206"/>
      <c r="N149" s="207"/>
      <c r="O149" s="207"/>
      <c r="P149" s="207"/>
      <c r="Q149" s="207"/>
      <c r="R149" s="207"/>
      <c r="S149" s="207"/>
      <c r="T149" s="20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02" t="s">
        <v>180</v>
      </c>
      <c r="AU149" s="202" t="s">
        <v>82</v>
      </c>
      <c r="AV149" s="14" t="s">
        <v>82</v>
      </c>
      <c r="AW149" s="14" t="s">
        <v>30</v>
      </c>
      <c r="AX149" s="14" t="s">
        <v>73</v>
      </c>
      <c r="AY149" s="202" t="s">
        <v>163</v>
      </c>
    </row>
    <row r="150" spans="1:51" s="15" customFormat="1" ht="12">
      <c r="A150" s="15"/>
      <c r="B150" s="209"/>
      <c r="C150" s="15"/>
      <c r="D150" s="194" t="s">
        <v>180</v>
      </c>
      <c r="E150" s="210" t="s">
        <v>1</v>
      </c>
      <c r="F150" s="211" t="s">
        <v>218</v>
      </c>
      <c r="G150" s="15"/>
      <c r="H150" s="212">
        <v>91.2</v>
      </c>
      <c r="I150" s="213"/>
      <c r="J150" s="15"/>
      <c r="K150" s="15"/>
      <c r="L150" s="209"/>
      <c r="M150" s="214"/>
      <c r="N150" s="215"/>
      <c r="O150" s="215"/>
      <c r="P150" s="215"/>
      <c r="Q150" s="215"/>
      <c r="R150" s="215"/>
      <c r="S150" s="215"/>
      <c r="T150" s="21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10" t="s">
        <v>180</v>
      </c>
      <c r="AU150" s="210" t="s">
        <v>82</v>
      </c>
      <c r="AV150" s="15" t="s">
        <v>170</v>
      </c>
      <c r="AW150" s="15" t="s">
        <v>30</v>
      </c>
      <c r="AX150" s="15" t="s">
        <v>80</v>
      </c>
      <c r="AY150" s="210" t="s">
        <v>163</v>
      </c>
    </row>
    <row r="151" spans="1:65" s="2" customFormat="1" ht="16.5" customHeight="1">
      <c r="A151" s="38"/>
      <c r="B151" s="179"/>
      <c r="C151" s="217" t="s">
        <v>192</v>
      </c>
      <c r="D151" s="217" t="s">
        <v>298</v>
      </c>
      <c r="E151" s="218" t="s">
        <v>299</v>
      </c>
      <c r="F151" s="219" t="s">
        <v>300</v>
      </c>
      <c r="G151" s="220" t="s">
        <v>264</v>
      </c>
      <c r="H151" s="221">
        <v>182.4</v>
      </c>
      <c r="I151" s="222"/>
      <c r="J151" s="223">
        <f>ROUND(I151*H151,2)</f>
        <v>0</v>
      </c>
      <c r="K151" s="219" t="s">
        <v>1</v>
      </c>
      <c r="L151" s="224"/>
      <c r="M151" s="225" t="s">
        <v>1</v>
      </c>
      <c r="N151" s="226" t="s">
        <v>38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189</v>
      </c>
      <c r="AT151" s="191" t="s">
        <v>298</v>
      </c>
      <c r="AU151" s="191" t="s">
        <v>82</v>
      </c>
      <c r="AY151" s="19" t="s">
        <v>163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170</v>
      </c>
      <c r="BM151" s="191" t="s">
        <v>280</v>
      </c>
    </row>
    <row r="152" spans="1:51" s="14" customFormat="1" ht="12">
      <c r="A152" s="14"/>
      <c r="B152" s="201"/>
      <c r="C152" s="14"/>
      <c r="D152" s="194" t="s">
        <v>180</v>
      </c>
      <c r="E152" s="202" t="s">
        <v>1</v>
      </c>
      <c r="F152" s="203" t="s">
        <v>2195</v>
      </c>
      <c r="G152" s="14"/>
      <c r="H152" s="204">
        <v>182.4</v>
      </c>
      <c r="I152" s="205"/>
      <c r="J152" s="14"/>
      <c r="K152" s="14"/>
      <c r="L152" s="201"/>
      <c r="M152" s="206"/>
      <c r="N152" s="207"/>
      <c r="O152" s="207"/>
      <c r="P152" s="207"/>
      <c r="Q152" s="207"/>
      <c r="R152" s="207"/>
      <c r="S152" s="207"/>
      <c r="T152" s="20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2" t="s">
        <v>180</v>
      </c>
      <c r="AU152" s="202" t="s">
        <v>82</v>
      </c>
      <c r="AV152" s="14" t="s">
        <v>82</v>
      </c>
      <c r="AW152" s="14" t="s">
        <v>30</v>
      </c>
      <c r="AX152" s="14" t="s">
        <v>73</v>
      </c>
      <c r="AY152" s="202" t="s">
        <v>163</v>
      </c>
    </row>
    <row r="153" spans="1:51" s="15" customFormat="1" ht="12">
      <c r="A153" s="15"/>
      <c r="B153" s="209"/>
      <c r="C153" s="15"/>
      <c r="D153" s="194" t="s">
        <v>180</v>
      </c>
      <c r="E153" s="210" t="s">
        <v>1</v>
      </c>
      <c r="F153" s="211" t="s">
        <v>218</v>
      </c>
      <c r="G153" s="15"/>
      <c r="H153" s="212">
        <v>182.4</v>
      </c>
      <c r="I153" s="213"/>
      <c r="J153" s="15"/>
      <c r="K153" s="15"/>
      <c r="L153" s="209"/>
      <c r="M153" s="214"/>
      <c r="N153" s="215"/>
      <c r="O153" s="215"/>
      <c r="P153" s="215"/>
      <c r="Q153" s="215"/>
      <c r="R153" s="215"/>
      <c r="S153" s="215"/>
      <c r="T153" s="21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10" t="s">
        <v>180</v>
      </c>
      <c r="AU153" s="210" t="s">
        <v>82</v>
      </c>
      <c r="AV153" s="15" t="s">
        <v>170</v>
      </c>
      <c r="AW153" s="15" t="s">
        <v>30</v>
      </c>
      <c r="AX153" s="15" t="s">
        <v>80</v>
      </c>
      <c r="AY153" s="210" t="s">
        <v>163</v>
      </c>
    </row>
    <row r="154" spans="1:63" s="12" customFormat="1" ht="22.8" customHeight="1">
      <c r="A154" s="12"/>
      <c r="B154" s="166"/>
      <c r="C154" s="12"/>
      <c r="D154" s="167" t="s">
        <v>72</v>
      </c>
      <c r="E154" s="177" t="s">
        <v>186</v>
      </c>
      <c r="F154" s="177" t="s">
        <v>603</v>
      </c>
      <c r="G154" s="12"/>
      <c r="H154" s="12"/>
      <c r="I154" s="169"/>
      <c r="J154" s="178">
        <f>BK154</f>
        <v>0</v>
      </c>
      <c r="K154" s="12"/>
      <c r="L154" s="166"/>
      <c r="M154" s="171"/>
      <c r="N154" s="172"/>
      <c r="O154" s="172"/>
      <c r="P154" s="173">
        <f>SUM(P155:P166)</f>
        <v>0</v>
      </c>
      <c r="Q154" s="172"/>
      <c r="R154" s="173">
        <f>SUM(R155:R166)</f>
        <v>145.51045</v>
      </c>
      <c r="S154" s="172"/>
      <c r="T154" s="174">
        <f>SUM(T155:T166)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67" t="s">
        <v>80</v>
      </c>
      <c r="AT154" s="175" t="s">
        <v>72</v>
      </c>
      <c r="AU154" s="175" t="s">
        <v>80</v>
      </c>
      <c r="AY154" s="167" t="s">
        <v>163</v>
      </c>
      <c r="BK154" s="176">
        <f>SUM(BK155:BK166)</f>
        <v>0</v>
      </c>
    </row>
    <row r="155" spans="1:65" s="2" customFormat="1" ht="16.5" customHeight="1">
      <c r="A155" s="38"/>
      <c r="B155" s="179"/>
      <c r="C155" s="180" t="s">
        <v>219</v>
      </c>
      <c r="D155" s="180" t="s">
        <v>165</v>
      </c>
      <c r="E155" s="181" t="s">
        <v>605</v>
      </c>
      <c r="F155" s="182" t="s">
        <v>606</v>
      </c>
      <c r="G155" s="183" t="s">
        <v>168</v>
      </c>
      <c r="H155" s="184">
        <v>279.5</v>
      </c>
      <c r="I155" s="185"/>
      <c r="J155" s="186">
        <f>ROUND(I155*H155,2)</f>
        <v>0</v>
      </c>
      <c r="K155" s="182" t="s">
        <v>169</v>
      </c>
      <c r="L155" s="39"/>
      <c r="M155" s="187" t="s">
        <v>1</v>
      </c>
      <c r="N155" s="188" t="s">
        <v>38</v>
      </c>
      <c r="O155" s="77"/>
      <c r="P155" s="189">
        <f>O155*H155</f>
        <v>0</v>
      </c>
      <c r="Q155" s="189">
        <v>0.345</v>
      </c>
      <c r="R155" s="189">
        <f>Q155*H155</f>
        <v>96.4275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170</v>
      </c>
      <c r="AT155" s="191" t="s">
        <v>165</v>
      </c>
      <c r="AU155" s="191" t="s">
        <v>82</v>
      </c>
      <c r="AY155" s="19" t="s">
        <v>163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80</v>
      </c>
      <c r="BK155" s="192">
        <f>ROUND(I155*H155,2)</f>
        <v>0</v>
      </c>
      <c r="BL155" s="19" t="s">
        <v>170</v>
      </c>
      <c r="BM155" s="191" t="s">
        <v>306</v>
      </c>
    </row>
    <row r="156" spans="1:51" s="13" customFormat="1" ht="12">
      <c r="A156" s="13"/>
      <c r="B156" s="193"/>
      <c r="C156" s="13"/>
      <c r="D156" s="194" t="s">
        <v>180</v>
      </c>
      <c r="E156" s="195" t="s">
        <v>1</v>
      </c>
      <c r="F156" s="196" t="s">
        <v>2124</v>
      </c>
      <c r="G156" s="13"/>
      <c r="H156" s="195" t="s">
        <v>1</v>
      </c>
      <c r="I156" s="197"/>
      <c r="J156" s="13"/>
      <c r="K156" s="13"/>
      <c r="L156" s="193"/>
      <c r="M156" s="198"/>
      <c r="N156" s="199"/>
      <c r="O156" s="199"/>
      <c r="P156" s="199"/>
      <c r="Q156" s="199"/>
      <c r="R156" s="199"/>
      <c r="S156" s="199"/>
      <c r="T156" s="20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180</v>
      </c>
      <c r="AU156" s="195" t="s">
        <v>82</v>
      </c>
      <c r="AV156" s="13" t="s">
        <v>80</v>
      </c>
      <c r="AW156" s="13" t="s">
        <v>30</v>
      </c>
      <c r="AX156" s="13" t="s">
        <v>73</v>
      </c>
      <c r="AY156" s="195" t="s">
        <v>163</v>
      </c>
    </row>
    <row r="157" spans="1:51" s="14" customFormat="1" ht="12">
      <c r="A157" s="14"/>
      <c r="B157" s="201"/>
      <c r="C157" s="14"/>
      <c r="D157" s="194" t="s">
        <v>180</v>
      </c>
      <c r="E157" s="202" t="s">
        <v>1</v>
      </c>
      <c r="F157" s="203" t="s">
        <v>2125</v>
      </c>
      <c r="G157" s="14"/>
      <c r="H157" s="204">
        <v>230</v>
      </c>
      <c r="I157" s="205"/>
      <c r="J157" s="14"/>
      <c r="K157" s="14"/>
      <c r="L157" s="201"/>
      <c r="M157" s="206"/>
      <c r="N157" s="207"/>
      <c r="O157" s="207"/>
      <c r="P157" s="207"/>
      <c r="Q157" s="207"/>
      <c r="R157" s="207"/>
      <c r="S157" s="207"/>
      <c r="T157" s="20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2" t="s">
        <v>180</v>
      </c>
      <c r="AU157" s="202" t="s">
        <v>82</v>
      </c>
      <c r="AV157" s="14" t="s">
        <v>82</v>
      </c>
      <c r="AW157" s="14" t="s">
        <v>30</v>
      </c>
      <c r="AX157" s="14" t="s">
        <v>73</v>
      </c>
      <c r="AY157" s="202" t="s">
        <v>163</v>
      </c>
    </row>
    <row r="158" spans="1:51" s="14" customFormat="1" ht="12">
      <c r="A158" s="14"/>
      <c r="B158" s="201"/>
      <c r="C158" s="14"/>
      <c r="D158" s="194" t="s">
        <v>180</v>
      </c>
      <c r="E158" s="202" t="s">
        <v>1</v>
      </c>
      <c r="F158" s="203" t="s">
        <v>2196</v>
      </c>
      <c r="G158" s="14"/>
      <c r="H158" s="204">
        <v>49.5</v>
      </c>
      <c r="I158" s="205"/>
      <c r="J158" s="14"/>
      <c r="K158" s="14"/>
      <c r="L158" s="201"/>
      <c r="M158" s="206"/>
      <c r="N158" s="207"/>
      <c r="O158" s="207"/>
      <c r="P158" s="207"/>
      <c r="Q158" s="207"/>
      <c r="R158" s="207"/>
      <c r="S158" s="207"/>
      <c r="T158" s="20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2" t="s">
        <v>180</v>
      </c>
      <c r="AU158" s="202" t="s">
        <v>82</v>
      </c>
      <c r="AV158" s="14" t="s">
        <v>82</v>
      </c>
      <c r="AW158" s="14" t="s">
        <v>30</v>
      </c>
      <c r="AX158" s="14" t="s">
        <v>73</v>
      </c>
      <c r="AY158" s="202" t="s">
        <v>163</v>
      </c>
    </row>
    <row r="159" spans="1:51" s="15" customFormat="1" ht="12">
      <c r="A159" s="15"/>
      <c r="B159" s="209"/>
      <c r="C159" s="15"/>
      <c r="D159" s="194" t="s">
        <v>180</v>
      </c>
      <c r="E159" s="210" t="s">
        <v>1</v>
      </c>
      <c r="F159" s="211" t="s">
        <v>218</v>
      </c>
      <c r="G159" s="15"/>
      <c r="H159" s="212">
        <v>279.5</v>
      </c>
      <c r="I159" s="213"/>
      <c r="J159" s="15"/>
      <c r="K159" s="15"/>
      <c r="L159" s="209"/>
      <c r="M159" s="214"/>
      <c r="N159" s="215"/>
      <c r="O159" s="215"/>
      <c r="P159" s="215"/>
      <c r="Q159" s="215"/>
      <c r="R159" s="215"/>
      <c r="S159" s="215"/>
      <c r="T159" s="21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10" t="s">
        <v>180</v>
      </c>
      <c r="AU159" s="210" t="s">
        <v>82</v>
      </c>
      <c r="AV159" s="15" t="s">
        <v>170</v>
      </c>
      <c r="AW159" s="15" t="s">
        <v>30</v>
      </c>
      <c r="AX159" s="15" t="s">
        <v>80</v>
      </c>
      <c r="AY159" s="210" t="s">
        <v>163</v>
      </c>
    </row>
    <row r="160" spans="1:65" s="2" customFormat="1" ht="24.15" customHeight="1">
      <c r="A160" s="38"/>
      <c r="B160" s="179"/>
      <c r="C160" s="180" t="s">
        <v>197</v>
      </c>
      <c r="D160" s="180" t="s">
        <v>165</v>
      </c>
      <c r="E160" s="181" t="s">
        <v>2197</v>
      </c>
      <c r="F160" s="182" t="s">
        <v>2198</v>
      </c>
      <c r="G160" s="183" t="s">
        <v>168</v>
      </c>
      <c r="H160" s="184">
        <v>235</v>
      </c>
      <c r="I160" s="185"/>
      <c r="J160" s="186">
        <f>ROUND(I160*H160,2)</f>
        <v>0</v>
      </c>
      <c r="K160" s="182" t="s">
        <v>169</v>
      </c>
      <c r="L160" s="39"/>
      <c r="M160" s="187" t="s">
        <v>1</v>
      </c>
      <c r="N160" s="188" t="s">
        <v>38</v>
      </c>
      <c r="O160" s="77"/>
      <c r="P160" s="189">
        <f>O160*H160</f>
        <v>0</v>
      </c>
      <c r="Q160" s="189">
        <v>0.08425</v>
      </c>
      <c r="R160" s="189">
        <f>Q160*H160</f>
        <v>19.798750000000002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170</v>
      </c>
      <c r="AT160" s="191" t="s">
        <v>165</v>
      </c>
      <c r="AU160" s="191" t="s">
        <v>82</v>
      </c>
      <c r="AY160" s="19" t="s">
        <v>163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170</v>
      </c>
      <c r="BM160" s="191" t="s">
        <v>315</v>
      </c>
    </row>
    <row r="161" spans="1:65" s="2" customFormat="1" ht="24.15" customHeight="1">
      <c r="A161" s="38"/>
      <c r="B161" s="179"/>
      <c r="C161" s="217" t="s">
        <v>231</v>
      </c>
      <c r="D161" s="217" t="s">
        <v>298</v>
      </c>
      <c r="E161" s="218" t="s">
        <v>2199</v>
      </c>
      <c r="F161" s="219" t="s">
        <v>2200</v>
      </c>
      <c r="G161" s="220" t="s">
        <v>168</v>
      </c>
      <c r="H161" s="221">
        <v>5.1</v>
      </c>
      <c r="I161" s="222"/>
      <c r="J161" s="223">
        <f>ROUND(I161*H161,2)</f>
        <v>0</v>
      </c>
      <c r="K161" s="219" t="s">
        <v>169</v>
      </c>
      <c r="L161" s="224"/>
      <c r="M161" s="225" t="s">
        <v>1</v>
      </c>
      <c r="N161" s="226" t="s">
        <v>38</v>
      </c>
      <c r="O161" s="77"/>
      <c r="P161" s="189">
        <f>O161*H161</f>
        <v>0</v>
      </c>
      <c r="Q161" s="189">
        <v>0.13</v>
      </c>
      <c r="R161" s="189">
        <f>Q161*H161</f>
        <v>0.6629999999999999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189</v>
      </c>
      <c r="AT161" s="191" t="s">
        <v>298</v>
      </c>
      <c r="AU161" s="191" t="s">
        <v>82</v>
      </c>
      <c r="AY161" s="19" t="s">
        <v>163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170</v>
      </c>
      <c r="BM161" s="191" t="s">
        <v>325</v>
      </c>
    </row>
    <row r="162" spans="1:51" s="14" customFormat="1" ht="12">
      <c r="A162" s="14"/>
      <c r="B162" s="201"/>
      <c r="C162" s="14"/>
      <c r="D162" s="194" t="s">
        <v>180</v>
      </c>
      <c r="E162" s="202" t="s">
        <v>1</v>
      </c>
      <c r="F162" s="203" t="s">
        <v>2201</v>
      </c>
      <c r="G162" s="14"/>
      <c r="H162" s="204">
        <v>5.1</v>
      </c>
      <c r="I162" s="205"/>
      <c r="J162" s="14"/>
      <c r="K162" s="14"/>
      <c r="L162" s="201"/>
      <c r="M162" s="206"/>
      <c r="N162" s="207"/>
      <c r="O162" s="207"/>
      <c r="P162" s="207"/>
      <c r="Q162" s="207"/>
      <c r="R162" s="207"/>
      <c r="S162" s="207"/>
      <c r="T162" s="20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2" t="s">
        <v>180</v>
      </c>
      <c r="AU162" s="202" t="s">
        <v>82</v>
      </c>
      <c r="AV162" s="14" t="s">
        <v>82</v>
      </c>
      <c r="AW162" s="14" t="s">
        <v>30</v>
      </c>
      <c r="AX162" s="14" t="s">
        <v>73</v>
      </c>
      <c r="AY162" s="202" t="s">
        <v>163</v>
      </c>
    </row>
    <row r="163" spans="1:51" s="15" customFormat="1" ht="12">
      <c r="A163" s="15"/>
      <c r="B163" s="209"/>
      <c r="C163" s="15"/>
      <c r="D163" s="194" t="s">
        <v>180</v>
      </c>
      <c r="E163" s="210" t="s">
        <v>1</v>
      </c>
      <c r="F163" s="211" t="s">
        <v>218</v>
      </c>
      <c r="G163" s="15"/>
      <c r="H163" s="212">
        <v>5.1</v>
      </c>
      <c r="I163" s="213"/>
      <c r="J163" s="15"/>
      <c r="K163" s="15"/>
      <c r="L163" s="209"/>
      <c r="M163" s="214"/>
      <c r="N163" s="215"/>
      <c r="O163" s="215"/>
      <c r="P163" s="215"/>
      <c r="Q163" s="215"/>
      <c r="R163" s="215"/>
      <c r="S163" s="215"/>
      <c r="T163" s="21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10" t="s">
        <v>180</v>
      </c>
      <c r="AU163" s="210" t="s">
        <v>82</v>
      </c>
      <c r="AV163" s="15" t="s">
        <v>170</v>
      </c>
      <c r="AW163" s="15" t="s">
        <v>30</v>
      </c>
      <c r="AX163" s="15" t="s">
        <v>80</v>
      </c>
      <c r="AY163" s="210" t="s">
        <v>163</v>
      </c>
    </row>
    <row r="164" spans="1:65" s="2" customFormat="1" ht="21.75" customHeight="1">
      <c r="A164" s="38"/>
      <c r="B164" s="179"/>
      <c r="C164" s="217" t="s">
        <v>236</v>
      </c>
      <c r="D164" s="217" t="s">
        <v>298</v>
      </c>
      <c r="E164" s="218" t="s">
        <v>2202</v>
      </c>
      <c r="F164" s="219" t="s">
        <v>2203</v>
      </c>
      <c r="G164" s="220" t="s">
        <v>168</v>
      </c>
      <c r="H164" s="221">
        <v>234.6</v>
      </c>
      <c r="I164" s="222"/>
      <c r="J164" s="223">
        <f>ROUND(I164*H164,2)</f>
        <v>0</v>
      </c>
      <c r="K164" s="219" t="s">
        <v>169</v>
      </c>
      <c r="L164" s="224"/>
      <c r="M164" s="225" t="s">
        <v>1</v>
      </c>
      <c r="N164" s="226" t="s">
        <v>38</v>
      </c>
      <c r="O164" s="77"/>
      <c r="P164" s="189">
        <f>O164*H164</f>
        <v>0</v>
      </c>
      <c r="Q164" s="189">
        <v>0.122</v>
      </c>
      <c r="R164" s="189">
        <f>Q164*H164</f>
        <v>28.621199999999998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189</v>
      </c>
      <c r="AT164" s="191" t="s">
        <v>298</v>
      </c>
      <c r="AU164" s="191" t="s">
        <v>82</v>
      </c>
      <c r="AY164" s="19" t="s">
        <v>163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170</v>
      </c>
      <c r="BM164" s="191" t="s">
        <v>337</v>
      </c>
    </row>
    <row r="165" spans="1:51" s="14" customFormat="1" ht="12">
      <c r="A165" s="14"/>
      <c r="B165" s="201"/>
      <c r="C165" s="14"/>
      <c r="D165" s="194" t="s">
        <v>180</v>
      </c>
      <c r="E165" s="202" t="s">
        <v>1</v>
      </c>
      <c r="F165" s="203" t="s">
        <v>2204</v>
      </c>
      <c r="G165" s="14"/>
      <c r="H165" s="204">
        <v>234.6</v>
      </c>
      <c r="I165" s="205"/>
      <c r="J165" s="14"/>
      <c r="K165" s="14"/>
      <c r="L165" s="201"/>
      <c r="M165" s="206"/>
      <c r="N165" s="207"/>
      <c r="O165" s="207"/>
      <c r="P165" s="207"/>
      <c r="Q165" s="207"/>
      <c r="R165" s="207"/>
      <c r="S165" s="207"/>
      <c r="T165" s="20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2" t="s">
        <v>180</v>
      </c>
      <c r="AU165" s="202" t="s">
        <v>82</v>
      </c>
      <c r="AV165" s="14" t="s">
        <v>82</v>
      </c>
      <c r="AW165" s="14" t="s">
        <v>30</v>
      </c>
      <c r="AX165" s="14" t="s">
        <v>73</v>
      </c>
      <c r="AY165" s="202" t="s">
        <v>163</v>
      </c>
    </row>
    <row r="166" spans="1:51" s="15" customFormat="1" ht="12">
      <c r="A166" s="15"/>
      <c r="B166" s="209"/>
      <c r="C166" s="15"/>
      <c r="D166" s="194" t="s">
        <v>180</v>
      </c>
      <c r="E166" s="210" t="s">
        <v>1</v>
      </c>
      <c r="F166" s="211" t="s">
        <v>218</v>
      </c>
      <c r="G166" s="15"/>
      <c r="H166" s="212">
        <v>234.6</v>
      </c>
      <c r="I166" s="213"/>
      <c r="J166" s="15"/>
      <c r="K166" s="15"/>
      <c r="L166" s="209"/>
      <c r="M166" s="214"/>
      <c r="N166" s="215"/>
      <c r="O166" s="215"/>
      <c r="P166" s="215"/>
      <c r="Q166" s="215"/>
      <c r="R166" s="215"/>
      <c r="S166" s="215"/>
      <c r="T166" s="21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10" t="s">
        <v>180</v>
      </c>
      <c r="AU166" s="210" t="s">
        <v>82</v>
      </c>
      <c r="AV166" s="15" t="s">
        <v>170</v>
      </c>
      <c r="AW166" s="15" t="s">
        <v>30</v>
      </c>
      <c r="AX166" s="15" t="s">
        <v>80</v>
      </c>
      <c r="AY166" s="210" t="s">
        <v>163</v>
      </c>
    </row>
    <row r="167" spans="1:63" s="12" customFormat="1" ht="22.8" customHeight="1">
      <c r="A167" s="12"/>
      <c r="B167" s="166"/>
      <c r="C167" s="12"/>
      <c r="D167" s="167" t="s">
        <v>72</v>
      </c>
      <c r="E167" s="177" t="s">
        <v>201</v>
      </c>
      <c r="F167" s="177" t="s">
        <v>664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SUM(P168:P174)</f>
        <v>0</v>
      </c>
      <c r="Q167" s="172"/>
      <c r="R167" s="173">
        <f>SUM(R168:R174)</f>
        <v>34.989422499999996</v>
      </c>
      <c r="S167" s="172"/>
      <c r="T167" s="174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80</v>
      </c>
      <c r="AT167" s="175" t="s">
        <v>72</v>
      </c>
      <c r="AU167" s="175" t="s">
        <v>80</v>
      </c>
      <c r="AY167" s="167" t="s">
        <v>163</v>
      </c>
      <c r="BK167" s="176">
        <f>SUM(BK168:BK174)</f>
        <v>0</v>
      </c>
    </row>
    <row r="168" spans="1:65" s="2" customFormat="1" ht="33" customHeight="1">
      <c r="A168" s="38"/>
      <c r="B168" s="179"/>
      <c r="C168" s="180" t="s">
        <v>8</v>
      </c>
      <c r="D168" s="180" t="s">
        <v>165</v>
      </c>
      <c r="E168" s="181" t="s">
        <v>2165</v>
      </c>
      <c r="F168" s="182" t="s">
        <v>2166</v>
      </c>
      <c r="G168" s="183" t="s">
        <v>196</v>
      </c>
      <c r="H168" s="184">
        <v>68.6</v>
      </c>
      <c r="I168" s="185"/>
      <c r="J168" s="186">
        <f>ROUND(I168*H168,2)</f>
        <v>0</v>
      </c>
      <c r="K168" s="182" t="s">
        <v>169</v>
      </c>
      <c r="L168" s="39"/>
      <c r="M168" s="187" t="s">
        <v>1</v>
      </c>
      <c r="N168" s="188" t="s">
        <v>38</v>
      </c>
      <c r="O168" s="77"/>
      <c r="P168" s="189">
        <f>O168*H168</f>
        <v>0</v>
      </c>
      <c r="Q168" s="189">
        <v>0.1295</v>
      </c>
      <c r="R168" s="189">
        <f>Q168*H168</f>
        <v>8.8837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170</v>
      </c>
      <c r="AT168" s="191" t="s">
        <v>165</v>
      </c>
      <c r="AU168" s="191" t="s">
        <v>82</v>
      </c>
      <c r="AY168" s="19" t="s">
        <v>163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170</v>
      </c>
      <c r="BM168" s="191" t="s">
        <v>347</v>
      </c>
    </row>
    <row r="169" spans="1:65" s="2" customFormat="1" ht="16.5" customHeight="1">
      <c r="A169" s="38"/>
      <c r="B169" s="179"/>
      <c r="C169" s="217" t="s">
        <v>249</v>
      </c>
      <c r="D169" s="217" t="s">
        <v>298</v>
      </c>
      <c r="E169" s="218" t="s">
        <v>669</v>
      </c>
      <c r="F169" s="219" t="s">
        <v>670</v>
      </c>
      <c r="G169" s="220" t="s">
        <v>196</v>
      </c>
      <c r="H169" s="221">
        <v>166.65</v>
      </c>
      <c r="I169" s="222"/>
      <c r="J169" s="223">
        <f>ROUND(I169*H169,2)</f>
        <v>0</v>
      </c>
      <c r="K169" s="219" t="s">
        <v>169</v>
      </c>
      <c r="L169" s="224"/>
      <c r="M169" s="225" t="s">
        <v>1</v>
      </c>
      <c r="N169" s="226" t="s">
        <v>38</v>
      </c>
      <c r="O169" s="77"/>
      <c r="P169" s="189">
        <f>O169*H169</f>
        <v>0</v>
      </c>
      <c r="Q169" s="189">
        <v>0.05612</v>
      </c>
      <c r="R169" s="189">
        <f>Q169*H169</f>
        <v>9.352398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189</v>
      </c>
      <c r="AT169" s="191" t="s">
        <v>298</v>
      </c>
      <c r="AU169" s="191" t="s">
        <v>82</v>
      </c>
      <c r="AY169" s="19" t="s">
        <v>163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170</v>
      </c>
      <c r="BM169" s="191" t="s">
        <v>361</v>
      </c>
    </row>
    <row r="170" spans="1:51" s="14" customFormat="1" ht="12">
      <c r="A170" s="14"/>
      <c r="B170" s="201"/>
      <c r="C170" s="14"/>
      <c r="D170" s="194" t="s">
        <v>180</v>
      </c>
      <c r="E170" s="202" t="s">
        <v>1</v>
      </c>
      <c r="F170" s="203" t="s">
        <v>2205</v>
      </c>
      <c r="G170" s="14"/>
      <c r="H170" s="204">
        <v>166.65</v>
      </c>
      <c r="I170" s="205"/>
      <c r="J170" s="14"/>
      <c r="K170" s="14"/>
      <c r="L170" s="201"/>
      <c r="M170" s="206"/>
      <c r="N170" s="207"/>
      <c r="O170" s="207"/>
      <c r="P170" s="207"/>
      <c r="Q170" s="207"/>
      <c r="R170" s="207"/>
      <c r="S170" s="207"/>
      <c r="T170" s="20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2" t="s">
        <v>180</v>
      </c>
      <c r="AU170" s="202" t="s">
        <v>82</v>
      </c>
      <c r="AV170" s="14" t="s">
        <v>82</v>
      </c>
      <c r="AW170" s="14" t="s">
        <v>30</v>
      </c>
      <c r="AX170" s="14" t="s">
        <v>73</v>
      </c>
      <c r="AY170" s="202" t="s">
        <v>163</v>
      </c>
    </row>
    <row r="171" spans="1:51" s="15" customFormat="1" ht="12">
      <c r="A171" s="15"/>
      <c r="B171" s="209"/>
      <c r="C171" s="15"/>
      <c r="D171" s="194" t="s">
        <v>180</v>
      </c>
      <c r="E171" s="210" t="s">
        <v>1</v>
      </c>
      <c r="F171" s="211" t="s">
        <v>218</v>
      </c>
      <c r="G171" s="15"/>
      <c r="H171" s="212">
        <v>166.65</v>
      </c>
      <c r="I171" s="213"/>
      <c r="J171" s="15"/>
      <c r="K171" s="15"/>
      <c r="L171" s="209"/>
      <c r="M171" s="214"/>
      <c r="N171" s="215"/>
      <c r="O171" s="215"/>
      <c r="P171" s="215"/>
      <c r="Q171" s="215"/>
      <c r="R171" s="215"/>
      <c r="S171" s="215"/>
      <c r="T171" s="21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10" t="s">
        <v>180</v>
      </c>
      <c r="AU171" s="210" t="s">
        <v>82</v>
      </c>
      <c r="AV171" s="15" t="s">
        <v>170</v>
      </c>
      <c r="AW171" s="15" t="s">
        <v>30</v>
      </c>
      <c r="AX171" s="15" t="s">
        <v>80</v>
      </c>
      <c r="AY171" s="210" t="s">
        <v>163</v>
      </c>
    </row>
    <row r="172" spans="1:65" s="2" customFormat="1" ht="24.15" customHeight="1">
      <c r="A172" s="38"/>
      <c r="B172" s="179"/>
      <c r="C172" s="180" t="s">
        <v>255</v>
      </c>
      <c r="D172" s="180" t="s">
        <v>165</v>
      </c>
      <c r="E172" s="181" t="s">
        <v>674</v>
      </c>
      <c r="F172" s="182" t="s">
        <v>675</v>
      </c>
      <c r="G172" s="183" t="s">
        <v>204</v>
      </c>
      <c r="H172" s="184">
        <v>7.425</v>
      </c>
      <c r="I172" s="185"/>
      <c r="J172" s="186">
        <f>ROUND(I172*H172,2)</f>
        <v>0</v>
      </c>
      <c r="K172" s="182" t="s">
        <v>169</v>
      </c>
      <c r="L172" s="39"/>
      <c r="M172" s="187" t="s">
        <v>1</v>
      </c>
      <c r="N172" s="188" t="s">
        <v>38</v>
      </c>
      <c r="O172" s="77"/>
      <c r="P172" s="189">
        <f>O172*H172</f>
        <v>0</v>
      </c>
      <c r="Q172" s="189">
        <v>2.25634</v>
      </c>
      <c r="R172" s="189">
        <f>Q172*H172</f>
        <v>16.753324499999998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170</v>
      </c>
      <c r="AT172" s="191" t="s">
        <v>165</v>
      </c>
      <c r="AU172" s="191" t="s">
        <v>82</v>
      </c>
      <c r="AY172" s="19" t="s">
        <v>163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170</v>
      </c>
      <c r="BM172" s="191" t="s">
        <v>372</v>
      </c>
    </row>
    <row r="173" spans="1:51" s="14" customFormat="1" ht="12">
      <c r="A173" s="14"/>
      <c r="B173" s="201"/>
      <c r="C173" s="14"/>
      <c r="D173" s="194" t="s">
        <v>180</v>
      </c>
      <c r="E173" s="202" t="s">
        <v>1</v>
      </c>
      <c r="F173" s="203" t="s">
        <v>2206</v>
      </c>
      <c r="G173" s="14"/>
      <c r="H173" s="204">
        <v>7.425</v>
      </c>
      <c r="I173" s="205"/>
      <c r="J173" s="14"/>
      <c r="K173" s="14"/>
      <c r="L173" s="201"/>
      <c r="M173" s="206"/>
      <c r="N173" s="207"/>
      <c r="O173" s="207"/>
      <c r="P173" s="207"/>
      <c r="Q173" s="207"/>
      <c r="R173" s="207"/>
      <c r="S173" s="207"/>
      <c r="T173" s="20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2" t="s">
        <v>180</v>
      </c>
      <c r="AU173" s="202" t="s">
        <v>82</v>
      </c>
      <c r="AV173" s="14" t="s">
        <v>82</v>
      </c>
      <c r="AW173" s="14" t="s">
        <v>30</v>
      </c>
      <c r="AX173" s="14" t="s">
        <v>73</v>
      </c>
      <c r="AY173" s="202" t="s">
        <v>163</v>
      </c>
    </row>
    <row r="174" spans="1:51" s="15" customFormat="1" ht="12">
      <c r="A174" s="15"/>
      <c r="B174" s="209"/>
      <c r="C174" s="15"/>
      <c r="D174" s="194" t="s">
        <v>180</v>
      </c>
      <c r="E174" s="210" t="s">
        <v>1</v>
      </c>
      <c r="F174" s="211" t="s">
        <v>218</v>
      </c>
      <c r="G174" s="15"/>
      <c r="H174" s="212">
        <v>7.425</v>
      </c>
      <c r="I174" s="213"/>
      <c r="J174" s="15"/>
      <c r="K174" s="15"/>
      <c r="L174" s="209"/>
      <c r="M174" s="214"/>
      <c r="N174" s="215"/>
      <c r="O174" s="215"/>
      <c r="P174" s="215"/>
      <c r="Q174" s="215"/>
      <c r="R174" s="215"/>
      <c r="S174" s="215"/>
      <c r="T174" s="21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10" t="s">
        <v>180</v>
      </c>
      <c r="AU174" s="210" t="s">
        <v>82</v>
      </c>
      <c r="AV174" s="15" t="s">
        <v>170</v>
      </c>
      <c r="AW174" s="15" t="s">
        <v>30</v>
      </c>
      <c r="AX174" s="15" t="s">
        <v>80</v>
      </c>
      <c r="AY174" s="210" t="s">
        <v>163</v>
      </c>
    </row>
    <row r="175" spans="1:63" s="12" customFormat="1" ht="22.8" customHeight="1">
      <c r="A175" s="12"/>
      <c r="B175" s="166"/>
      <c r="C175" s="12"/>
      <c r="D175" s="167" t="s">
        <v>72</v>
      </c>
      <c r="E175" s="177" t="s">
        <v>780</v>
      </c>
      <c r="F175" s="177" t="s">
        <v>781</v>
      </c>
      <c r="G175" s="12"/>
      <c r="H175" s="12"/>
      <c r="I175" s="169"/>
      <c r="J175" s="178">
        <f>BK175</f>
        <v>0</v>
      </c>
      <c r="K175" s="12"/>
      <c r="L175" s="166"/>
      <c r="M175" s="171"/>
      <c r="N175" s="172"/>
      <c r="O175" s="172"/>
      <c r="P175" s="173">
        <f>P176</f>
        <v>0</v>
      </c>
      <c r="Q175" s="172"/>
      <c r="R175" s="173">
        <f>R176</f>
        <v>0</v>
      </c>
      <c r="S175" s="172"/>
      <c r="T175" s="174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7" t="s">
        <v>80</v>
      </c>
      <c r="AT175" s="175" t="s">
        <v>72</v>
      </c>
      <c r="AU175" s="175" t="s">
        <v>80</v>
      </c>
      <c r="AY175" s="167" t="s">
        <v>163</v>
      </c>
      <c r="BK175" s="176">
        <f>BK176</f>
        <v>0</v>
      </c>
    </row>
    <row r="176" spans="1:65" s="2" customFormat="1" ht="24.15" customHeight="1">
      <c r="A176" s="38"/>
      <c r="B176" s="179"/>
      <c r="C176" s="180" t="s">
        <v>261</v>
      </c>
      <c r="D176" s="180" t="s">
        <v>165</v>
      </c>
      <c r="E176" s="181" t="s">
        <v>2173</v>
      </c>
      <c r="F176" s="182" t="s">
        <v>2174</v>
      </c>
      <c r="G176" s="183" t="s">
        <v>264</v>
      </c>
      <c r="H176" s="184">
        <v>266.286</v>
      </c>
      <c r="I176" s="185"/>
      <c r="J176" s="186">
        <f>ROUND(I176*H176,2)</f>
        <v>0</v>
      </c>
      <c r="K176" s="182" t="s">
        <v>169</v>
      </c>
      <c r="L176" s="39"/>
      <c r="M176" s="238" t="s">
        <v>1</v>
      </c>
      <c r="N176" s="239" t="s">
        <v>38</v>
      </c>
      <c r="O176" s="240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170</v>
      </c>
      <c r="AT176" s="191" t="s">
        <v>165</v>
      </c>
      <c r="AU176" s="191" t="s">
        <v>82</v>
      </c>
      <c r="AY176" s="19" t="s">
        <v>163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80</v>
      </c>
      <c r="BK176" s="192">
        <f>ROUND(I176*H176,2)</f>
        <v>0</v>
      </c>
      <c r="BL176" s="19" t="s">
        <v>170</v>
      </c>
      <c r="BM176" s="191" t="s">
        <v>258</v>
      </c>
    </row>
    <row r="177" spans="1:31" s="2" customFormat="1" ht="6.95" customHeight="1">
      <c r="A177" s="38"/>
      <c r="B177" s="60"/>
      <c r="C177" s="61"/>
      <c r="D177" s="61"/>
      <c r="E177" s="61"/>
      <c r="F177" s="61"/>
      <c r="G177" s="61"/>
      <c r="H177" s="61"/>
      <c r="I177" s="61"/>
      <c r="J177" s="61"/>
      <c r="K177" s="61"/>
      <c r="L177" s="39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autoFilter ref="C121:K17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DESKTOP-DPMJUDL\Uzivatel</dc:creator>
  <cp:keywords/>
  <dc:description/>
  <cp:lastModifiedBy>DESKTOP-DPMJUDL\Uzivatel</cp:lastModifiedBy>
  <dcterms:created xsi:type="dcterms:W3CDTF">2023-03-22T13:32:01Z</dcterms:created>
  <dcterms:modified xsi:type="dcterms:W3CDTF">2023-03-22T13:32:11Z</dcterms:modified>
  <cp:category/>
  <cp:version/>
  <cp:contentType/>
  <cp:contentStatus/>
</cp:coreProperties>
</file>